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rieta\Documents\PAICOL\Proyecto Placa Huella\"/>
    </mc:Choice>
  </mc:AlternateContent>
  <xr:revisionPtr revIDLastSave="0" documentId="13_ncr:1_{04BEBE53-3AB3-40B8-BF30-80A670FB2794}" xr6:coauthVersionLast="47" xr6:coauthVersionMax="47" xr10:uidLastSave="{00000000-0000-0000-0000-000000000000}"/>
  <bookViews>
    <workbookView xWindow="-120" yWindow="-120" windowWidth="20730" windowHeight="11160" activeTab="3" xr2:uid="{C1E41273-9F04-4F20-AC32-F783143DD52B}"/>
  </bookViews>
  <sheets>
    <sheet name="PRESUPUESTO OFICIAL (Entidad)" sheetId="4" r:id="rId1"/>
    <sheet name="Analisis AIU final" sheetId="2" r:id="rId2"/>
    <sheet name="Cronograma" sheetId="3" r:id="rId3"/>
    <sheet name="acarreos" sheetId="18" r:id="rId4"/>
    <sheet name="1" sheetId="5" r:id="rId5"/>
    <sheet name="2" sheetId="6" r:id="rId6"/>
    <sheet name="3" sheetId="7" r:id="rId7"/>
    <sheet name="4" sheetId="8" r:id="rId8"/>
    <sheet name="5" sheetId="9" r:id="rId9"/>
    <sheet name="6" sheetId="10" r:id="rId10"/>
    <sheet name="7" sheetId="11" r:id="rId11"/>
    <sheet name="8" sheetId="12" r:id="rId12"/>
    <sheet name="9" sheetId="13" r:id="rId13"/>
    <sheet name="10" sheetId="14" r:id="rId14"/>
    <sheet name="11" sheetId="15" r:id="rId15"/>
    <sheet name="12" sheetId="16" r:id="rId16"/>
    <sheet name="13" sheetId="17" r:id="rId17"/>
  </sheets>
  <externalReferences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3" hidden="1">[7]INST!#REF!</definedName>
    <definedName name="_________key2" localSheetId="2" hidden="1">[7]INST!#REF!</definedName>
    <definedName name="_________key2" localSheetId="0" hidden="1">[7]INST!#REF!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3" hidden="1">[8]INST!#REF!</definedName>
    <definedName name="________key2" localSheetId="2" hidden="1">[8]INST!#REF!</definedName>
    <definedName name="________key2" localSheetId="0" hidden="1">[8]INST!#REF!</definedName>
    <definedName name="________key2" hidden="1">[8]INST!#REF!</definedName>
    <definedName name="________key3" localSheetId="3" hidden="1">#REF!</definedName>
    <definedName name="________key3" localSheetId="0" hidden="1">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">[12]PRECIOS!$A:$E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[13]Tablas!#REF!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[14]!_xlbgnm.ane7</definedName>
    <definedName name="____ane8">[14]!_xlbgnm.ane8</definedName>
    <definedName name="____Atp2">[15]EMPRESA!$F$22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">[16]PRECIOS!$A:$E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[17]!_xlbgnm.ane7</definedName>
    <definedName name="___ane8">[17]!_xlbgnm.ane8</definedName>
    <definedName name="___Atp2">[18]EMPRESA!$F$22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localSheetId="3" hidden="1">[8]INST!#REF!</definedName>
    <definedName name="___key2" localSheetId="2" hidden="1">[8]INST!#REF!</definedName>
    <definedName name="___key2" localSheetId="0" hidden="1">[8]INST!#REF!</definedName>
    <definedName name="___key2" hidden="1">[8]INST!#REF!</definedName>
    <definedName name="___key3" localSheetId="3" hidden="1">#REF!</definedName>
    <definedName name="___key3" localSheetId="0" hidden="1">#REF!</definedName>
    <definedName name="___key3" hidden="1">#REF!</definedName>
    <definedName name="___key31" localSheetId="3" hidden="1">#REF!</definedName>
    <definedName name="___key31" localSheetId="0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">[19]PRECIOS!$A:$E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localSheetId="3" hidden="1">#REF!</definedName>
    <definedName name="__123Graph_A" localSheetId="0" hidden="1">#REF!</definedName>
    <definedName name="__123Graph_A" hidden="1">#REF!</definedName>
    <definedName name="__123Graph_B" localSheetId="3" hidden="1">#REF!</definedName>
    <definedName name="__123Graph_B" localSheetId="0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[14]!_xlbgnm.ane7</definedName>
    <definedName name="__ane8">[14]!_xlbgnm.ane8</definedName>
    <definedName name="__Atp2">[20]EMPRESA!$F$22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localSheetId="3" hidden="1">[21]INST!#REF!</definedName>
    <definedName name="__key2" localSheetId="2" hidden="1">[21]INST!#REF!</definedName>
    <definedName name="__key2" localSheetId="0" hidden="1">[21]INST!#REF!</definedName>
    <definedName name="__key2" hidden="1">[21]INST!#REF!</definedName>
    <definedName name="__key21" localSheetId="3" hidden="1">[8]INST!#REF!</definedName>
    <definedName name="__key21" localSheetId="2" hidden="1">[8]INST!#REF!</definedName>
    <definedName name="__key21" localSheetId="0" hidden="1">[8]INST!#REF!</definedName>
    <definedName name="__key21" hidden="1">[8]INST!#REF!</definedName>
    <definedName name="__key3" localSheetId="3" hidden="1">#REF!</definedName>
    <definedName name="__key3" localSheetId="0" hidden="1">#REF!</definedName>
    <definedName name="__key3" hidden="1">#REF!</definedName>
    <definedName name="__key31" localSheetId="3" hidden="1">#REF!</definedName>
    <definedName name="__key31" localSheetId="0" hidden="1">#REF!</definedName>
    <definedName name="__key31" hidden="1">#REF!</definedName>
    <definedName name="__LEY80">#REF!</definedName>
    <definedName name="__MA2">#REF!</definedName>
    <definedName name="__mun2">[22]PESOS!#REF!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'[23]Paral. 1'!$E$1:$E$65536</definedName>
    <definedName name="__Pa2">'[23]Paral. 2'!$E$1:$E$65536</definedName>
    <definedName name="__Pa3">'[23]Paral. 3'!$E$1:$E$65536</definedName>
    <definedName name="__Pa4">[23]Paral.4!$E$1:$E$65536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">[24]PRECIOS!$A:$E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[13]Tablas!#REF!</definedName>
    <definedName name="__VRP1">[11]Tablas!#REF!</definedName>
    <definedName name="__VSM1">[11]Tablas!#REF!</definedName>
    <definedName name="_1">#REF!</definedName>
    <definedName name="_1_25">[13]Tablas!#REF!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3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3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3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3" hidden="1">{#N/A,#N/A,TRUE,"1842CWN0"}</definedName>
    <definedName name="_ABC1" localSheetId="2" hidden="1">{#N/A,#N/A,TRUE,"1842CWN0"}</definedName>
    <definedName name="_ABC1" localSheetId="0" hidden="1">{#N/A,#N/A,TRUE,"1842CWN0"}</definedName>
    <definedName name="_ABC1" hidden="1">{#N/A,#N/A,TRUE,"1842CWN0"}</definedName>
    <definedName name="_abc2" localSheetId="3" hidden="1">{#N/A,#N/A,TRUE,"1842CWN0"}</definedName>
    <definedName name="_abc2" localSheetId="2" hidden="1">{#N/A,#N/A,TRUE,"1842CWN0"}</definedName>
    <definedName name="_abc2" localSheetId="0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[14]!_xlbgnm.ane7</definedName>
    <definedName name="_ane8">[14]!_xlbgnm.ane8</definedName>
    <definedName name="_APU221">#REF!</definedName>
    <definedName name="_APU465">[25]!absc</definedName>
    <definedName name="_Atp2">[20]EMPRESA!$F$22</definedName>
    <definedName name="_b2" localSheetId="3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3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3" hidden="1">#REF!</definedName>
    <definedName name="_Fill" localSheetId="2" hidden="1">#REF!</definedName>
    <definedName name="_Fill" localSheetId="0" hidden="1">#REF!</definedName>
    <definedName name="_Fill" hidden="1">#REF!</definedName>
    <definedName name="_xlnm._FilterDatabase" localSheetId="0" hidden="1">'PRESUPUESTO OFICIAL (Entidad)'!$I$12:$I$33</definedName>
    <definedName name="_FS01">[0]!ERR</definedName>
    <definedName name="_g2" localSheetId="3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3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3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3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3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3" hidden="1">{#N/A,#N/A,TRUE,"1842CWN0"}</definedName>
    <definedName name="_hhg1" localSheetId="2" hidden="1">{#N/A,#N/A,TRUE,"1842CWN0"}</definedName>
    <definedName name="_hhg1" localSheetId="0" hidden="1">{#N/A,#N/A,TRUE,"1842CWN0"}</definedName>
    <definedName name="_hhg1" hidden="1">{#N/A,#N/A,TRUE,"1842CWN0"}</definedName>
    <definedName name="_i4" localSheetId="3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3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3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3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3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3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3" hidden="1">#REF!</definedName>
    <definedName name="_Key1" localSheetId="2" hidden="1">#REF!</definedName>
    <definedName name="_Key1" localSheetId="0" hidden="1">#REF!</definedName>
    <definedName name="_Key1" hidden="1">#REF!</definedName>
    <definedName name="_Key11" localSheetId="3" hidden="1">[26]INST!#REF!</definedName>
    <definedName name="_Key11" localSheetId="2" hidden="1">[26]INST!#REF!</definedName>
    <definedName name="_Key11" localSheetId="0" hidden="1">[26]INST!#REF!</definedName>
    <definedName name="_Key11" hidden="1">[26]INST!#REF!</definedName>
    <definedName name="_Key2" localSheetId="3" hidden="1">#REF!</definedName>
    <definedName name="_Key2" localSheetId="2" hidden="1">#REF!</definedName>
    <definedName name="_Key2" localSheetId="0" hidden="1">#REF!</definedName>
    <definedName name="_Key2" hidden="1">#REF!</definedName>
    <definedName name="_Key21" localSheetId="3" hidden="1">#REF!</definedName>
    <definedName name="_Key21" localSheetId="2" hidden="1">#REF!</definedName>
    <definedName name="_Key21" localSheetId="0" hidden="1">#REF!</definedName>
    <definedName name="_Key21" hidden="1">#REF!</definedName>
    <definedName name="_key3" localSheetId="3" hidden="1">#REF!</definedName>
    <definedName name="_key3" localSheetId="2" hidden="1">#REF!</definedName>
    <definedName name="_key3" localSheetId="0" hidden="1">#REF!</definedName>
    <definedName name="_key3" hidden="1">#REF!</definedName>
    <definedName name="_key31" localSheetId="3" hidden="1">#REF!</definedName>
    <definedName name="_key31" localSheetId="2" hidden="1">#REF!</definedName>
    <definedName name="_key31" localSheetId="0" hidden="1">#REF!</definedName>
    <definedName name="_key31" hidden="1">#REF!</definedName>
    <definedName name="_kjk6" localSheetId="3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3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3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3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[22]PESOS!#REF!</definedName>
    <definedName name="_n3" localSheetId="3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3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3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3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3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'[23]Paral. 1'!$E$1:$E$65536</definedName>
    <definedName name="_Pa2">'[23]Paral. 2'!$E$1:$E$65536</definedName>
    <definedName name="_Pa3">'[23]Paral. 3'!$E$1:$E$65536</definedName>
    <definedName name="_Pa4">[23]Paral.4!$E$1:$E$65536</definedName>
    <definedName name="_Parse_Out" localSheetId="3" hidden="1">'[3]7422CW00'!#REF!</definedName>
    <definedName name="_Parse_Out" localSheetId="2" hidden="1">'[3]7422CW00'!#REF!</definedName>
    <definedName name="_Parse_Out" localSheetId="0" hidden="1">'[3]7422CW00'!#REF!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">[27]PRECIOS!$A:$E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3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3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3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3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3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3" hidden="1">#REF!</definedName>
    <definedName name="_Sort" localSheetId="2" hidden="1">#REF!</definedName>
    <definedName name="_Sort" localSheetId="0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3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3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3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3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3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3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3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3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2" hidden="1">[8]INST!#REF!</definedName>
    <definedName name="_unj1" hidden="1">[8]INST!#REF!</definedName>
    <definedName name="_ur7" localSheetId="3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3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3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3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[13]Tablas!#REF!</definedName>
    <definedName name="_VRP1">[11]Tablas!#REF!</definedName>
    <definedName name="_VSM1">[11]Tablas!#REF!</definedName>
    <definedName name="_x1" localSheetId="3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3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3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3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3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3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3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'[28]DUB-823'!#REF!</definedName>
    <definedName name="A">[27]PRECIOS!$J$62</definedName>
    <definedName name="A_1">#REF!</definedName>
    <definedName name="A_impresión_IM">#REF!</definedName>
    <definedName name="A18A200">[29]ESPEC!#REF!</definedName>
    <definedName name="a2a" localSheetId="3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[30]otros!$C$5</definedName>
    <definedName name="aaaaas" localSheetId="3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3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localSheetId="3" hidden="1">#REF!</definedName>
    <definedName name="ABCD" localSheetId="0" hidden="1">#REF!</definedName>
    <definedName name="ABCD" hidden="1">#REF!</definedName>
    <definedName name="ABCDE" localSheetId="3" hidden="1">#REF!</definedName>
    <definedName name="ABCDE" localSheetId="0" hidden="1">#REF!</definedName>
    <definedName name="ABCDE" hidden="1">#REF!</definedName>
    <definedName name="ABG">[6]AASHTO!$A$2:$F$5</definedName>
    <definedName name="absc1">[31]!absc</definedName>
    <definedName name="ac">#REF!</definedName>
    <definedName name="AccessDatabase" hidden="1">"C:\C-314\VOLUMENES\volfin4.mdb"</definedName>
    <definedName name="ACERO" localSheetId="3">'[140]LM '!$D$10</definedName>
    <definedName name="ACERO" localSheetId="2">'[32]LM '!$D$10</definedName>
    <definedName name="ACERO" localSheetId="0">'[33]LM '!$D$10</definedName>
    <definedName name="ACERO">'[34]LM '!$D$10</definedName>
    <definedName name="ACEROCUNETAASFALTITA" localSheetId="3">[140]DATOS!#REF!</definedName>
    <definedName name="ACEROCUNETAASFALTITA" localSheetId="2">[32]DATOS!#REF!</definedName>
    <definedName name="ACEROCUNETAASFALTITA" localSheetId="0">[33]DATOS!#REF!</definedName>
    <definedName name="ACEROCUNETAASFALTITA">[34]DATOS!#REF!</definedName>
    <definedName name="ACEROCUNETARIGIDO" localSheetId="3">[140]DATOS!#REF!</definedName>
    <definedName name="ACEROCUNETARIGIDO" localSheetId="2">[32]DATOS!#REF!</definedName>
    <definedName name="ACEROCUNETARIGIDO" localSheetId="0">[33]DATOS!#REF!</definedName>
    <definedName name="ACEROCUNETARIGIDO">[34]DATOS!#REF!</definedName>
    <definedName name="ACPM" localSheetId="3">'[140]LM '!#REF!</definedName>
    <definedName name="ACPM" localSheetId="2">'[32]LM '!#REF!</definedName>
    <definedName name="acpm" localSheetId="0">5000</definedName>
    <definedName name="ACPM">'[34]LM '!#REF!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ores">[35]Listado!$L$2:$L$11</definedName>
    <definedName name="ACTV">#REF!</definedName>
    <definedName name="acumulado">'[36]Reservas de Petróleo'!$A$2,'[36]Reservas de Petróleo'!$A$1,'[36]Reservas de Petróleo'!$D$4,'[36]Reservas de Petróleo'!$E$1:$E$65536</definedName>
    <definedName name="ad">#REF!</definedName>
    <definedName name="adasd">#REF!</definedName>
    <definedName name="ADFGSDB" localSheetId="3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[30]otros!$C$2</definedName>
    <definedName name="administrador">[37]Informacion!$B$15</definedName>
    <definedName name="ADMON">#REF!</definedName>
    <definedName name="ADMON1">#REF!</definedName>
    <definedName name="adoc1">[31]!absc</definedName>
    <definedName name="ADOC125">[38]!absc</definedName>
    <definedName name="adoq">[39]!absc</definedName>
    <definedName name="ADSAD" localSheetId="3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3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3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UA" localSheetId="3">'[140]LM '!$D$11</definedName>
    <definedName name="AGUA" localSheetId="2">'[32]LM '!$D$11</definedName>
    <definedName name="AGUA" localSheetId="0">'[40]LM '!$D$11</definedName>
    <definedName name="AGUA">'[34]LM '!$D$11</definedName>
    <definedName name="agus2019">[41]Presupuesto!$J$14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AMBRE" localSheetId="3">'[140]LM '!$D$13</definedName>
    <definedName name="ALAMBRE" localSheetId="2">'[32]LM '!$D$13</definedName>
    <definedName name="ALAMBRE" localSheetId="0">'[33]LM '!$D$13</definedName>
    <definedName name="ALAMBRE">'[34]LM '!$D$13</definedName>
    <definedName name="alc">[42]!absc</definedName>
    <definedName name="ALCAASFALTITA" localSheetId="3">[140]DATOS!#REF!</definedName>
    <definedName name="ALCAASFALTITA" localSheetId="2">[32]DATOS!#REF!</definedName>
    <definedName name="ALCAASFALTITA" localSheetId="0">[33]DATOS!#REF!</definedName>
    <definedName name="ALCAASFALTITA">[34]DATOS!#REF!</definedName>
    <definedName name="AlcanceProyecto">#REF!</definedName>
    <definedName name="ALCPH" localSheetId="3">[140]DATOS!$D$31</definedName>
    <definedName name="ALCPH" localSheetId="2">[32]DATOS!$D$31</definedName>
    <definedName name="ALCPH" localSheetId="0">[33]DATOS!$D$31</definedName>
    <definedName name="ALCPH">[34]DATOS!$D$31</definedName>
    <definedName name="ALCRIGIDO" localSheetId="3">[140]DATOS!#REF!</definedName>
    <definedName name="ALCRIGIDO" localSheetId="2">[32]DATOS!#REF!</definedName>
    <definedName name="ALCRIGIDO" localSheetId="0">[33]DATOS!#REF!</definedName>
    <definedName name="ALCRIGIDO">[34]DATOS!#REF!</definedName>
    <definedName name="ALCRIGIDOURBANO" localSheetId="3">[140]DATOS!#REF!</definedName>
    <definedName name="ALCRIGIDOURBANO" localSheetId="2">[32]DATOS!#REF!</definedName>
    <definedName name="ALCRIGIDOURBANO" localSheetId="0">[33]DATOS!#REF!</definedName>
    <definedName name="ALCRIGIDOURBANO">[34]DATOS!#REF!</definedName>
    <definedName name="ALM">#REF!</definedName>
    <definedName name="ALTO">[43]Tabla!$A$1:$A$5</definedName>
    <definedName name="ALTOMUROPH" localSheetId="3">[140]DATOS!#REF!</definedName>
    <definedName name="ALTOMUROPH" localSheetId="2">[32]DATOS!#REF!</definedName>
    <definedName name="ALTOMUROPH" localSheetId="0">[33]DATOS!#REF!</definedName>
    <definedName name="ALTOMUROPH">[34]DATOS!#REF!</definedName>
    <definedName name="amazonía">[35]Listado!$D$31:$D$33</definedName>
    <definedName name="Amount">#REF!</definedName>
    <definedName name="ANCHOASFALTITA" localSheetId="3">[140]DATOS!#REF!</definedName>
    <definedName name="ANCHOASFALTITA" localSheetId="2">[32]DATOS!#REF!</definedName>
    <definedName name="ANCHOASFALTITA" localSheetId="0">[33]DATOS!#REF!</definedName>
    <definedName name="ANCHOASFALTITA">[34]DATOS!#REF!</definedName>
    <definedName name="ANCHOBASEASFALTITA" localSheetId="3">[140]DATOS!#REF!</definedName>
    <definedName name="ANCHOBASEASFALTITA" localSheetId="2">[32]DATOS!#REF!</definedName>
    <definedName name="ANCHOBASEASFALTITA" localSheetId="0">[33]DATOS!#REF!</definedName>
    <definedName name="ANCHOBASEASFALTITA">[34]DATOS!#REF!</definedName>
    <definedName name="ANCHOMEJORASFALTITA" localSheetId="3">[140]DATOS!#REF!</definedName>
    <definedName name="ANCHOMEJORASFALTITA" localSheetId="2">[32]DATOS!#REF!</definedName>
    <definedName name="ANCHOMEJORASFALTITA" localSheetId="0">[33]DATOS!#REF!</definedName>
    <definedName name="ANCHOMEJORASFALTITA">[34]DATOS!#REF!</definedName>
    <definedName name="ANCHOMEJORRIGIDO" localSheetId="3">[140]DATOS!#REF!</definedName>
    <definedName name="ANCHOMEJORRIGIDO" localSheetId="2">[32]DATOS!#REF!</definedName>
    <definedName name="ANCHOMEJORRIGIDO" localSheetId="0">[33]DATOS!#REF!</definedName>
    <definedName name="ANCHOMEJORRIGIDO">[34]DATOS!#REF!</definedName>
    <definedName name="ANCHOMEJORRIGIDOURBANO" localSheetId="3">[140]DATOS!#REF!</definedName>
    <definedName name="ANCHOMEJORRIGIDOURBANO" localSheetId="2">[32]DATOS!#REF!</definedName>
    <definedName name="ANCHOMEJORRIGIDOURBANO" localSheetId="0">[33]DATOS!#REF!</definedName>
    <definedName name="ANCHOMEJORRIGIDOURBANO">[34]DATOS!#REF!</definedName>
    <definedName name="ANCHOPAVASFALTITA" localSheetId="3">[140]DATOS!#REF!</definedName>
    <definedName name="ANCHOPAVASFALTITA" localSheetId="2">[32]DATOS!#REF!</definedName>
    <definedName name="ANCHOPAVASFALTITA" localSheetId="0">[33]DATOS!#REF!</definedName>
    <definedName name="ANCHOPAVASFALTITA">[34]DATOS!#REF!</definedName>
    <definedName name="ANCHOPAVMR40" localSheetId="3">[140]DATOS!#REF!</definedName>
    <definedName name="ANCHOPAVMR40" localSheetId="2">[32]DATOS!#REF!</definedName>
    <definedName name="ANCHOPAVMR40" localSheetId="0">[33]DATOS!#REF!</definedName>
    <definedName name="ANCHOPAVMR40">[34]DATOS!#REF!</definedName>
    <definedName name="ANCHOPAVMR40URBANO" localSheetId="3">[140]DATOS!#REF!</definedName>
    <definedName name="ANCHOPAVMR40URBANO" localSheetId="2">[32]DATOS!#REF!</definedName>
    <definedName name="ANCHOPAVMR40URBANO" localSheetId="0">[33]DATOS!#REF!</definedName>
    <definedName name="ANCHOPAVMR40URBANO">[34]DATOS!#REF!</definedName>
    <definedName name="ANCHOPAVPH" localSheetId="3">[140]DATOS!$E$21</definedName>
    <definedName name="ANCHOPAVPH" localSheetId="2">[32]DATOS!$E$21</definedName>
    <definedName name="ANCHOPAVPH" localSheetId="0">[33]DATOS!$E$21</definedName>
    <definedName name="ANCHOPAVPH">[34]DATOS!$E$21</definedName>
    <definedName name="ANCHOPAVRIGIDO" localSheetId="3">[140]DATOS!#REF!</definedName>
    <definedName name="ANCHOPAVRIGIDO" localSheetId="2">[32]DATOS!#REF!</definedName>
    <definedName name="ANCHOPAVRIGIDO" localSheetId="0">[33]DATOS!#REF!</definedName>
    <definedName name="ANCHOPAVRIGIDO">[34]DATOS!#REF!</definedName>
    <definedName name="ANCHOPAVRIGIDOURBANO" localSheetId="3">[140]DATOS!#REF!</definedName>
    <definedName name="ANCHOPAVRIGIDOURBANO" localSheetId="2">[32]DATOS!#REF!</definedName>
    <definedName name="ANCHOPAVRIGIDOURBANO" localSheetId="0">[33]DATOS!#REF!</definedName>
    <definedName name="ANCHOPAVRIGIDOURBANO">[34]DATOS!#REF!</definedName>
    <definedName name="ANCHOSUBBASEASFALTITA" localSheetId="3">[140]DATOS!#REF!</definedName>
    <definedName name="ANCHOSUBBASEASFALTITA" localSheetId="2">[32]DATOS!#REF!</definedName>
    <definedName name="ANCHOSUBBASEASFALTITA" localSheetId="0">[33]DATOS!#REF!</definedName>
    <definedName name="ANCHOSUBBASEASFALTITA">[34]DATOS!#REF!</definedName>
    <definedName name="ANCHOSUBBASERIGIDO" localSheetId="3">[140]DATOS!#REF!</definedName>
    <definedName name="ANCHOSUBBASERIGIDO" localSheetId="2">[32]DATOS!#REF!</definedName>
    <definedName name="ANCHOSUBBASERIGIDO" localSheetId="0">[33]DATOS!#REF!</definedName>
    <definedName name="ANCHOSUBBASERIGIDO">[34]DATOS!#REF!</definedName>
    <definedName name="ANCHOSUBBASERIGIDOURBANO" localSheetId="3">[140]DATOS!#REF!</definedName>
    <definedName name="ANCHOSUBBASERIGIDOURBANO" localSheetId="2">[32]DATOS!#REF!</definedName>
    <definedName name="ANCHOSUBBASERIGIDOURBANO" localSheetId="0">[33]DATOS!#REF!</definedName>
    <definedName name="ANCHOSUBBASERIGIDOURBANO">[34]DATOS!#REF!</definedName>
    <definedName name="ANCLAJE">'[44]MC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[45]COMPARATIVO!#REF!</definedName>
    <definedName name="anexo8">#REF!</definedName>
    <definedName name="anexo9">#REF!</definedName>
    <definedName name="anexů7">#REF!</definedName>
    <definedName name="Antic">[46]BASES!$B$33</definedName>
    <definedName name="ANTICIPO">[47]BASES!$B$33</definedName>
    <definedName name="AÑO">[30]PRESUPUESTO!$D$13</definedName>
    <definedName name="AÑOWUIE">'[48]Res-Accide-10'!$R$2:$R$7</definedName>
    <definedName name="apaiy">#REF!</definedName>
    <definedName name="APB">[27]PRECIOS!$G$71:$J$153</definedName>
    <definedName name="APELLIDOS">#REF!</definedName>
    <definedName name="APH" localSheetId="3">#REF!</definedName>
    <definedName name="APH" localSheetId="0">#REF!</definedName>
    <definedName name="APH">#REF!</definedName>
    <definedName name="API">#REF!</definedName>
    <definedName name="APU">[49]!absc</definedName>
    <definedName name="APU_directos">#REF!</definedName>
    <definedName name="APU221.1">#REF!</definedName>
    <definedName name="APU221.2">#REF!</definedName>
    <definedName name="aq">[0]!ERR</definedName>
    <definedName name="aqaq" localSheetId="3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Área_de_Cantidades" localSheetId="3">#REF!</definedName>
    <definedName name="Área_de_Cantidades" localSheetId="0">#REF!</definedName>
    <definedName name="Área_de_Cantidades">#REF!</definedName>
    <definedName name="_xlnm.Extract">#REF!</definedName>
    <definedName name="_xlnm.Print_Area" localSheetId="4">'1'!$A$1:$G$45</definedName>
    <definedName name="_xlnm.Print_Area" localSheetId="13">'10'!$A$1:$G$46</definedName>
    <definedName name="_xlnm.Print_Area" localSheetId="14">'11'!$A$1:$G$43</definedName>
    <definedName name="_xlnm.Print_Area" localSheetId="15">'12'!$A$1:$G$45</definedName>
    <definedName name="_xlnm.Print_Area" localSheetId="16">'13'!$A$1:$G$50</definedName>
    <definedName name="_xlnm.Print_Area" localSheetId="5">'2'!$A$1:$G$46</definedName>
    <definedName name="_xlnm.Print_Area" localSheetId="6">'3'!$A$1:$G$48</definedName>
    <definedName name="_xlnm.Print_Area" localSheetId="7">'4'!$A$1:$G$46</definedName>
    <definedName name="_xlnm.Print_Area" localSheetId="8">'5'!$A$1:$G$43</definedName>
    <definedName name="_xlnm.Print_Area" localSheetId="9">'6'!$A$1:$G$48</definedName>
    <definedName name="_xlnm.Print_Area" localSheetId="10">'7'!$A$1:$G$46</definedName>
    <definedName name="_xlnm.Print_Area" localSheetId="11">'8'!$A$1:$G$45</definedName>
    <definedName name="_xlnm.Print_Area" localSheetId="12">'9'!$A$1:$G$48</definedName>
    <definedName name="_xlnm.Print_Area" localSheetId="3">acarreos!$A$1:$I$20</definedName>
    <definedName name="_xlnm.Print_Area" localSheetId="1">'Analisis AIU final'!$A$1:$F$62</definedName>
    <definedName name="_xlnm.Print_Area" localSheetId="2">Cronograma!$A$1:$AF$32</definedName>
    <definedName name="_xlnm.Print_Area" localSheetId="0">'PRESUPUESTO OFICIAL (Entidad)'!$A$1:$M$48</definedName>
    <definedName name="_xlnm.Print_Area">#REF!</definedName>
    <definedName name="AreaLimpiar">'[50]Info-Portaf'!$N$4,'[50]Info-Portaf'!$C$10:$AE$24,'[50]Info-Portaf'!$C$26:$AE$28,'[50]Info-Portaf'!$C$31:$AE$40,'[50]Info-Portaf'!$C$41:$H$41,'[50]Info-Portaf'!$C$42:$AE$51,'[50]Info-Portaf'!$C$53:$AE$54,'[50]Info-Portaf'!$C$57:$AE$57,'[50]Info-Portaf'!$C$59:$AE$59,'[50]Info-Portaf'!$B$10:$B$61</definedName>
    <definedName name="Areatotal">#REF!</definedName>
    <definedName name="Aref">#REF!</definedName>
    <definedName name="ARENA" localSheetId="3">'[140]LM '!$D$15</definedName>
    <definedName name="ARENA" localSheetId="2">'[32]LM '!$D$15</definedName>
    <definedName name="ARENA" localSheetId="0">'[33]LM '!$D$15</definedName>
    <definedName name="ARENA">'[34]LM '!$D$15</definedName>
    <definedName name="armuve">[0]!ERR</definedName>
    <definedName name="ARP">#REF!</definedName>
    <definedName name="ARS">#REF!</definedName>
    <definedName name="as" localSheetId="3">#REF!</definedName>
    <definedName name="as" localSheetId="0">[0]!ERR</definedName>
    <definedName name="as">#REF!</definedName>
    <definedName name="ASB">[6]AASHTO!$A$8:$F$11</definedName>
    <definedName name="ASD" localSheetId="3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3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LTITA" localSheetId="3">'[140]LM '!#REF!</definedName>
    <definedName name="ASFALTITA" localSheetId="2">'[32]LM '!#REF!</definedName>
    <definedName name="ASFALTITA" localSheetId="0">'[33]LM '!#REF!</definedName>
    <definedName name="ASFALTITA">'[34]LM '!#REF!</definedName>
    <definedName name="asfasd" localSheetId="3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3" hidden="1">{#N/A,#N/A,TRUE,"INGENIERIA";#N/A,#N/A,TRUE,"COMPRAS";#N/A,#N/A,TRUE,"DIRECCION";#N/A,#N/A,TRUE,"RESUMEN"}</definedName>
    <definedName name="asfdfe" localSheetId="2" hidden="1">{#N/A,#N/A,TRUE,"INGENIERIA";#N/A,#N/A,TRUE,"COMPRAS";#N/A,#N/A,TRUE,"DIRECCION";#N/A,#N/A,TRUE,"RESUMEN"}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3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3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FSOLIDO" localSheetId="3">'[140]LM '!#REF!</definedName>
    <definedName name="ASFSOLIDO" localSheetId="2">'[32]LM '!#REF!</definedName>
    <definedName name="ASFSOLIDO" localSheetId="0">'[33]LM '!#REF!</definedName>
    <definedName name="ASFSOLIDO">'[34]LM '!#REF!</definedName>
    <definedName name="asojkdr" localSheetId="3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[51]CONTRATO!$E$18</definedName>
    <definedName name="AuxCom">'[10]DATOS CONTRATO'!$I$16</definedName>
    <definedName name="auxcomisariato">[51]CONTRATO!$I$16</definedName>
    <definedName name="AuxDot">'[10]DATOS CONTRATO'!$I$17</definedName>
    <definedName name="auxdotacion">[51]CONTRATO!$I$17</definedName>
    <definedName name="AuxHab">'[10]DATOS CONTRATO'!$E$17</definedName>
    <definedName name="auxhabi">[52]CONTRATO!$E$17</definedName>
    <definedName name="auxhabitacion">[51]CONTRATO!$E$17</definedName>
    <definedName name="auxtransporte">[51]CONTRATO!$E$16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Y">[53]Hoja1!$G$6</definedName>
    <definedName name="AYU">[53]Hoja1!$F$6</definedName>
    <definedName name="azaz" localSheetId="3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3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>[43]Tabla!$A$1:$A$5</definedName>
    <definedName name="Base" localSheetId="0">#REF!</definedName>
    <definedName name="Base_datos_IM">#REF!</definedName>
    <definedName name="base1">#REF!</definedName>
    <definedName name="base2">#REF!</definedName>
    <definedName name="basedatos">[54]Hoja1!$A$4:$BZ$55</definedName>
    <definedName name="_xlnm.Database" localSheetId="3">#REF!</definedName>
    <definedName name="_xlnm.Database" localSheetId="0">#REF!</definedName>
    <definedName name="_xlnm.Database">#REF!</definedName>
    <definedName name="BaseDeDatos1">#REF!</definedName>
    <definedName name="basep">[55]PRESUPUESTAL!$A$4:$P$190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localSheetId="3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3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3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LICITACION">[56]BD!$1:$1048576</definedName>
    <definedName name="be" localSheetId="3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3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3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3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'[57]Ejecutado%'!#REF!</definedName>
    <definedName name="blEjecutadoPorcen">'[57]Ejecutado$'!$D$1:$CE$45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localSheetId="3" hidden="1">#REF!</definedName>
    <definedName name="BLPH1" localSheetId="0" hidden="1">#REF!</definedName>
    <definedName name="BLPH1" hidden="1">#REF!</definedName>
    <definedName name="blProgramadoPesos">'[57]Programado$'!$I$1:$CK$45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[58]steel!#REF!</definedName>
    <definedName name="BORDET">#REF!</definedName>
    <definedName name="BORSHE">'[3]7422CW00'!#REF!</definedName>
    <definedName name="BORSUM">'[3]7422CW00'!#REF!</definedName>
    <definedName name="BOTA">[59]Presupuesto!$J$2</definedName>
    <definedName name="BOTADEROU" localSheetId="3">[140]LE!$D$38</definedName>
    <definedName name="BOTADEROU" localSheetId="2">[32]LE!$D$38</definedName>
    <definedName name="BOTADEROU" localSheetId="0">[33]LE!$D$35</definedName>
    <definedName name="BOTADEROU">[34]LE!$D$39</definedName>
    <definedName name="BOTE">[41]Presupuesto!$J$2</definedName>
    <definedName name="boxes">#REF!</definedName>
    <definedName name="BOXRIGID" localSheetId="3">[140]DATOS!#REF!</definedName>
    <definedName name="BOXRIGID" localSheetId="2">[32]DATOS!#REF!</definedName>
    <definedName name="BOXRIGID" localSheetId="0">[33]DATOS!#REF!</definedName>
    <definedName name="BOXRIGID">[34]DATOS!#REF!</definedName>
    <definedName name="BQ">#REF!</definedName>
    <definedName name="br" localSheetId="3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3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[60]medelo!$D$37</definedName>
    <definedName name="bt" localSheetId="3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3">#REF!</definedName>
    <definedName name="BuiltIn_Print_Area" localSheetId="0">'[61]Form5 _Pág_ 1'!#REF!</definedName>
    <definedName name="BuiltIn_Print_Area">#REF!</definedName>
    <definedName name="BuiltIn_Print_Area___0" localSheetId="3">#REF!</definedName>
    <definedName name="BuiltIn_Print_Area___0" localSheetId="0">'[61]Form5 _Pág_ 2'!#REF!</definedName>
    <definedName name="BuiltIn_Print_Area___0">#REF!</definedName>
    <definedName name="BuiltIn_Print_Titles" localSheetId="3">#REF!</definedName>
    <definedName name="BuiltIn_Print_Titles" localSheetId="0">#REF!</definedName>
    <definedName name="BuiltIn_Print_Titles">#REF!</definedName>
    <definedName name="BULLDOZER" localSheetId="2">[32]LE!$D$12</definedName>
    <definedName name="BULLDOZER">[140]LE!$D$12</definedName>
    <definedName name="bustos">[53]Hoja1!$G$10</definedName>
    <definedName name="bvbc" localSheetId="3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3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 localSheetId="0">#REF!</definedName>
    <definedName name="CA">[27]PRECIOS!$J$64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MPRESORMARTILLO" localSheetId="3">[140]LE!$D$21</definedName>
    <definedName name="CAMPRESORMARTILLO" localSheetId="2">[32]LE!$D$21</definedName>
    <definedName name="CAMPRESORMARTILLO">[33]LE!$D$18</definedName>
    <definedName name="CANT">#REF!</definedName>
    <definedName name="cantidad">'[62]TRAMO 03'!$F:$F,'[62]TRAMO 03'!$I:$I,'[62]TRAMO 03'!$K:$K,'[62]TRAMO 03'!#REF!,'[62]TRAMO 03'!#REF!,'[62]TRAMO 03'!#REF!,'[62]TRAMO 03'!#REF!,'[62]TRAMO 03'!#REF!,'[62]TRAMO 03'!#REF!,'[62]TRAMO 03'!#REF!,'[62]TRAMO 03'!#REF!,'[62]TRAMO 03'!#REF!,'[62]TRAMO 03'!#REF!,'[62]TRAMO 03'!#REF!,'[62]TRAMO 03'!#REF!,'[62]TRAMO 03'!#REF!</definedName>
    <definedName name="CANTIDADES">'[56]CANTIDADES DE OBRA'!$D$9:$G$33</definedName>
    <definedName name="CAP">#REF!</definedName>
    <definedName name="CAPAC._HSE">#REF!</definedName>
    <definedName name="caquetá">[35]Listado!$F$1080:$F$1095</definedName>
    <definedName name="Caquetá_Puerto_Rico">[35]Listado!$K$120:$K$122</definedName>
    <definedName name="CARGA">#REF!</definedName>
    <definedName name="CARGADOR" localSheetId="3">[140]LE!$D$14</definedName>
    <definedName name="CARGADOR" localSheetId="2">[32]LE!$D$14</definedName>
    <definedName name="CARGADOR">[33]LE!$D$11</definedName>
    <definedName name="CARGOS">#REF!</definedName>
    <definedName name="CARLOS" localSheetId="3">#REF!</definedName>
    <definedName name="carlos" localSheetId="0">MODULO10.auto_abrir</definedName>
    <definedName name="CARLOS">#REF!</definedName>
    <definedName name="CARROTANQUE" localSheetId="3">[140]LE!$D$15</definedName>
    <definedName name="CARROTANQUE" localSheetId="2">[32]LE!$D$15</definedName>
    <definedName name="CARROTANQUE" localSheetId="0">[33]LE!$D$12</definedName>
    <definedName name="CARROTANQUE">[34]LE!$D$15</definedName>
    <definedName name="CBLES">#REF!</definedName>
    <definedName name="CBLES1">#REF!</definedName>
    <definedName name="CBRDISEÑO">[63]SECTORIZACIÓN!$A$12:$G$20</definedName>
    <definedName name="CBWorkbookPriority" hidden="1">-1602700874</definedName>
    <definedName name="CC">[64]Personalizar!$G$22:$G$25</definedName>
    <definedName name="ccccc" localSheetId="3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'[65]A. P. U.'!#REF!</definedName>
    <definedName name="CCT">#REF!</definedName>
    <definedName name="ccto210">#REF!</definedName>
    <definedName name="cd">[66]Hoja1!$C$81</definedName>
    <definedName name="cdcdc" localSheetId="3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[46]CDItem!$G$8</definedName>
    <definedName name="CDE">#REF!</definedName>
    <definedName name="cdfgrtfd" localSheetId="3" hidden="1">#REF!</definedName>
    <definedName name="cdfgrtfd" localSheetId="0" hidden="1">#REF!</definedName>
    <definedName name="cdfgrtfd" hidden="1">#REF!</definedName>
    <definedName name="ceerf" localSheetId="3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3">'[140]LM '!$D$17</definedName>
    <definedName name="CEMENTO" localSheetId="2">'[32]LM '!$D$17</definedName>
    <definedName name="CEMENTO" localSheetId="0">[67]Insum!$A$3:$H$63</definedName>
    <definedName name="CEMENTO">'[34]LM '!$D$17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NTILLA" localSheetId="3">'[140]LM '!#REF!</definedName>
    <definedName name="CINTILLA" localSheetId="2">'[32]LM '!#REF!</definedName>
    <definedName name="CINTILLA" localSheetId="0">'[33]LM '!#REF!</definedName>
    <definedName name="CINTILLA">'[34]LM '!#REF!</definedName>
    <definedName name="CIRRIGADOR" localSheetId="3">[140]LE!#REF!</definedName>
    <definedName name="CIRRIGADOR" localSheetId="2">[32]LE!#REF!</definedName>
    <definedName name="CIRRIGADOR" localSheetId="0">[33]LE!#REF!</definedName>
    <definedName name="CIRRIGADOR">[34]LE!#REF!</definedName>
    <definedName name="CISNEROS">#REF!</definedName>
    <definedName name="cjsa" localSheetId="3" hidden="1">#REF!</definedName>
    <definedName name="cjsa" localSheetId="0" hidden="1">#REF!</definedName>
    <definedName name="cjsa" hidden="1">#REF!</definedName>
    <definedName name="CL">#REF!</definedName>
    <definedName name="cmf">[68]Hoja1!$C$27</definedName>
    <definedName name="CMIBLE">#REF!</definedName>
    <definedName name="CMIBLE1">#REF!</definedName>
    <definedName name="CO">[19]PRECIOS!$J$61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[45]COMPARATIVO!#REF!</definedName>
    <definedName name="COLON">#REF!</definedName>
    <definedName name="ColTap">'[23]Coloc. e Interc. Tapones'!$E$1:$E$65536</definedName>
    <definedName name="Com">'[51]LIQUIDA-NOMINA'!$AL$4</definedName>
    <definedName name="COMFUELOIL" localSheetId="3">'[140]LM '!#REF!</definedName>
    <definedName name="COMFUELOIL" localSheetId="2">'[32]LM '!#REF!</definedName>
    <definedName name="COMFUELOIL" localSheetId="0">'[33]LM '!#REF!</definedName>
    <definedName name="COMFUELOIL">'[34]LM '!#REF!</definedName>
    <definedName name="COMIDA">#REF!</definedName>
    <definedName name="Compresores">#REF!</definedName>
    <definedName name="ConseqCat">0</definedName>
    <definedName name="ConseqForMitRisk">3</definedName>
    <definedName name="CONT">'[69]DATOS CONTRATO'!$G$13</definedName>
    <definedName name="Contratante">'[10]DATOS CONTRATO'!$E$6</definedName>
    <definedName name="CONTRATO">[51]CONTRATO!$E$8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RTADORAPAV" localSheetId="3">[140]LE!$D$22</definedName>
    <definedName name="CORTADORAPAV" localSheetId="2">[32]LE!$D$22</definedName>
    <definedName name="CORTADORAPAV">[33]LE!$D$19</definedName>
    <definedName name="COSTO_FRENTE">[70]BITACORA!$E$1:$E$65536</definedName>
    <definedName name="costo2" localSheetId="3" hidden="1">#REF!</definedName>
    <definedName name="costo2" localSheetId="0" hidden="1">#REF!</definedName>
    <definedName name="costo2" hidden="1">#REF!</definedName>
    <definedName name="COSTODIRECTO">#REF!</definedName>
    <definedName name="COSTOS">[71]TARIFAS!$A$1:$F$52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[72]civ_roma!$C$803:$G$804</definedName>
    <definedName name="Criterios_IM">'[3]7422CW00'!#REF!</definedName>
    <definedName name="Criticidad">[73]Tabla!$A$1:$A$5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localSheetId="3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[64]!Customize</definedName>
    <definedName name="cv">#REF!</definedName>
    <definedName name="CVa">'[23]Cambio de Valv.'!$E$1:$E$65536</definedName>
    <definedName name="cvbcvbf" localSheetId="3" hidden="1">{#N/A,#N/A,TRUE,"INGENIERIA";#N/A,#N/A,TRUE,"COMPRAS";#N/A,#N/A,TRUE,"DIRECCION";#N/A,#N/A,TRUE,"RESUMEN"}</definedName>
    <definedName name="cvbcvbf" localSheetId="2" hidden="1">{#N/A,#N/A,TRUE,"INGENIERIA";#N/A,#N/A,TRUE,"COMPRAS";#N/A,#N/A,TRUE,"DIRECCION";#N/A,#N/A,TRUE,"RESUMEN"}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3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3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'[28]GPI 526'!#REF!</definedName>
    <definedName name="DASD" localSheetId="3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[72]civ_roma!$C$9:$G$799</definedName>
    <definedName name="DATO1">'[74]46'!$D$3:$CK$429</definedName>
    <definedName name="datos">#REF!</definedName>
    <definedName name="Datos_SW_G1" localSheetId="3">#REF!</definedName>
    <definedName name="Datos_SW_G1" localSheetId="0">#REF!</definedName>
    <definedName name="Datos_SW_G1">#REF!</definedName>
    <definedName name="Datos_SW_G2" localSheetId="3">#REF!</definedName>
    <definedName name="Datos_SW_G2" localSheetId="0">#REF!</definedName>
    <definedName name="Datos_SW_G2">#REF!</definedName>
    <definedName name="DBASE1">#REF!</definedName>
    <definedName name="DBASE2">#REF!</definedName>
    <definedName name="DBASE3">#REF!</definedName>
    <definedName name="dbfdfbi" localSheetId="3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>#REF!</definedName>
    <definedName name="Dcorriente1">'[75]Pta a tierra'!#REF!</definedName>
    <definedName name="DCSDCTV" localSheetId="3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3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3" hidden="1">{#N/A,#N/A,FALSE,"Estatico";#N/A,#N/A,FALSE,"Tuberia";#N/A,#N/A,FALSE,"Instrumentación";#N/A,#N/A,FALSE,"Mecanica";#N/A,#N/A,FALSE,"Electrico";#N/A,#N/A,FALSE,"Ofic.Civiles"}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3" hidden="1">{#N/A,#N/A,FALSE,"orthoflow";#N/A,#N/A,FALSE,"Miscelaneos";#N/A,#N/A,FALSE,"Instrumentacio";#N/A,#N/A,FALSE,"Electrico";#N/A,#N/A,FALSE,"Valv. Seguridad"}</definedName>
    <definedName name="DDDDDDD" localSheetId="2" hidden="1">{#N/A,#N/A,FALSE,"orthoflow";#N/A,#N/A,FALSE,"Miscelaneos";#N/A,#N/A,FALSE,"Instrumentacio";#N/A,#N/A,FALSE,"Electrico";#N/A,#N/A,FALSE,"Valv. Seguridad"}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3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" localSheetId="3">#REF!,#REF!,#REF!,#REF!,#REF!,#REF!,#REF!</definedName>
    <definedName name="de" localSheetId="2">#REF!,#REF!,#REF!,#REF!,#REF!,#REF!,#REF!</definedName>
    <definedName name="de" localSheetId="0">#REF!,#REF!,#REF!,#REF!,#REF!,#REF!,#REF!</definedName>
    <definedName name="de">#REF!,#REF!,#REF!,#REF!,#REF!,#REF!,#REF!</definedName>
    <definedName name="deded" localSheetId="3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3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ALCASFALTITA" localSheetId="3">[140]DATOS!#REF!</definedName>
    <definedName name="DEMOLALCASFALTITA" localSheetId="2">[32]DATOS!#REF!</definedName>
    <definedName name="DEMOLALCASFALTITA" localSheetId="0">[33]DATOS!#REF!</definedName>
    <definedName name="DEMOLALCASFALTITA">[34]DATOS!#REF!</definedName>
    <definedName name="DEMOLALCPH" localSheetId="3">[140]DATOS!$D$32</definedName>
    <definedName name="DEMOLALCPH" localSheetId="2">[32]DATOS!$D$32</definedName>
    <definedName name="DEMOLALCPH" localSheetId="0">[33]DATOS!$D$32</definedName>
    <definedName name="DEMOLALCPH">[34]DATOS!$D$32</definedName>
    <definedName name="DEMOLALCRIGIDO" localSheetId="3">[140]DATOS!#REF!</definedName>
    <definedName name="DEMOLALCRIGIDO" localSheetId="2">[32]DATOS!#REF!</definedName>
    <definedName name="DEMOLALCRIGIDO" localSheetId="0">[33]DATOS!#REF!</definedName>
    <definedName name="DEMOLALCRIGIDO">[34]DATOS!#REF!</definedName>
    <definedName name="DEMOLALCRIGIDOURBANO" localSheetId="3">[140]DATOS!#REF!</definedName>
    <definedName name="DEMOLALCRIGIDOURBANO" localSheetId="2">[32]DATOS!#REF!</definedName>
    <definedName name="DEMOLALCRIGIDOURBANO" localSheetId="0">[33]DATOS!#REF!</definedName>
    <definedName name="DEMOLALCRIGIDOURBANO">[34]DATOS!#REF!</definedName>
    <definedName name="DEMOLICIÓN">'[76]BASE-LISTAS'!$B$24:$B$29</definedName>
    <definedName name="dens">[77]Hoja2!$C$9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s">[35]Listado!$P$3:$P$34</definedName>
    <definedName name="DEPEND">[73]Tabla!$B$1:$B$397</definedName>
    <definedName name="DEPENDENCIA">[73]Tabla!$B$1:$B$397</definedName>
    <definedName name="DEPENDENCIAS">[73]Tabla!$B$1:$B$397</definedName>
    <definedName name="DERECHOB" localSheetId="3">'[140]LM '!$D$18</definedName>
    <definedName name="DERECHOB" localSheetId="2">'[32]LM '!$D$18</definedName>
    <definedName name="DERECHOB" localSheetId="0">'[33]LM '!$D$18</definedName>
    <definedName name="DERECHOB">'[34]LM '!$D$18</definedName>
    <definedName name="DERFE">#REF!</definedName>
    <definedName name="desarrolladas">'[36]Reservas de Petróleo'!$A$2,'[36]Reservas de Petróleo'!$A$1,'[36]Reservas de Petróleo'!$D$4,'[36]Reservas de Petróleo'!$F$1:$F$65536</definedName>
    <definedName name="descentralizadas" localSheetId="3">#REF!</definedName>
    <definedName name="descentralizadas" localSheetId="0">#REF!</definedName>
    <definedName name="descentralizadas">#REF!</definedName>
    <definedName name="DESCUNMI">#REF!</definedName>
    <definedName name="DEST_ART">[58]steel!#REF!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 localSheetId="3">#REF!</definedName>
    <definedName name="DF" localSheetId="0">[78]Cronograma!#REF!</definedName>
    <definedName name="df">#REF!</definedName>
    <definedName name="dfa" localSheetId="3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3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3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3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3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3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[64]Personalizar!$E$22</definedName>
    <definedName name="dflt2">[64]Personalizar!$E$23</definedName>
    <definedName name="dflt3">[64]Personalizar!$D$24</definedName>
    <definedName name="dflt4">[64]Personalizar!$E$26</definedName>
    <definedName name="dflt5">[64]Personalizar!$E$27</definedName>
    <definedName name="dflt6">[64]Personalizar!$D$28</definedName>
    <definedName name="dflt7">[64]Personalizar!$G$27</definedName>
    <definedName name="DFRFRF" localSheetId="3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3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localSheetId="3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3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3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[30]PRESUPUESTO!$B$13</definedName>
    <definedName name="Diámetro">#REF!</definedName>
    <definedName name="diámetroft">#REF!</definedName>
    <definedName name="diametros">#REF!</definedName>
    <definedName name="diego">[53]Hoja1!$G$5</definedName>
    <definedName name="diferencia">'[79]MEDIA GEOMETRICA'!$J$8,'[79]MEDIA GEOMETRICA'!$N$8,'[79]MEDIA GEOMETRICA'!$R$8,'[79]MEDIA GEOMETRICA'!$V$8,'[79]MEDIA GEOMETRICA'!$Z$8,'[79]MEDIA GEOMETRICA'!$AD$8,'[79]MEDIA GEOMETRICA'!$AH$8,'[79]MEDIA GEOMETRICA'!$AL$8,'[79]MEDIA GEOMETRICA'!#REF!,'[79]MEDIA GEOMETRICA'!#REF!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[51]EMPRESA!$F$14</definedName>
    <definedName name="DISIPADORIGIDO" localSheetId="3">[140]DATOS!#REF!</definedName>
    <definedName name="DISIPADORIGIDO" localSheetId="2">[32]DATOS!#REF!</definedName>
    <definedName name="DISIPADORIGIDO" localSheetId="0">[33]DATOS!#REF!</definedName>
    <definedName name="DISIPADORIGIDO">[34]DATOS!#REF!</definedName>
    <definedName name="DISOLVENTETHINER" localSheetId="3">'[140]LM '!#REF!</definedName>
    <definedName name="DISOLVENTETHINER" localSheetId="2">'[32]LM '!#REF!</definedName>
    <definedName name="DISOLVENTETHINER" localSheetId="0">'[33]LM '!#REF!</definedName>
    <definedName name="DISOLVENTETHINER">'[34]LM '!#REF!</definedName>
    <definedName name="display_area_2">#REF!</definedName>
    <definedName name="djdytj" localSheetId="3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[80]CÁLCULOS!$H$34</definedName>
    <definedName name="DOSMIL" localSheetId="3">'[140]LM '!$D$35</definedName>
    <definedName name="DOSMIL" localSheetId="2">'[32]LM '!$D$35</definedName>
    <definedName name="DOSMIL" localSheetId="0">'[33]LM '!$D$35</definedName>
    <definedName name="DOSMIL">'[34]LM '!$D$35</definedName>
    <definedName name="DOTACIÓN">#REF!</definedName>
    <definedName name="DPI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e" localSheetId="3">#REF!</definedName>
    <definedName name="dre" localSheetId="2">#REF!</definedName>
    <definedName name="dre" localSheetId="0">#REF!</definedName>
    <definedName name="dre">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localSheetId="3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[78]Cronograma!#REF!</definedName>
    <definedName name="DSAD" localSheetId="3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GASG" localSheetId="3">#REF!</definedName>
    <definedName name="DSAGASG" localSheetId="2">#REF!</definedName>
    <definedName name="DSAGASG" localSheetId="0">#REF!</definedName>
    <definedName name="DSAGASG">#REF!</definedName>
    <definedName name="Dsbcm">#REF!</definedName>
    <definedName name="DsctoFondo">[81]EMPRESA!$I$25</definedName>
    <definedName name="DsctoPension">[81]EMPRESA!$I$23</definedName>
    <definedName name="DsctoSalud">[81]EMPRESA!$I$24</definedName>
    <definedName name="DSD" localSheetId="3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3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3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3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3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>#REF!</definedName>
    <definedName name="dtrhj" localSheetId="3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URMIENTEORD" localSheetId="3">'[140]LM '!$D$19</definedName>
    <definedName name="DURMIENTEORD" localSheetId="2">'[32]LM '!$D$19</definedName>
    <definedName name="DURMIENTEORD" localSheetId="0">'[33]LM '!$D$19</definedName>
    <definedName name="DURMIENTEORD">'[34]LM '!$D$19</definedName>
    <definedName name="dxfgg" localSheetId="3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3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" localSheetId="3">#REF!</definedName>
    <definedName name="ed" localSheetId="2">#REF!</definedName>
    <definedName name="ed" localSheetId="0">#REF!</definedName>
    <definedName name="ed">#REF!</definedName>
    <definedName name="EDC">#REF!</definedName>
    <definedName name="EDEDWSWQA" localSheetId="3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3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[0]!ERR</definedName>
    <definedName name="eeedfr" localSheetId="3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3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3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3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iciencia">'[82]Indicadores de Eficiencia'!$B$2</definedName>
    <definedName name="egeg" localSheetId="3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[30]PRESUPUESTO!$E$7</definedName>
    <definedName name="Ejecutivo">'[83]Info Ejec'!$A$1:$AV$153</definedName>
    <definedName name="ELEC_EQU">'[84]LISTADO EQUIPOS'!$C$44:$E$54</definedName>
    <definedName name="ELEC_MAT" localSheetId="3">#REF!</definedName>
    <definedName name="ELEC_MAT" localSheetId="0">#REF!</definedName>
    <definedName name="ELEC_MAT">#REF!</definedName>
    <definedName name="ELIMINACIONPROYC">#REF!</definedName>
    <definedName name="emanto">#REF!</definedName>
    <definedName name="eme">[0]!ERR</definedName>
    <definedName name="EMPLEADO">#REF!</definedName>
    <definedName name="Empresa">[51]EMPRESA!$F$6</definedName>
    <definedName name="EMULSION">#REF!</definedName>
    <definedName name="EMULSIONASFCRL" localSheetId="3">'[140]LM '!#REF!</definedName>
    <definedName name="EMULSIONASFCRL" localSheetId="2">'[32]LM '!#REF!</definedName>
    <definedName name="EMULSIONASFCRL" localSheetId="0">'[33]LM '!#REF!</definedName>
    <definedName name="EMULSIONASFCRL">'[34]LM '!#REF!</definedName>
    <definedName name="End_Bal">#REF!</definedName>
    <definedName name="ene">#REF!</definedName>
    <definedName name="ENERGIASI" localSheetId="3">'[140]LM '!#REF!</definedName>
    <definedName name="ENERGIASI" localSheetId="2">'[32]LM '!#REF!</definedName>
    <definedName name="ENERGIASI" localSheetId="0">'[33]LM '!#REF!</definedName>
    <definedName name="ENERGIASI">'[34]LM '!#REF!</definedName>
    <definedName name="Ensayos">#REF!</definedName>
    <definedName name="ENTRADASP">#REF!</definedName>
    <definedName name="EPECIALIDAD_SIDOE">[13]Tablas!#REF!</definedName>
    <definedName name="equipo">[85]Equipo!$A$7:$A$65536</definedName>
    <definedName name="EQUIPO1">#REF!</definedName>
    <definedName name="EQUIPOACABADOTEXT" localSheetId="3">[140]LE!#REF!</definedName>
    <definedName name="EQUIPOACABADOTEXT" localSheetId="2">[32]LE!#REF!</definedName>
    <definedName name="EQUIPOACABADOTEXT" localSheetId="0">[33]LE!#REF!</definedName>
    <definedName name="EQUIPOACABADOTEXT">[34]LE!#REF!</definedName>
    <definedName name="Equipos">#REF!</definedName>
    <definedName name="EQUIPOS1">#REF!</definedName>
    <definedName name="eqw" localSheetId="3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3">#REF!</definedName>
    <definedName name="er">#REF!</definedName>
    <definedName name="ERE_ART">[58]steel!$B$8:$B$47</definedName>
    <definedName name="erfg" localSheetId="3" hidden="1">{#N/A,#N/A,FALSE,"Hoja1";#N/A,#N/A,FALSE,"Hoja2"}</definedName>
    <definedName name="erfg" localSheetId="2" hidden="1">{#N/A,#N/A,FALSE,"Hoja1";#N/A,#N/A,FALSE,"Hoja2"}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3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3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3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3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3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das">[77]Hoja2!$C$4</definedName>
    <definedName name="erradas2" localSheetId="3">#REF!</definedName>
    <definedName name="erradas2" localSheetId="0">#REF!</definedName>
    <definedName name="erradas2">#REF!</definedName>
    <definedName name="ERRORE">#REF!</definedName>
    <definedName name="ert" localSheetId="3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3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3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3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3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3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3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COBATEXTU" localSheetId="3">'[140]LM '!#REF!</definedName>
    <definedName name="ESCOBATEXTU" localSheetId="2">'[32]LM '!#REF!</definedName>
    <definedName name="ESCOBATEXTU" localSheetId="0">'[33]LM '!#REF!</definedName>
    <definedName name="ESCOBATEXTU">'[34]LM '!#REF!</definedName>
    <definedName name="ESE">#REF!</definedName>
    <definedName name="ESPE">#REF!</definedName>
    <definedName name="ESPECIFICACION">#REF!</definedName>
    <definedName name="Especificación">#REF!</definedName>
    <definedName name="ESPESORBASEASFALTITA" localSheetId="3">[140]DATOS!#REF!</definedName>
    <definedName name="ESPESORBASEASFALTITA" localSheetId="2">[32]DATOS!#REF!</definedName>
    <definedName name="ESPESORBASEASFALTITA" localSheetId="0">[33]DATOS!#REF!</definedName>
    <definedName name="ESPESORBASEASFALTITA">[34]DATOS!#REF!</definedName>
    <definedName name="ESPESORMEJORASFALTITA" localSheetId="3">[140]DATOS!#REF!</definedName>
    <definedName name="ESPESORMEJORASFALTITA" localSheetId="2">[32]DATOS!#REF!</definedName>
    <definedName name="ESPESORMEJORASFALTITA" localSheetId="0">[33]DATOS!#REF!</definedName>
    <definedName name="ESPESORMEJORASFALTITA">[34]DATOS!#REF!</definedName>
    <definedName name="ESPESORMEJORPH" localSheetId="3">[140]DATOS!$G$22</definedName>
    <definedName name="ESPESORMEJORPH" localSheetId="2">[32]DATOS!$G$22</definedName>
    <definedName name="ESPESORMEJORPH" localSheetId="0">[33]DATOS!$G$22</definedName>
    <definedName name="ESPESORMEJORPH">[34]DATOS!$G$22</definedName>
    <definedName name="ESPESORMEJORRIGIDO" localSheetId="3">[140]DATOS!#REF!</definedName>
    <definedName name="ESPESORMEJORRIGIDO" localSheetId="2">[32]DATOS!#REF!</definedName>
    <definedName name="ESPESORMEJORRIGIDO" localSheetId="0">[33]DATOS!#REF!</definedName>
    <definedName name="ESPESORMEJORRIGIDO">[34]DATOS!#REF!</definedName>
    <definedName name="ESPESORMEJORRIGIDOURBANO" localSheetId="3">[140]DATOS!#REF!</definedName>
    <definedName name="ESPESORMEJORRIGIDOURBANO" localSheetId="2">[32]DATOS!#REF!</definedName>
    <definedName name="ESPESORMEJORRIGIDOURBANO" localSheetId="0">[33]DATOS!#REF!</definedName>
    <definedName name="ESPESORMEJORRIGIDOURBANO">[34]DATOS!#REF!</definedName>
    <definedName name="ESPESORMR40" localSheetId="3">[140]DATOS!#REF!</definedName>
    <definedName name="ESPESORMR40" localSheetId="2">[32]DATOS!#REF!</definedName>
    <definedName name="ESPESORMR40" localSheetId="0">[33]DATOS!#REF!</definedName>
    <definedName name="ESPESORMR40">[34]DATOS!#REF!</definedName>
    <definedName name="ESPESORMR40URBANO" localSheetId="3">[140]DATOS!#REF!</definedName>
    <definedName name="ESPESORMR40URBANO" localSheetId="2">[32]DATOS!#REF!</definedName>
    <definedName name="ESPESORMR40URBANO" localSheetId="0">[33]DATOS!#REF!</definedName>
    <definedName name="ESPESORMR40URBANO">[34]DATOS!#REF!</definedName>
    <definedName name="ESPESORPAVASFALTITA" localSheetId="3">[140]DATOS!#REF!</definedName>
    <definedName name="ESPESORPAVASFALTITA" localSheetId="2">[32]DATOS!#REF!</definedName>
    <definedName name="ESPESORPAVASFALTITA" localSheetId="0">[33]DATOS!#REF!</definedName>
    <definedName name="ESPESORPAVASFALTITA">[34]DATOS!#REF!</definedName>
    <definedName name="ESPESORSUBBASEASFALTITA" localSheetId="3">[140]DATOS!#REF!</definedName>
    <definedName name="ESPESORSUBBASEASFALTITA" localSheetId="2">[32]DATOS!#REF!</definedName>
    <definedName name="ESPESORSUBBASEASFALTITA" localSheetId="0">[33]DATOS!#REF!</definedName>
    <definedName name="ESPESORSUBBASEASFALTITA">[34]DATOS!#REF!</definedName>
    <definedName name="ESPESORSUBBASERIGIDO" localSheetId="3">[140]DATOS!#REF!</definedName>
    <definedName name="ESPESORSUBBASERIGIDO" localSheetId="2">[32]DATOS!#REF!</definedName>
    <definedName name="ESPESORSUBBASERIGIDO" localSheetId="0">[33]DATOS!#REF!</definedName>
    <definedName name="ESPESORSUBBASERIGIDO">[34]DATOS!#REF!</definedName>
    <definedName name="ESPESORSUBBASERIGIDOURBANO" localSheetId="3">[140]DATOS!#REF!</definedName>
    <definedName name="ESPESORSUBBASERIGIDOURBANO" localSheetId="2">[32]DATOS!#REF!</definedName>
    <definedName name="ESPESORSUBBASERIGIDOURBANO" localSheetId="0">[33]DATOS!#REF!</definedName>
    <definedName name="ESPESORSUBBASERIGIDOURBANO">[34]DATOS!#REF!</definedName>
    <definedName name="ESTA">#REF!</definedName>
    <definedName name="Estados">#REF!</definedName>
    <definedName name="Estimate_Factor">1</definedName>
    <definedName name="ESTRAE">'[3]7422CW00'!#REF!</definedName>
    <definedName name="ESTRU">[86]Estructura!$C$7:$E$2570</definedName>
    <definedName name="ESTRUCTURA" localSheetId="3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[87]Hoja3!$B$7:$B$15</definedName>
    <definedName name="ETAP">#REF!</definedName>
    <definedName name="ETAPA_PACC">#REF!</definedName>
    <definedName name="ETAPA1" localSheetId="3">#REF!</definedName>
    <definedName name="ETAPA1" localSheetId="0">#REF!</definedName>
    <definedName name="ETAPA1">#REF!</definedName>
    <definedName name="ETAPA2" localSheetId="3">#REF!</definedName>
    <definedName name="ETAPA2" localSheetId="0">#REF!</definedName>
    <definedName name="ETAPA2">#REF!</definedName>
    <definedName name="ETAPA3" localSheetId="3">#REF!</definedName>
    <definedName name="ETAPA3" localSheetId="0">#REF!</definedName>
    <definedName name="ETAPA3">#REF!</definedName>
    <definedName name="ETAPA4" localSheetId="3">#REF!</definedName>
    <definedName name="ETAPA4" localSheetId="0">#REF!</definedName>
    <definedName name="ETAPA4">#REF!</definedName>
    <definedName name="etertgg" localSheetId="3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3" hidden="1">{#N/A,#N/A,TRUE,"1842CWN0"}</definedName>
    <definedName name="etertt" localSheetId="2" hidden="1">{#N/A,#N/A,TRUE,"1842CWN0"}</definedName>
    <definedName name="etertt" localSheetId="0" hidden="1">{#N/A,#N/A,TRUE,"1842CWN0"}</definedName>
    <definedName name="etertt" hidden="1">{#N/A,#N/A,TRUE,"1842CWN0"}</definedName>
    <definedName name="etewt" localSheetId="3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3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3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3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3" hidden="1">#REF!</definedName>
    <definedName name="EX" localSheetId="0" hidden="1">#REF!</definedName>
    <definedName name="EX" hidden="1">#REF!</definedName>
    <definedName name="EX_1" localSheetId="3" hidden="1">#REF!</definedName>
    <definedName name="EX_1" localSheetId="2" hidden="1">#REF!</definedName>
    <definedName name="EX_1" localSheetId="0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[28]SKJ452!#REF!</definedName>
    <definedName name="Excel_BuiltIn_Print_Titles_11">[28]ITA878!#REF!</definedName>
    <definedName name="Excel_BuiltIn_Print_Titles_12">'[28]AEA-944'!#REF!</definedName>
    <definedName name="Excel_BuiltIn_Print_Titles_13">'[28]DUB-823'!#REF!</definedName>
    <definedName name="Excel_BuiltIn_Print_Titles_14">'[28]GPI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[28]XXJ617!#REF!</definedName>
    <definedName name="Excel_BuiltIn_Print_Titles_20">#REF!</definedName>
    <definedName name="Excel_BuiltIn_Print_Titles_21">[28]SNG_855!#REF!</definedName>
    <definedName name="Excel_BuiltIn_Print_Titles_23">#REF!</definedName>
    <definedName name="Excel_BuiltIn_Print_Titles_3">#REF!</definedName>
    <definedName name="Excel_BuiltIn_Print_Titles_5">'[28]VEA 374'!#REF!</definedName>
    <definedName name="Excel_BuiltIn_Print_Titles_5_XX">'[28]VEA 374'!#REF!</definedName>
    <definedName name="Excel_BuiltIn_Print_Titles_6">#REF!</definedName>
    <definedName name="Excel_BuiltIn_Print_Titles_7">[28]HFB024!#REF!</definedName>
    <definedName name="Excel_BuiltIn_Print_Titles_8">#REF!</definedName>
    <definedName name="Excel_BuiltIn_Print_Titles_9">[28]PAJ825!#REF!</definedName>
    <definedName name="EXCROC">'[88]Análisis de precios'!$H$52</definedName>
    <definedName name="ExtensionCoordinador">#REF!</definedName>
    <definedName name="Extra_Pay">#REF!</definedName>
    <definedName name="Extracción_IM">#REF!</definedName>
    <definedName name="Extras">'[51]LIQUIDA-NOMINA'!$AH$4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'[89]Itemes Renovación'!#REF!</definedName>
    <definedName name="FareWellStmnt">[64]!FareWellStmnt</definedName>
    <definedName name="FaseProyecto">#REF!</definedName>
    <definedName name="FD">[0]!ERR</definedName>
    <definedName name="fda" localSheetId="3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3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3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[90]Tablas!$B$1:$B$65536</definedName>
    <definedName name="FechaInicio">[51]CONTRATO!$E$10</definedName>
    <definedName name="FechaTermina">[51]CONTRATO!$E$11</definedName>
    <definedName name="FechaTerminacion">#REF!</definedName>
    <definedName name="fer">'[48]Res-Accide-10'!#REF!</definedName>
    <definedName name="ferfer" localSheetId="3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>[0]!ERR</definedName>
    <definedName name="fff" localSheetId="3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3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3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3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3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'[91]7422CW00'!#REF!</definedName>
    <definedName name="FGHFBC" localSheetId="3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3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3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3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3" hidden="1">{#N/A,#N/A,TRUE,"1842CWN0"}</definedName>
    <definedName name="fhg" localSheetId="2" hidden="1">{#N/A,#N/A,TRUE,"1842CWN0"}</definedName>
    <definedName name="fhg" localSheetId="0" hidden="1">{#N/A,#N/A,TRUE,"1842CWN0"}</definedName>
    <definedName name="fhg" hidden="1">{#N/A,#N/A,TRUE,"1842CWN0"}</definedName>
    <definedName name="fhgh" localSheetId="3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localSheetId="3" hidden="1">#REF!</definedName>
    <definedName name="fill1" localSheetId="2" hidden="1">#REF!</definedName>
    <definedName name="fill1" localSheetId="0" hidden="1">#REF!</definedName>
    <definedName name="fill1" hidden="1">#REF!</definedName>
    <definedName name="FILTROS">#REF!</definedName>
    <definedName name="FINANCIACION">[0]!ERR</definedName>
    <definedName name="FinePrint">[64]!FinePrint</definedName>
    <definedName name="FINISHER" localSheetId="3">[140]LE!#REF!</definedName>
    <definedName name="FINISHER" localSheetId="2">[32]LE!#REF!</definedName>
    <definedName name="FINISHER" localSheetId="0">[33]LE!#REF!</definedName>
    <definedName name="FINISHER">[34]LE!#REF!</definedName>
    <definedName name="FM">1.18</definedName>
    <definedName name="fnic">[68]Hoja1!$C$13</definedName>
    <definedName name="FO">1.32</definedName>
    <definedName name="FORDESCR">'[3]7422CW00'!#REF!</definedName>
    <definedName name="FORM_C3">[92]Hoja1!$A$33:$N$51</definedName>
    <definedName name="FORMALETACLASEDEFG" localSheetId="3">'[140]LM '!$D$20</definedName>
    <definedName name="FORMALETACLASEDEFG" localSheetId="2">'[32]LM '!$D$20</definedName>
    <definedName name="FORMALETACLASEDEFG" localSheetId="0">'[40]LM '!$D$20</definedName>
    <definedName name="FORMALETACLASEDEFG">'[34]LM '!$D$20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3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3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ADORA" localSheetId="3">[140]LE!#REF!</definedName>
    <definedName name="FRESADORA" localSheetId="2">[32]LE!#REF!</definedName>
    <definedName name="FRESADORA" localSheetId="0">[33]LE!#REF!</definedName>
    <definedName name="FRESADORA">[34]LE!#REF!</definedName>
    <definedName name="frfa" localSheetId="3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localSheetId="3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3">[140]DATOS!#REF!</definedName>
    <definedName name="G" localSheetId="2">[32]DATOS!#REF!</definedName>
    <definedName name="G" localSheetId="0">#REF!</definedName>
    <definedName name="G">[34]DATOS!#REF!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>#REF!</definedName>
    <definedName name="GAJ">#REF!</definedName>
    <definedName name="GAS">[13]Tablas!#REF!</definedName>
    <definedName name="gba" localSheetId="3" hidden="1">{#N/A,#N/A,FALSE,"orthoflow";#N/A,#N/A,FALSE,"Miscelaneos";#N/A,#N/A,FALSE,"Instrumentacio";#N/A,#N/A,FALSE,"Electrico";#N/A,#N/A,FALSE,"Valv. Seguridad"}</definedName>
    <definedName name="gba" localSheetId="2" hidden="1">{#N/A,#N/A,FALSE,"orthoflow";#N/A,#N/A,FALSE,"Miscelaneos";#N/A,#N/A,FALSE,"Instrumentacio";#N/A,#N/A,FALSE,"Electrico";#N/A,#N/A,FALSE,"Valv. Seguridad"}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3" hidden="1">{#N/A,#N/A,FALSE,"Estatico";#N/A,#N/A,FALSE,"Tuberia";#N/A,#N/A,FALSE,"Instrumentación";#N/A,#N/A,FALSE,"Mecanica";#N/A,#N/A,FALSE,"Electrico";#N/A,#N/A,FALSE,"Ofic.Civiles"}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3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localSheetId="3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>#REF!</definedName>
    <definedName name="GEC_ON_GER">#REF!</definedName>
    <definedName name="geg" localSheetId="3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OTEXTILNT25" localSheetId="3">'[140]LM '!$D$23</definedName>
    <definedName name="GEOTEXTILNT25" localSheetId="2">'[32]LM '!$D$23</definedName>
    <definedName name="GEOTEXTILNT25" localSheetId="0">'[33]LM '!$D$23</definedName>
    <definedName name="GEOTEXTILNT25">'[34]LM '!$D$23</definedName>
    <definedName name="GERENCIA">#REF!</definedName>
    <definedName name="GERENCIA1">#REF!</definedName>
    <definedName name="GERENCIA2">#REF!</definedName>
    <definedName name="Gerente">[51]EMPRESA!$F$12</definedName>
    <definedName name="gerg" localSheetId="3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3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'[35]Indicadores Gestión'!$B$2:$B$403</definedName>
    <definedName name="gfd" localSheetId="3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3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3" hidden="1">{#N/A,#N/A,TRUE,"INGENIERIA";#N/A,#N/A,TRUE,"COMPRAS";#N/A,#N/A,TRUE,"DIRECCION";#N/A,#N/A,TRUE,"RESUMEN"}</definedName>
    <definedName name="gffgfhhf" localSheetId="2" hidden="1">{#N/A,#N/A,TRUE,"INGENIERIA";#N/A,#N/A,TRUE,"COMPRAS";#N/A,#N/A,TRUE,"DIRECCION";#N/A,#N/A,TRUE,"RESUMEN"}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3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3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[13]Tablas!#REF!</definedName>
    <definedName name="gfutyj6" localSheetId="3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3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3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3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3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3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3" hidden="1">{#N/A,#N/A,TRUE,"1842CWN0"}</definedName>
    <definedName name="ggjgjkg" localSheetId="2" hidden="1">{#N/A,#N/A,TRUE,"1842CWN0"}</definedName>
    <definedName name="ggjgjkg" localSheetId="0" hidden="1">{#N/A,#N/A,TRUE,"1842CWN0"}</definedName>
    <definedName name="ggjgjkg" hidden="1">{#N/A,#N/A,TRUE,"1842CWN0"}</definedName>
    <definedName name="ggtgt" localSheetId="3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'[91]7422CW00'!#REF!</definedName>
    <definedName name="ghfg" localSheetId="3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3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3" hidden="1">{#N/A,#N/A,TRUE,"1842CWN0"}</definedName>
    <definedName name="ghnbbfr" localSheetId="2" hidden="1">{#N/A,#N/A,TRUE,"1842CWN0"}</definedName>
    <definedName name="ghnbbfr" localSheetId="0" hidden="1">{#N/A,#N/A,TRUE,"1842CWN0"}</definedName>
    <definedName name="ghnbbfr" hidden="1">{#N/A,#N/A,TRUE,"1842CWN0"}</definedName>
    <definedName name="GJHVCB" localSheetId="3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3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[13]Tablas!#REF!</definedName>
    <definedName name="GMM_ON_DMARES">#REF!</definedName>
    <definedName name="GMM_ON_DRIO">#REF!</definedName>
    <definedName name="gobernaciones1">[35]Listado!$P$2:$P$34</definedName>
    <definedName name="GOR">#REF!</definedName>
    <definedName name="GOT">[13]Tablas!#REF!</definedName>
    <definedName name="GPO">[13]Tablas!#REF!</definedName>
    <definedName name="GPR">[13]Tablas!#REF!</definedName>
    <definedName name="gr" localSheetId="3">#REF!</definedName>
    <definedName name="gr" localSheetId="2">#REF!</definedName>
    <definedName name="gr" localSheetId="0">#REF!</definedName>
    <definedName name="gr">#REF!</definedName>
    <definedName name="GRAF1ANO" localSheetId="3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[13]Tablas!#REF!</definedName>
    <definedName name="GRC_ON_ASO">[13]Tablas!#REF!</definedName>
    <definedName name="GRC_ON_DAPIAY">#REF!</definedName>
    <definedName name="GRC_ON_GER">#REF!</definedName>
    <definedName name="gregds" localSheetId="3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3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[13]Tablas!#REF!</definedName>
    <definedName name="GRM_ON_DMARES">#REF!</definedName>
    <definedName name="GRM_ON_DRIO">#REF!</definedName>
    <definedName name="GRN">[13]Tablas!#REF!</definedName>
    <definedName name="GRN_ON_ASO">[13]Tablas!#REF!</definedName>
    <definedName name="GRN_ON_DIREC">#REF!</definedName>
    <definedName name="GRS">[13]Tablas!#REF!</definedName>
    <definedName name="GRS_ON_ASO">[13]Tablas!#REF!</definedName>
    <definedName name="GRS_ON_DIREC">#REF!</definedName>
    <definedName name="GRS_ON_HUIL">#REF!</definedName>
    <definedName name="grtyerh" localSheetId="3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[68]Hoja1!$F$6</definedName>
    <definedName name="grupo4">[68]Hoja1!$F$7</definedName>
    <definedName name="grupo5">[68]Hoja1!$F$10</definedName>
    <definedName name="grupo6">[68]Hoja1!$F$11</definedName>
    <definedName name="grupo7">[68]Hoja1!$F$12</definedName>
    <definedName name="grupo8">[68]Hoja1!$F$13</definedName>
    <definedName name="grupo9">[68]Hoja1!$F$14</definedName>
    <definedName name="GSDG" localSheetId="3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3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[93]BASE!$C$4:$H$255</definedName>
    <definedName name="GTC">[13]Tablas!#REF!</definedName>
    <definedName name="GTE">[13]Tablas!#REF!</definedName>
    <definedName name="gtgt" localSheetId="3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[13]Tablas!#REF!</definedName>
    <definedName name="GTRE">#REF!</definedName>
    <definedName name="guias">[94]Guias_Sectoriales!$A$1:$A$12</definedName>
    <definedName name="guias_sectoriales">[94]Guias_Sectoriales!$A$1:$C$12</definedName>
    <definedName name="h" localSheetId="3">#REF!,#REF!,#REF!,#REF!,#REF!,#REF!,#REF!</definedName>
    <definedName name="h" localSheetId="2">#REF!,#REF!,#REF!,#REF!,#REF!,#REF!,#REF!</definedName>
    <definedName name="h" localSheetId="0">#REF!</definedName>
    <definedName name="h">#REF!,#REF!,#REF!,#REF!,#REF!,#REF!,#REF!</definedName>
    <definedName name="H_pump">#REF!</definedName>
    <definedName name="h9h" localSheetId="3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3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3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3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[68]Datos!$D$8</definedName>
    <definedName name="hen">[68]Datos!$D$9</definedName>
    <definedName name="HERRERO">#REF!</definedName>
    <definedName name="hfgh" localSheetId="3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3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3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localSheetId="3" hidden="1">{#N/A,#N/A,TRUE,"1842CWN0"}</definedName>
    <definedName name="hhg" localSheetId="2" hidden="1">{#N/A,#N/A,TRUE,"1842CWN0"}</definedName>
    <definedName name="hhg" localSheetId="0" hidden="1">{#N/A,#N/A,TRUE,"1842CWN0"}</definedName>
    <definedName name="hhg" hidden="1">{#N/A,#N/A,TRUE,"1842CWN0"}</definedName>
    <definedName name="hhh" localSheetId="3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3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3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3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'[23]Interc de Hidr.'!$E$1:$E$65536</definedName>
    <definedName name="HIDE1">[58]steel!$F$7:$J$7</definedName>
    <definedName name="hjfg" localSheetId="3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3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 localSheetId="0">#REF!</definedName>
    <definedName name="HM">[53]Hoja1!$G$8</definedName>
    <definedName name="hn" localSheetId="3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'[23]Itemes Renovación'!#REF!</definedName>
    <definedName name="Hornos">#REF!</definedName>
    <definedName name="HP_stg_Hz">#REF!</definedName>
    <definedName name="hreer" localSheetId="3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[68]Datos!$D$7</definedName>
    <definedName name="hrthtrh" localSheetId="3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3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3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3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3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3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[53]Hoja1!$G$2</definedName>
    <definedName name="i0">#REF!</definedName>
    <definedName name="i8i" localSheetId="3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[68]Hoja1!$C$17</definedName>
    <definedName name="icbf">[68]Hoja1!$C$15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>[0]!ERR</definedName>
    <definedName name="IF">'[65]A. P. U.'!#REF!</definedName>
    <definedName name="Ig">#REF!</definedName>
    <definedName name="ii" localSheetId="3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3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'[95]1'!$N$41</definedName>
    <definedName name="IMP">[30]otros!$C$3</definedName>
    <definedName name="impacto">'[35]Indicadores de Impacto'!$B$2:$B$1479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ador">'[82]PR-04'!$S$1:$S$2</definedName>
    <definedName name="INDICE">#REF!</definedName>
    <definedName name="inf" localSheetId="3">#REF!</definedName>
    <definedName name="inf" localSheetId="2">#REF!</definedName>
    <definedName name="inf" localSheetId="0">#REF!</definedName>
    <definedName name="inf">#REF!</definedName>
    <definedName name="infiltra">[77]Hoja2!$C$5</definedName>
    <definedName name="INFORME">[96]TABLAS!$A$1:$A$65536</definedName>
    <definedName name="Informe_semanal">#REF!</definedName>
    <definedName name="INGENIERIA1" localSheetId="3" hidden="1">#REF!</definedName>
    <definedName name="INGENIERIA1" localSheetId="2" hidden="1">#REF!</definedName>
    <definedName name="INGENIERIA1" localSheetId="0" hidden="1">#REF!</definedName>
    <definedName name="INGENIERIA1" hidden="1">#REF!</definedName>
    <definedName name="INGENIERIA11" localSheetId="3" hidden="1">#REF!</definedName>
    <definedName name="INGENIERIA11" localSheetId="2" hidden="1">#REF!</definedName>
    <definedName name="INGENIERIA11" localSheetId="0" hidden="1">#REF!</definedName>
    <definedName name="INGENIERIA11" hidden="1">#REF!</definedName>
    <definedName name="iniciales">'[36]Reservas de Petróleo'!$A$2,'[36]Reservas de Petróleo'!$A$1,'[36]Reservas de Petróleo'!$D$4,'[36]Reservas de Petróleo'!$D$1:$D$65536</definedName>
    <definedName name="Inicio">[46]BASES!$E$26</definedName>
    <definedName name="INPU">#REF!</definedName>
    <definedName name="INPUT">'[3]7422CW00'!#REF!</definedName>
    <definedName name="INSU">[97]INSUMOS!$A$1:$E$65536</definedName>
    <definedName name="Insumos_auxiliares">[98]Insumos!#REF!</definedName>
    <definedName name="Insumos_basicos">#REF!</definedName>
    <definedName name="Int">#REF!</definedName>
    <definedName name="InTap">[23]Interc.tapones!$E$1:$E$65536</definedName>
    <definedName name="intensidad">[99]Listado!$AE$2:$AE$4</definedName>
    <definedName name="INTER">[87]Hoja3!$F$7:$F$9</definedName>
    <definedName name="Intercambiadores">#REF!</definedName>
    <definedName name="Interest_Rate">#REF!</definedName>
    <definedName name="INTERMEDIA_I">#REF!</definedName>
    <definedName name="Interventor">[51]CONTRATO!$E$12</definedName>
    <definedName name="IntVal">'[23]Interc.válv.'!$E$1:$E$65536</definedName>
    <definedName name="INV_11">'[100]PR 1'!$A$2:$N$655</definedName>
    <definedName name="INV_Payments">[64]!INV_Payments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localSheetId="3" hidden="1">#REF!</definedName>
    <definedName name="irng" localSheetId="2" hidden="1">#REF!</definedName>
    <definedName name="irng" localSheetId="0" hidden="1">#REF!</definedName>
    <definedName name="irng" hidden="1">#REF!</definedName>
    <definedName name="Iss">'[51]LIQUIDA-NOMINA'!$AT$4</definedName>
    <definedName name="issafp">[68]Hoja1!$C$19</definedName>
    <definedName name="isscs">[68]Hoja1!$C$21</definedName>
    <definedName name="isseps">[68]Hoja1!$C$20</definedName>
    <definedName name="ITEM">[93]BASE!$C$4:$H$255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rar" localSheetId="3">#REF!</definedName>
    <definedName name="Iterar" localSheetId="0">#REF!</definedName>
    <definedName name="Iterar">#REF!</definedName>
    <definedName name="IUI" localSheetId="3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3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3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3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3" hidden="1">#REF!</definedName>
    <definedName name="jfç" localSheetId="2" hidden="1">#REF!</definedName>
    <definedName name="jfç" localSheetId="0" hidden="1">#REF!</definedName>
    <definedName name="jfç" hidden="1">#REF!</definedName>
    <definedName name="jfhjfrt" localSheetId="3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3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3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localSheetId="3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3" hidden="1">{#N/A,#N/A,FALSE,"Hoja1";#N/A,#N/A,FALSE,"Hoja2"}</definedName>
    <definedName name="JJJ" localSheetId="2" hidden="1">{#N/A,#N/A,FALSE,"Hoja1";#N/A,#N/A,FALSE,"Hoja2"}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3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3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localSheetId="3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3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3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3">#REF!,#REF!,#REF!,#REF!,#REF!,#REF!,#REF!</definedName>
    <definedName name="k" localSheetId="2">#REF!,#REF!,#REF!,#REF!,#REF!,#REF!,#REF!</definedName>
    <definedName name="k" localSheetId="0">#REF!,#REF!,#REF!,#REF!,#REF!,#REF!,#REF!</definedName>
    <definedName name="k">#REF!,#REF!,#REF!,#REF!,#REF!,#REF!,#REF!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localSheetId="3" hidden="1">#REF!</definedName>
    <definedName name="kdmfm" localSheetId="2" hidden="1">#REF!</definedName>
    <definedName name="kdmfm" localSheetId="0" hidden="1">#REF!</definedName>
    <definedName name="kdmfm" hidden="1">#REF!</definedName>
    <definedName name="kf">#REF!</definedName>
    <definedName name="kgcemento">[41]Presupuesto!$J$3</definedName>
    <definedName name="kh" localSheetId="3">#REF!</definedName>
    <definedName name="kh" localSheetId="2">#REF!</definedName>
    <definedName name="kh" localSheetId="0">#REF!</definedName>
    <definedName name="kh">#REF!</definedName>
    <definedName name="KHGGH" localSheetId="3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3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3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3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3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mASFALTITA" localSheetId="3">[140]LE!#REF!</definedName>
    <definedName name="KmASFALTITA" localSheetId="2">[32]LE!#REF!</definedName>
    <definedName name="KmASFALTITA" localSheetId="0">[33]LE!#REF!</definedName>
    <definedName name="KmASFALTITA">[34]LE!#REF!</definedName>
    <definedName name="KMATERIAL" localSheetId="3">[140]LE!$D$37</definedName>
    <definedName name="KMATERIAL" localSheetId="2">[32]LE!$D$37</definedName>
    <definedName name="KMATERIAL" localSheetId="0">[40]LE!$D$38</definedName>
    <definedName name="KMATERIAL">[34]LE!$D$38</definedName>
    <definedName name="krtrk" localSheetId="3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3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3">#REF!</definedName>
    <definedName name="l" localSheetId="2">#REF!</definedName>
    <definedName name="L" localSheetId="0">#REF!</definedName>
    <definedName name="l">#REF!</definedName>
    <definedName name="la">#REF!</definedName>
    <definedName name="LADOFILTROPH" localSheetId="3">[140]DATOS!$D$28</definedName>
    <definedName name="LADOFILTROPH" localSheetId="2">[32]DATOS!$D$28</definedName>
    <definedName name="LADOFILTROPH" localSheetId="0">[33]DATOS!$D$28</definedName>
    <definedName name="LADOFILTROPH">[34]DATOS!$D$28</definedName>
    <definedName name="LADOFILTRORIGIDO" localSheetId="3">[140]DATOS!#REF!</definedName>
    <definedName name="LADOFILTRORIGIDO" localSheetId="2">[32]DATOS!#REF!</definedName>
    <definedName name="LADOFILTRORIGIDO" localSheetId="0">[33]DATOS!#REF!</definedName>
    <definedName name="LADOFILTRORIGIDO">[34]DATOS!#REF!</definedName>
    <definedName name="LADOFILTRORIGIDOURBANO" localSheetId="3">[140]DATOS!#REF!</definedName>
    <definedName name="LADOFILTRORIGIDOURBANO" localSheetId="2">[32]DATOS!#REF!</definedName>
    <definedName name="LADOFILTRORIGIDOURBANO" localSheetId="0">[33]DATOS!#REF!</definedName>
    <definedName name="LADOFILTRORIGIDOURBANO">[34]DATOS!#REF!</definedName>
    <definedName name="LADOSFILTROASFALTITA" localSheetId="3">[140]DATOS!#REF!</definedName>
    <definedName name="LADOSFILTROASFALTITA" localSheetId="2">[32]DATOS!#REF!</definedName>
    <definedName name="LADOSFILTROASFALTITA" localSheetId="0">[33]DATOS!#REF!</definedName>
    <definedName name="LADOSFILTROASFALTITA">[34]DATOS!#REF!</definedName>
    <definedName name="LAF">#REF!</definedName>
    <definedName name="lame" localSheetId="3" hidden="1">#REF!</definedName>
    <definedName name="lame" localSheetId="2" hidden="1">#REF!</definedName>
    <definedName name="lame" localSheetId="0" hidden="1">#REF!</definedName>
    <definedName name="lame" hidden="1">#REF!</definedName>
    <definedName name="LANODO">#REF!</definedName>
    <definedName name="LANODOFT">#REF!</definedName>
    <definedName name="lanos" localSheetId="3">#REF!</definedName>
    <definedName name="lanos" localSheetId="2">#REF!</definedName>
    <definedName name="lanos" localSheetId="0">#REF!</definedName>
    <definedName name="lanos">#REF!</definedName>
    <definedName name="Last_Row">#N/A</definedName>
    <definedName name="lb">#REF!</definedName>
    <definedName name="LCUNETARIGIDO" localSheetId="3">[140]DATOS!#REF!</definedName>
    <definedName name="LCUNETARIGIDO" localSheetId="2">[32]DATOS!#REF!</definedName>
    <definedName name="LCUNETARIGIDO" localSheetId="0">[33]DATOS!#REF!</definedName>
    <definedName name="LCUNETARIGIDO">[34]DATOS!#REF!</definedName>
    <definedName name="LCUNETASFALTITA" localSheetId="3">[140]DATOS!#REF!</definedName>
    <definedName name="LCUNETASFALTITA" localSheetId="2">[32]DATOS!#REF!</definedName>
    <definedName name="LCUNETASFALTITA" localSheetId="0">[33]DATOS!#REF!</definedName>
    <definedName name="LCUNETASFALTITA">[34]DATOS!#REF!</definedName>
    <definedName name="ld">#REF!</definedName>
    <definedName name="lf" localSheetId="3">#REF!</definedName>
    <definedName name="lf" localSheetId="2">#REF!</definedName>
    <definedName name="lf" localSheetId="0">#REF!</definedName>
    <definedName name="lf">#REF!</definedName>
    <definedName name="LFILTROASFALTITA" localSheetId="3">[140]DATOS!#REF!</definedName>
    <definedName name="LFILTROASFALTITA" localSheetId="2">[32]DATOS!#REF!</definedName>
    <definedName name="LFILTROASFALTITA" localSheetId="0">[33]DATOS!#REF!</definedName>
    <definedName name="LFILTROASFALTITA">[34]DATOS!#REF!</definedName>
    <definedName name="LFILTROPH" localSheetId="3">[140]DATOS!$F$28</definedName>
    <definedName name="LFILTROPH" localSheetId="2">[32]DATOS!$F$28</definedName>
    <definedName name="LFILTROPH" localSheetId="0">[33]DATOS!$F$28</definedName>
    <definedName name="LFILTROPH">[34]DATOS!$F$28</definedName>
    <definedName name="LFILTRORIGIDO" localSheetId="3">[140]DATOS!#REF!</definedName>
    <definedName name="LFILTRORIGIDO" localSheetId="2">[32]DATOS!#REF!</definedName>
    <definedName name="LFILTRORIGIDO" localSheetId="0">[33]DATOS!#REF!</definedName>
    <definedName name="LFILTRORIGIDO">[34]DATOS!#REF!</definedName>
    <definedName name="LFILTRORIGIDOURBANO" localSheetId="3">[140]DATOS!#REF!</definedName>
    <definedName name="LFILTRORIGIDOURBANO" localSheetId="2">[32]DATOS!#REF!</definedName>
    <definedName name="LFILTRORIGIDOURBANO" localSheetId="0">[33]DATOS!#REF!</definedName>
    <definedName name="LFILTRORIGIDOURBANO">[34]DATOS!#REF!</definedName>
    <definedName name="Libro1_Hoja1_Lista">[101]LISTADO!#REF!</definedName>
    <definedName name="LICITACION">#REF!</definedName>
    <definedName name="LINEA">[102]CONT_ADI!#REF!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[103]TOTALES!$D$7:$D$654</definedName>
    <definedName name="liuoo" localSheetId="3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3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3" hidden="1">{#N/A,#N/A,FALSE,"orthoflow";#N/A,#N/A,FALSE,"Miscelaneos";#N/A,#N/A,FALSE,"Instrumentacio";#N/A,#N/A,FALSE,"Electrico";#N/A,#N/A,FALSE,"Valv. Seguridad"}</definedName>
    <definedName name="LL" localSheetId="2" hidden="1">{#N/A,#N/A,FALSE,"orthoflow";#N/A,#N/A,FALSE,"Miscelaneos";#N/A,#N/A,FALSE,"Instrumentacio";#N/A,#N/A,FALSE,"Electrico";#N/A,#N/A,FALSE,"Valv. Seguridad"}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os" localSheetId="3">#REF!</definedName>
    <definedName name="llanos" localSheetId="2">#REF!</definedName>
    <definedName name="llanos" localSheetId="0">#REF!</definedName>
    <definedName name="llanos">#REF!</definedName>
    <definedName name="LLL">[104]tub!$C$1:$J$39</definedName>
    <definedName name="lllllh" localSheetId="3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EJORASFALTITA" localSheetId="3">[140]DATOS!#REF!</definedName>
    <definedName name="LMEJORASFALTITA" localSheetId="2">[32]DATOS!#REF!</definedName>
    <definedName name="LMEJORASFALTITA" localSheetId="0">[33]DATOS!#REF!</definedName>
    <definedName name="LMEJORASFALTITA">[34]DATOS!#REF!</definedName>
    <definedName name="LMUROASFALTITA" localSheetId="3">[140]DATOS!#REF!</definedName>
    <definedName name="LMUROASFALTITA" localSheetId="2">[32]DATOS!#REF!</definedName>
    <definedName name="LMUROASFALTITA" localSheetId="0">[33]DATOS!#REF!</definedName>
    <definedName name="LMUROASFALTITA">[34]DATOS!#REF!</definedName>
    <definedName name="LMUROPH" localSheetId="3">[140]DATOS!#REF!</definedName>
    <definedName name="LMUROPH" localSheetId="2">[32]DATOS!#REF!</definedName>
    <definedName name="LMUROPH" localSheetId="0">[33]DATOS!#REF!</definedName>
    <definedName name="LMUROPH">[34]DATOS!#REF!</definedName>
    <definedName name="LMURORIGIDO" localSheetId="3">[140]DATOS!#REF!</definedName>
    <definedName name="LMURORIGIDO" localSheetId="2">[32]DATOS!#REF!</definedName>
    <definedName name="LMURORIGIDO" localSheetId="0">[33]DATOS!#REF!</definedName>
    <definedName name="LMURORIGIDO">[34]DATOS!#REF!</definedName>
    <definedName name="LMURORIGIDOURBANO" localSheetId="3">[140]DATOS!#REF!</definedName>
    <definedName name="LMURORIGIDOURBANO" localSheetId="2">[32]DATOS!#REF!</definedName>
    <definedName name="LMURORIGIDOURBANO" localSheetId="0">[33]DATOS!#REF!</definedName>
    <definedName name="LMURORIGIDOURBANO">[34]DATOS!#REF!</definedName>
    <definedName name="Loan_Amount">#REF!</definedName>
    <definedName name="Loan_Start">#REF!</definedName>
    <definedName name="Loan_Years">#REF!</definedName>
    <definedName name="LOCA">[31]!absc</definedName>
    <definedName name="LOCA1">[49]!absc</definedName>
    <definedName name="LOCALIZACION_Y_REPLANTEO">#REF!</definedName>
    <definedName name="LOGO">[0]!ERR</definedName>
    <definedName name="lolol" localSheetId="3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AVERDE" localSheetId="3">'[140]LM '!#REF!</definedName>
    <definedName name="LONAVERDE" localSheetId="2">'[32]LM '!#REF!</definedName>
    <definedName name="LONAVERDE" localSheetId="0">'[33]LM '!#REF!</definedName>
    <definedName name="LONAVERDE">'[34]LM '!#REF!</definedName>
    <definedName name="Longitud">#REF!</definedName>
    <definedName name="lp">#REF!</definedName>
    <definedName name="LPAVASFALTITA" localSheetId="3">[140]DATOS!#REF!</definedName>
    <definedName name="LPAVASFALTITA" localSheetId="2">[32]DATOS!#REF!</definedName>
    <definedName name="LPAVASFALTITA" localSheetId="0">[33]DATOS!#REF!</definedName>
    <definedName name="LPAVASFALTITA">[34]DATOS!#REF!</definedName>
    <definedName name="LPAVPH" localSheetId="3">[140]DATOS!$F$21</definedName>
    <definedName name="LPAVPH" localSheetId="2">[32]DATOS!$F$21</definedName>
    <definedName name="LPAVPH" localSheetId="0">[33]DATOS!$F$21</definedName>
    <definedName name="LPAVPH">[34]DATOS!$F$21</definedName>
    <definedName name="LPAVRIGIDO" localSheetId="3">[140]DATOS!#REF!</definedName>
    <definedName name="LPAVRIGIDO" localSheetId="2">[32]DATOS!#REF!</definedName>
    <definedName name="LPAVRIGIDO" localSheetId="0">[33]DATOS!#REF!</definedName>
    <definedName name="LPAVRIGIDO">[34]DATOS!#REF!</definedName>
    <definedName name="LPAVRIGIDOURBANO" localSheetId="3">[140]DATOS!#REF!</definedName>
    <definedName name="LPAVRIGIDOURBANO" localSheetId="2">[32]DATOS!#REF!</definedName>
    <definedName name="LPAVRIGIDOURBANO" localSheetId="0">[33]DATOS!#REF!</definedName>
    <definedName name="LPAVRIGIDOURBANO">[34]DATOS!#REF!</definedName>
    <definedName name="LPH" localSheetId="3">#REF!</definedName>
    <definedName name="LPH" localSheetId="2">#REF!</definedName>
    <definedName name="LPH" localSheetId="0">#REF!</definedName>
    <definedName name="LPH">#REF!</definedName>
    <definedName name="lplpl" localSheetId="3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'[48]Res-Accide-10'!#REF!</definedName>
    <definedName name="lv">#REF!</definedName>
    <definedName name="LVIAMEJORIGIDO" localSheetId="3">[140]DATOS!#REF!</definedName>
    <definedName name="LVIAMEJORIGIDO" localSheetId="2">[32]DATOS!#REF!</definedName>
    <definedName name="LVIAMEJORIGIDO" localSheetId="0">[33]DATOS!#REF!</definedName>
    <definedName name="LVIAMEJORIGIDO">[34]DATOS!#REF!</definedName>
    <definedName name="LVIAMEJORIGIDOURBANO" localSheetId="3">[140]DATOS!#REF!</definedName>
    <definedName name="LVIAMEJORIGIDOURBANO" localSheetId="2">[32]DATOS!#REF!</definedName>
    <definedName name="LVIAMEJORIGIDOURBANO" localSheetId="0">[33]DATOS!#REF!</definedName>
    <definedName name="LVIAMEJORIGIDOURBANO">[34]DATOS!#REF!</definedName>
    <definedName name="ly" localSheetId="3">#REF!</definedName>
    <definedName name="ly" localSheetId="2">#REF!</definedName>
    <definedName name="ly" localSheetId="0">#REF!</definedName>
    <definedName name="ly">#REF!</definedName>
    <definedName name="m" localSheetId="3">#REF!</definedName>
    <definedName name="m" localSheetId="2">#REF!</definedName>
    <definedName name="m" localSheetId="0">#REF!</definedName>
    <definedName name="m">#REF!</definedName>
    <definedName name="M.O." localSheetId="3">#REF!</definedName>
    <definedName name="M.O." localSheetId="2">#REF!</definedName>
    <definedName name="M.O." localSheetId="0">#REF!</definedName>
    <definedName name="M.O.">#REF!</definedName>
    <definedName name="MA">'[48]Res-Accide-10'!#REF!</definedName>
    <definedName name="MACR">#REF!</definedName>
    <definedName name="MACRDEL">'[3]7422CW00'!#REF!</definedName>
    <definedName name="Macroactividad">#REF!</definedName>
    <definedName name="mafdsf" localSheetId="3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LAELECTR" localSheetId="3">'[140]LM '!#REF!</definedName>
    <definedName name="MALLAELECTR" localSheetId="2">'[32]LM '!#REF!</definedName>
    <definedName name="MALLAELECTR" localSheetId="0">'[33]LM '!#REF!</definedName>
    <definedName name="MALLAELECTR">'[34]LM '!#REF!</definedName>
    <definedName name="MANUAL">#REF!</definedName>
    <definedName name="mao" localSheetId="3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3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">[27]PRECIOS!$G$2:$J$54</definedName>
    <definedName name="MAQUINAPEGATACHAS" localSheetId="3">[140]LE!#REF!</definedName>
    <definedName name="MAQUINAPEGATACHAS" localSheetId="2">[32]LE!#REF!</definedName>
    <definedName name="MAQUINAPEGATACHAS" localSheetId="0">[33]LE!#REF!</definedName>
    <definedName name="MAQUINAPEGATACHAS">[34]LE!#REF!</definedName>
    <definedName name="MAQUINAR">[67]Insum!$A$68:$H$98</definedName>
    <definedName name="mar">'[48]Res-Accide-10'!#REF!</definedName>
    <definedName name="marco" localSheetId="3">#REF!</definedName>
    <definedName name="marco" localSheetId="2">#REF!</definedName>
    <definedName name="marco" localSheetId="0">#REF!</definedName>
    <definedName name="marco">#REF!</definedName>
    <definedName name="MARCO_H">#REF!</definedName>
    <definedName name="marcolegal">[99]Listado!$T$2:$T$12</definedName>
    <definedName name="marina">'[105]Informe Semanal 1'!#REF!</definedName>
    <definedName name="masor" localSheetId="3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[53]Hoja1!$A$1:$D$221</definedName>
    <definedName name="MAT_ELEC" localSheetId="3">#REF!</definedName>
    <definedName name="MAT_ELEC" localSheetId="2">#REF!</definedName>
    <definedName name="MAT_ELEC" localSheetId="0">#REF!</definedName>
    <definedName name="MAT_ELEC">#REF!</definedName>
    <definedName name="MATERIAL">'[106]TABLA MATERIALES'!$A$3:$D$654</definedName>
    <definedName name="materiales">[85]materiales!$A$7:$A$1317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CLASIFICADO" localSheetId="3">'[140]LM '!$D$25</definedName>
    <definedName name="MCLASIFICADO" localSheetId="2">'[32]LM '!$D$25</definedName>
    <definedName name="MCLASIFICADO" localSheetId="0">'[33]LM '!$D$25</definedName>
    <definedName name="MCLASIFICADO">'[34]LM '!$D$25</definedName>
    <definedName name="mdd" localSheetId="3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'[107]CCP,LEYES, Y DEC.'!#REF!</definedName>
    <definedName name="meg" localSheetId="3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">'[108]L PRECIOS'!$A$5:$D$267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[30]PRESUPUESTO!$C$13</definedName>
    <definedName name="MesCotiz">'[10]LIQ-NOM'!$H$3</definedName>
    <definedName name="MesCotizacion">'[51]LIQUIDA-NOMINA'!$H$3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EZCLADC19" localSheetId="3">'[140]LM '!#REF!</definedName>
    <definedName name="MEZCLADC19" localSheetId="2">'[32]LM '!#REF!</definedName>
    <definedName name="MEZCLADC19" localSheetId="0">'[33]LM '!#REF!</definedName>
    <definedName name="MEZCLADC19">'[34]LM '!#REF!</definedName>
    <definedName name="MEZCLADORA" localSheetId="3">[140]LE!$D$23</definedName>
    <definedName name="MEZCLADORA" localSheetId="2">[32]LE!$D$23</definedName>
    <definedName name="MEZCLADORA" localSheetId="0">[33]LE!$D$20</definedName>
    <definedName name="MEZCLADORA">[34]LE!$D$23</definedName>
    <definedName name="mfgjrdt" localSheetId="3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3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" localSheetId="3">#REF!,#REF!,#REF!,#REF!,#REF!,#REF!,#REF!</definedName>
    <definedName name="mh" localSheetId="2">#REF!,#REF!,#REF!,#REF!,#REF!,#REF!,#REF!</definedName>
    <definedName name="mh" localSheetId="0">#REF!,#REF!,#REF!,#REF!,#REF!,#REF!,#REF!</definedName>
    <definedName name="mh">#REF!,#REF!,#REF!,#REF!,#REF!,#REF!,#REF!</definedName>
    <definedName name="MI">'[109]ANALISIS RESUMIDOS'!$C$183,'[109]ANALISIS RESUMIDOS'!$C$186,'[109]ANALISIS RESUMIDOS'!$C$181,'[109]ANALISIS RESUMIDOS'!$C$179,'[109]ANALISIS RESUMIDOS'!$C$178,'[109]ANALISIS RESUMIDOS'!$C$39,'[109]ANALISIS RESUMIDOS'!$C$40</definedName>
    <definedName name="Mi_Salida">#REF!</definedName>
    <definedName name="Mi_Salida1">#REF!</definedName>
    <definedName name="MICR">#REF!</definedName>
    <definedName name="MICROESFERAREFLECT" localSheetId="3">'[140]LM '!#REF!</definedName>
    <definedName name="MICROESFERAREFLECT" localSheetId="2">'[32]LM '!#REF!</definedName>
    <definedName name="MICROESFERAREFLECT" localSheetId="0">'[33]LM '!#REF!</definedName>
    <definedName name="MICROESFERAREFLECT">'[34]LM '!#REF!</definedName>
    <definedName name="MIN_MAX_sma">#REF!</definedName>
    <definedName name="mjmj" localSheetId="3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L">'[109]ANALISIS RESUMIDOS'!$C$183,'[109]ANALISIS RESUMIDOS'!$C$186,'[109]ANALISIS RESUMIDOS'!$C$181,'[109]ANALISIS RESUMIDOS'!$C$179,'[109]ANALISIS RESUMIDOS'!$C$178,'[109]ANALISIS RESUMIDOS'!$C$39,'[109]ANALISIS RESUMIDOS'!$C$40</definedName>
    <definedName name="mlj" localSheetId="3">#REF!</definedName>
    <definedName name="mlj" localSheetId="2">#REF!</definedName>
    <definedName name="mlj" localSheetId="0">#REF!</definedName>
    <definedName name="mlj">#REF!</definedName>
    <definedName name="mmjmjh" localSheetId="3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3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3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3">[140]MO!$G$10:$K$19</definedName>
    <definedName name="MO" localSheetId="2">[32]MO!$G$10:$K$19</definedName>
    <definedName name="MO" localSheetId="0">[40]MO!$G$10:$K$19</definedName>
    <definedName name="MO">[34]MO!$G$10:$K$19</definedName>
    <definedName name="MOA" localSheetId="3" hidden="1">{#N/A,#N/A,FALSE,"Hoja1";#N/A,#N/A,FALSE,"Hoja2"}</definedName>
    <definedName name="MOA" localSheetId="2" hidden="1">{#N/A,#N/A,FALSE,"Hoja1";#N/A,#N/A,FALSE,"Hoja2"}</definedName>
    <definedName name="MOA" localSheetId="0" hidden="1">{#N/A,#N/A,FALSE,"Hoja1";#N/A,#N/A,FALSE,"Hoja2"}</definedName>
    <definedName name="MOA" hidden="1">{#N/A,#N/A,FALSE,"Hoja1";#N/A,#N/A,FALSE,"Hoja2"}</definedName>
    <definedName name="MOD">#REF!</definedName>
    <definedName name="MODIVejec" localSheetId="3" hidden="1">{#N/A,#N/A,FALSE,"Hoja1";#N/A,#N/A,FALSE,"Hoja2"}</definedName>
    <definedName name="MODIVejec" localSheetId="2" hidden="1">{#N/A,#N/A,FALSE,"Hoja1";#N/A,#N/A,FALSE,"Hoja2"}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localSheetId="3" hidden="1">{#N/A,#N/A,FALSE,"Hoja1";#N/A,#N/A,FALSE,"Hoja2"}</definedName>
    <definedName name="MOE" localSheetId="2" hidden="1">{#N/A,#N/A,FALSE,"Hoja1";#N/A,#N/A,FALSE,"Hoja2"}</definedName>
    <definedName name="MOE" localSheetId="0" hidden="1">{#N/A,#N/A,FALSE,"Hoja1";#N/A,#N/A,FALSE,"Hoja2"}</definedName>
    <definedName name="MOE" hidden="1">{#N/A,#N/A,FALSE,"Hoja1";#N/A,#N/A,FALSE,"Hoja2"}</definedName>
    <definedName name="MOGRAL" localSheetId="3">[140]DATOS!$P$15</definedName>
    <definedName name="MOGRAL" localSheetId="2">[32]DATOS!$P$15</definedName>
    <definedName name="MOGRAL" localSheetId="0">[33]DATOS!$P$15</definedName>
    <definedName name="MOGRAL">[34]DATOS!$P$15</definedName>
    <definedName name="MONEDA">[110]Tablas!$AO$6:$AO$7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ORTERO" localSheetId="3">'[140]LM '!$D$34</definedName>
    <definedName name="MORTERO" localSheetId="2">'[32]LM '!$D$34</definedName>
    <definedName name="MORTERO" localSheetId="0">'[33]LM '!$D$34</definedName>
    <definedName name="MORTERO">'[34]LM '!$D$34</definedName>
    <definedName name="MOTO" localSheetId="3">[140]LE!$D$24</definedName>
    <definedName name="MOTO" localSheetId="2">[32]LE!$D$24</definedName>
    <definedName name="MOTO" localSheetId="0">[33]LE!$D$21</definedName>
    <definedName name="MOTO">[34]LE!$D$24</definedName>
    <definedName name="MRLART">[2]STRSUMM0!#REF!</definedName>
    <definedName name="MRPAV40" localSheetId="3">'[140]LM '!#REF!</definedName>
    <definedName name="MRPAV40" localSheetId="2">'[32]LM '!#REF!</definedName>
    <definedName name="MRPAV40" localSheetId="0">'[33]LM '!#REF!</definedName>
    <definedName name="MRPAV40">'[34]LM '!#REF!</definedName>
    <definedName name="MRSUPDET">[58]steel!#REF!</definedName>
    <definedName name="MTEGRAMDC" localSheetId="3">'[140]LM '!#REF!</definedName>
    <definedName name="MTEGRAMDC" localSheetId="2">'[32]LM '!#REF!</definedName>
    <definedName name="MTEGRAMDC" localSheetId="0">'[33]LM '!#REF!</definedName>
    <definedName name="MTEGRAMDC">'[34]LM '!#REF!</definedName>
    <definedName name="Mtz_Avance">#REF!</definedName>
    <definedName name="MUROASFALTITA" localSheetId="3">[140]DATOS!#REF!</definedName>
    <definedName name="MUROASFALTITA" localSheetId="2">[32]DATOS!#REF!</definedName>
    <definedName name="MUROASFALTITA" localSheetId="0">[33]DATOS!#REF!</definedName>
    <definedName name="MUROASFALTITA">[34]DATOS!#REF!</definedName>
    <definedName name="MUROPH" localSheetId="3">[140]DATOS!#REF!</definedName>
    <definedName name="MUROPH" localSheetId="2">[32]DATOS!#REF!</definedName>
    <definedName name="MUROPH" localSheetId="0">[33]DATOS!#REF!</definedName>
    <definedName name="MUROPH">[34]DATOS!#REF!</definedName>
    <definedName name="MURORIGIDO" localSheetId="3">[140]DATOS!#REF!</definedName>
    <definedName name="MURORIGIDO" localSheetId="2">[32]DATOS!#REF!</definedName>
    <definedName name="MURORIGIDO" localSheetId="0">[33]DATOS!#REF!</definedName>
    <definedName name="MURORIGIDO">[34]DATOS!#REF!</definedName>
    <definedName name="MURORIGIDOURBANO" localSheetId="3">[140]DATOS!#REF!</definedName>
    <definedName name="MURORIGIDOURBANO" localSheetId="2">[32]DATOS!#REF!</definedName>
    <definedName name="MURORIGIDOURBANO" localSheetId="0">[33]DATOS!#REF!</definedName>
    <definedName name="MURORIGIDOURBANO">[34]DATOS!#REF!</definedName>
    <definedName name="Mv">#REF!</definedName>
    <definedName name="n" localSheetId="3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>[64]!Nada</definedName>
    <definedName name="Nafta_2">'[111] ASR+Nafta'!$K$19:$AS$19</definedName>
    <definedName name="Nafta2">'[111] ASR+Nafta'!$K$19:$AS$19</definedName>
    <definedName name="Nafta3">'[111]Todos+Nafta'!$K$19:$AS$19</definedName>
    <definedName name="NATALIDAD" localSheetId="3">#REF!</definedName>
    <definedName name="NATALIDAD" localSheetId="2">#REF!</definedName>
    <definedName name="NATALIDAD" localSheetId="0">#REF!</definedName>
    <definedName name="NATALIDAD">#REF!</definedName>
    <definedName name="nbvnv" localSheetId="3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IVA">'[112]Presupuesto U '!$K$7</definedName>
    <definedName name="nf" localSheetId="3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3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3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3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3">#REF!</definedName>
    <definedName name="nh" localSheetId="2">#REF!</definedName>
    <definedName name="NH" localSheetId="0">#REF!</definedName>
    <definedName name="nh">#REF!</definedName>
    <definedName name="nhn" localSheetId="3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3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[51]EMPRESA!$F$8</definedName>
    <definedName name="nm" localSheetId="3">#REF!,#REF!,#REF!,#REF!,#REF!,#REF!,#REF!</definedName>
    <definedName name="nm" localSheetId="2">#REF!,#REF!,#REF!,#REF!,#REF!,#REF!,#REF!</definedName>
    <definedName name="nm" localSheetId="0">#REF!,#REF!,#REF!,#REF!,#REF!,#REF!,#REF!</definedName>
    <definedName name="nm">#REF!,#REF!,#REF!,#REF!,#REF!,#REF!,#REF!</definedName>
    <definedName name="Nmax">#REF!</definedName>
    <definedName name="nmdlf">#REF!</definedName>
    <definedName name="nmmmm" localSheetId="3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3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3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[0]!ERR</definedName>
    <definedName name="No_desarrolladas">'[36]Reservas de Petróleo'!$A$2,'[36]Reservas de Petróleo'!$A$1,'[36]Reservas de Petróleo'!$D$4,'[36]Reservas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localSheetId="3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jg" localSheetId="3">#REF!</definedName>
    <definedName name="ñjg" localSheetId="2">#REF!</definedName>
    <definedName name="ñjg" localSheetId="0">#REF!</definedName>
    <definedName name="ñjg">#REF!</definedName>
    <definedName name="ññ" localSheetId="3">#REF!,#REF!,#REF!,#REF!,#REF!,#REF!,#REF!</definedName>
    <definedName name="ññ" localSheetId="2">#REF!,#REF!,#REF!,#REF!,#REF!,#REF!,#REF!</definedName>
    <definedName name="ññ" localSheetId="0">#REF!,#REF!,#REF!,#REF!,#REF!,#REF!,#REF!</definedName>
    <definedName name="ññ">#REF!,#REF!,#REF!,#REF!,#REF!,#REF!,#REF!</definedName>
    <definedName name="ñpñpñ" localSheetId="3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O">[113]PRECIOS!$J$61</definedName>
    <definedName name="º1">#REF!</definedName>
    <definedName name="o9o9" localSheetId="3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[30]PRESUPUESTO!$C$10</definedName>
    <definedName name="ObjetivoProyecto">#REF!</definedName>
    <definedName name="objetivospolítica">'[35]Objetivos de Política'!$B$2:$B$214</definedName>
    <definedName name="Obra">#REF!</definedName>
    <definedName name="obras" localSheetId="3" hidden="1">#REF!</definedName>
    <definedName name="obras" localSheetId="2" hidden="1">#REF!</definedName>
    <definedName name="obras" localSheetId="0" hidden="1">#REF!</definedName>
    <definedName name="obras" hidden="1">#REF!</definedName>
    <definedName name="obras1">DATE(YEAR([114]!Loan_Start),MONTH([114]!Loan_Start)+Payment_Number,DAY([114]!Loan_Start))</definedName>
    <definedName name="obras11" localSheetId="3" hidden="1">#REF!</definedName>
    <definedName name="obras11" localSheetId="2" hidden="1">#REF!</definedName>
    <definedName name="obras11" localSheetId="0" hidden="1">#REF!</definedName>
    <definedName name="obras11" hidden="1">#REF!</definedName>
    <definedName name="obras111">DATE(YEAR([115]!Loan_Start),MONTH([115]!Loan_Start)+Payment_Number,DAY([115]!Loan_Start))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localSheetId="3" hidden="1">{#N/A,#N/A,FALSE,"orthoflow";#N/A,#N/A,FALSE,"Miscelaneos";#N/A,#N/A,FALSE,"Instrumentacio";#N/A,#N/A,FALSE,"Electrico";#N/A,#N/A,FALSE,"Valv. Seguridad"}</definedName>
    <definedName name="OCTUBRE" localSheetId="2" hidden="1">{#N/A,#N/A,FALSE,"orthoflow";#N/A,#N/A,FALSE,"Miscelaneos";#N/A,#N/A,FALSE,"Instrumentacio";#N/A,#N/A,FALSE,"Electrico";#N/A,#N/A,FALSE,"Valv. Seguridad"}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[53]Hoja1!$F$5</definedName>
    <definedName name="oiret" localSheetId="3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3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3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3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3" hidden="1">{#N/A,#N/A,FALSE,"orthoflow";#N/A,#N/A,FALSE,"Miscelaneos";#N/A,#N/A,FALSE,"Instrumentacio";#N/A,#N/A,FALSE,"Electrico";#N/A,#N/A,FALSE,"Valv. Seguridad"}</definedName>
    <definedName name="ORIGINAL" localSheetId="2" hidden="1">{#N/A,#N/A,FALSE,"orthoflow";#N/A,#N/A,FALSE,"Miscelaneos";#N/A,#N/A,FALSE,"Instrumentacio";#N/A,#N/A,FALSE,"Electrico";#N/A,#N/A,FALSE,"Valv. Seguridad"}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2" hidden="1">[7]INST!#REF!</definedName>
    <definedName name="OROZCO" hidden="1">[7]INST!#REF!</definedName>
    <definedName name="otros">[85]otros!$A$6:$A$1235</definedName>
    <definedName name="OTROS1">#REF!</definedName>
    <definedName name="OUT">#REF!</definedName>
    <definedName name="P" localSheetId="0">#REF!</definedName>
    <definedName name="P">'[116]Presupuesto '!$B$9:$I$47</definedName>
    <definedName name="P_Yacimiento">#REF!</definedName>
    <definedName name="p0p0" localSheetId="3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co" localSheetId="3">#REF!</definedName>
    <definedName name="paco" localSheetId="2">#REF!</definedName>
    <definedName name="paco" localSheetId="0">#REF!</definedName>
    <definedName name="paco">#REF!</definedName>
    <definedName name="Page____1____of____2">#REF!</definedName>
    <definedName name="Parametro_Peso">[70]Tablas!$A$1:$A$65536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DATE(YEAR([115]!Loan_Start),MONTH([115]!Loan_Start)+Payment_Number,DAY([115]!Loan_Start))</definedName>
    <definedName name="Payment_Needed">"Pago necesario"</definedName>
    <definedName name="Pb">#REF!</definedName>
    <definedName name="Pd">#REF!</definedName>
    <definedName name="PEPE">[0]!ERR</definedName>
    <definedName name="Periodo">[54]Hoja1!$C$1</definedName>
    <definedName name="PeriodoPago">'[51]LIQUIDA-NOMINA'!$C$4</definedName>
    <definedName name="PeriodoRepago">#REF!</definedName>
    <definedName name="PeriodoRepagoCCP">#REF!</definedName>
    <definedName name="PETREOS">[59]Presupuesto!$J$1</definedName>
    <definedName name="phed">[68]Hoja1!$C$4</definedName>
    <definedName name="phen">[68]Hoja1!$C$5</definedName>
    <definedName name="PIEDRACICLO" localSheetId="3">'[140]LM '!$D$26</definedName>
    <definedName name="PIEDRACICLO" localSheetId="2">'[32]LM '!$D$26</definedName>
    <definedName name="PIEDRACICLO" localSheetId="0">'[40]LM '!$D$26</definedName>
    <definedName name="PIEDRACICLO">'[34]LM '!$D$26</definedName>
    <definedName name="Pindis">#REF!</definedName>
    <definedName name="pint">'[91]7422CW00'!#REF!</definedName>
    <definedName name="pintura">'[91]7422CW00'!#REF!</definedName>
    <definedName name="PINTURAREFLECTIVA" localSheetId="3">'[140]LM '!#REF!</definedName>
    <definedName name="PINTURAREFLECTIVA" localSheetId="2">'[32]LM '!#REF!</definedName>
    <definedName name="PINTURAREFLECTIVA" localSheetId="0">'[33]LM '!#REF!</definedName>
    <definedName name="PINTURAREFLECTIVA">'[34]LM '!#REF!</definedName>
    <definedName name="pintyura">[117]STRSUMM0!#REF!</definedName>
    <definedName name="PIP">#REF!</definedName>
    <definedName name="Piscinas">#REF!</definedName>
    <definedName name="PKHK" localSheetId="3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3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TAASFALTO" localSheetId="3">[140]LE!#REF!</definedName>
    <definedName name="PLANTAASFALTO" localSheetId="2">[32]LE!#REF!</definedName>
    <definedName name="PLANTAASFALTO" localSheetId="0">[33]LE!#REF!</definedName>
    <definedName name="PLANTAASFALTO">[34]LE!#REF!</definedName>
    <definedName name="PLANTATRITURA" localSheetId="3">[140]LE!#REF!</definedName>
    <definedName name="PLANTATRITURA" localSheetId="2">[32]LE!#REF!</definedName>
    <definedName name="PLANTATRITURA" localSheetId="0">[33]LE!#REF!</definedName>
    <definedName name="PLANTATRITURA">[34]LE!#REF!</definedName>
    <definedName name="Platinas">#REF!</definedName>
    <definedName name="Plazo">[46]BASES!$E$27</definedName>
    <definedName name="PlazoAIU">#REF!</definedName>
    <definedName name="PLPLUNN" localSheetId="3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nvo">[118]Hoja3!$C$5:$D$9</definedName>
    <definedName name="po" localSheetId="3">#REF!,#REF!,#REF!,#REF!,#REF!,#REF!,#REF!</definedName>
    <definedName name="po" localSheetId="2">#REF!,#REF!,#REF!,#REF!,#REF!,#REF!,#REF!</definedName>
    <definedName name="po" localSheetId="0">#REF!,#REF!,#REF!,#REF!,#REF!,#REF!,#REF!</definedName>
    <definedName name="po">#REF!,#REF!,#REF!,#REF!,#REF!,#REF!,#REF!</definedName>
    <definedName name="poblado">[35]Listado!$G$2:$G$8</definedName>
    <definedName name="POCETAS">#REF!</definedName>
    <definedName name="POIUP" localSheetId="3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3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[47]BASES!$E$26</definedName>
    <definedName name="porcentaje" localSheetId="3">#REF!</definedName>
    <definedName name="porcentaje" localSheetId="2">#REF!</definedName>
    <definedName name="Porcentaje" localSheetId="0">#REF!</definedName>
    <definedName name="porcentaje">#REF!</definedName>
    <definedName name="PORCENTAJE1">#REF!</definedName>
    <definedName name="PORTADA2">'[119]Hoja 1 '!#REF!</definedName>
    <definedName name="POSICION_PRESUP">[11]Tablas!#REF!</definedName>
    <definedName name="POSICIONES">#REF!</definedName>
    <definedName name="POSTE" localSheetId="3">'[140]LM '!#REF!</definedName>
    <definedName name="POSTE" localSheetId="2">'[32]LM '!#REF!</definedName>
    <definedName name="POSTE" localSheetId="0">'[33]LM '!#REF!</definedName>
    <definedName name="POSTE">'[34]LM '!#REF!</definedName>
    <definedName name="pouig" localSheetId="3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[70]Tablas!$C$1:$C$65536</definedName>
    <definedName name="PPPP" localSheetId="3" hidden="1">{#N/A,#N/A,FALSE,"orthoflow";#N/A,#N/A,FALSE,"Miscelaneos";#N/A,#N/A,FALSE,"Instrumentacio";#N/A,#N/A,FALSE,"Electrico";#N/A,#N/A,FALSE,"Valv. Seguridad"}</definedName>
    <definedName name="PPPP" localSheetId="2" hidden="1">{#N/A,#N/A,FALSE,"orthoflow";#N/A,#N/A,FALSE,"Miscelaneos";#N/A,#N/A,FALSE,"Instrumentacio";#N/A,#N/A,FALSE,"Electrico";#N/A,#N/A,FALSE,"Valv. Seguridad"}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3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3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[60]medelo!$D$46</definedName>
    <definedName name="PRE" localSheetId="0">#REF!</definedName>
    <definedName name="PRE">[59]Presupuesto!$B$8:$H$31</definedName>
    <definedName name="Precio">#REF!</definedName>
    <definedName name="precio2">#REF!</definedName>
    <definedName name="PrecioS">#REF!</definedName>
    <definedName name="precios_edesa" localSheetId="3">[120]Parámetros!#REF!</definedName>
    <definedName name="precios_edesa" localSheetId="0">[120]Parámetros!#REF!</definedName>
    <definedName name="precios_edesa">[120]Parámetros!#REF!</definedName>
    <definedName name="PREST">#REF!</definedName>
    <definedName name="PRESUPUESTO" localSheetId="3">#REF!</definedName>
    <definedName name="PRESUPUESTO" localSheetId="2">#REF!</definedName>
    <definedName name="PRESUPUESTO" localSheetId="0">#REF!</definedName>
    <definedName name="PRESUPUESTO">#REF!</definedName>
    <definedName name="PRESUPUESTOPHUELLA" localSheetId="3">'[140]P. P.HUELLA'!$B$8:$H$27</definedName>
    <definedName name="PRESUPUESTOPHUELLA" localSheetId="2">'[32]P. P.HUELLA'!$B$8:$H$27</definedName>
    <definedName name="PRESUPUESTOPHUELLA" localSheetId="0">'[40]P. P.HUELLA'!$B$8:$H$27</definedName>
    <definedName name="PRESUPUESTOPHUELLA">#REF!</definedName>
    <definedName name="PRIMER" localSheetId="3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'[105]Informe Semanal 1'!$V$43:$W$43</definedName>
    <definedName name="PRIMET" localSheetId="3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[68]Hoja1!$C$3</definedName>
    <definedName name="prnf">[68]Hoja1!$C$6</definedName>
    <definedName name="ProbRange">0</definedName>
    <definedName name="ProbRangeMit">0</definedName>
    <definedName name="PROC">#REF!</definedName>
    <definedName name="PROCEDIM_SELECC">#REF!</definedName>
    <definedName name="PROCESO" localSheetId="0">#REF!</definedName>
    <definedName name="proceso">[94]procesos!$A$2:$A$73</definedName>
    <definedName name="PRODUCTO" localSheetId="0">#REF!</definedName>
    <definedName name="producto">'[35]Indicadores de Producto'!$B$2:$B$745</definedName>
    <definedName name="PrOfic">[46]BASES!$B$31</definedName>
    <definedName name="PROGDES">#REF!</definedName>
    <definedName name="Programa" localSheetId="0">#REF!</definedName>
    <definedName name="programa">'[35]Programa Presupuestal'!$B$2:$B$26</definedName>
    <definedName name="programainv">[0]!ERR</definedName>
    <definedName name="Proponente">#REF!</definedName>
    <definedName name="proyecto">[99]Listado!$B$11:$B$17</definedName>
    <definedName name="PRUEBA">[121]!absc</definedName>
    <definedName name="prueba1">[121]!absc</definedName>
    <definedName name="PRUEBA2">#REF!</definedName>
    <definedName name="ps">#REF!</definedName>
    <definedName name="PSTRESS_RELIEVI">#REF!</definedName>
    <definedName name="PTAR" localSheetId="3" hidden="1">{#N/A,#N/A,FALSE,"Estatico";#N/A,#N/A,FALSE,"Tuberia";#N/A,#N/A,FALSE,"Instrumentación";#N/A,#N/A,FALSE,"Mecanica";#N/A,#N/A,FALSE,"Electrico";#N/A,#N/A,FALSE,"Ofic.Civiles"}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3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3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RAMO1">'[122]BALANCE Solo Tangente '!$A$19:$I$46</definedName>
    <definedName name="PUNTILLAUNAPULG" localSheetId="3">'[140]LM '!$D$27</definedName>
    <definedName name="PUNTILLAUNAPULG" localSheetId="2">'[32]LM '!$D$27</definedName>
    <definedName name="PUNTILLAUNAPULG" localSheetId="0">'[33]LM '!$D$27</definedName>
    <definedName name="PUNTILLAUNAPULG">'[34]LM '!$D$27</definedName>
    <definedName name="PW">#REF!</definedName>
    <definedName name="Pwf">'[123]ORITO 02 '!$A$12</definedName>
    <definedName name="Pwf_actual">'[123]ORITO 02 '!$E$6</definedName>
    <definedName name="Pwf_i">[60]medelo!$A$66:$A$83</definedName>
    <definedName name="Pwf_min">'[123]ORITO 02 '!$E$8</definedName>
    <definedName name="Pwfd">#REF!</definedName>
    <definedName name="Q">#REF!</definedName>
    <definedName name="Q_actual">'[123]ORITO 02 '!$E$7</definedName>
    <definedName name="Q_BRUTO">#REF!</definedName>
    <definedName name="q1q1q" localSheetId="3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3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3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[60]medelo!$B$63</definedName>
    <definedName name="qqqqqw" localSheetId="3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'[123]ORITO 02 '!$E$9</definedName>
    <definedName name="QTIES">#REF!</definedName>
    <definedName name="QTY">#REF!</definedName>
    <definedName name="qw" localSheetId="3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3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localSheetId="3" hidden="1">{#N/A,#N/A,TRUE,"1842CWN0"}</definedName>
    <definedName name="qwewertet" localSheetId="2" hidden="1">{#N/A,#N/A,TRUE,"1842CWN0"}</definedName>
    <definedName name="qwewertet" localSheetId="0" hidden="1">{#N/A,#N/A,TRUE,"1842CWN0"}</definedName>
    <definedName name="qwewertet" hidden="1">{#N/A,#N/A,TRUE,"1842CWN0"}</definedName>
    <definedName name="qwqwqwj" localSheetId="3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 localSheetId="3">#REF!</definedName>
    <definedName name="rd" localSheetId="2">#REF!</definedName>
    <definedName name="RD" localSheetId="0">#REF!</definedName>
    <definedName name="rd">#REF!</definedName>
    <definedName name="RDN">[53]Hoja1!$G$7</definedName>
    <definedName name="rdq">#REF!</definedName>
    <definedName name="re" localSheetId="3">#REF!</definedName>
    <definedName name="re" localSheetId="2">#REF!</definedName>
    <definedName name="re" localSheetId="0">#REF!</definedName>
    <definedName name="re">#REF!</definedName>
    <definedName name="Reactores">#REF!</definedName>
    <definedName name="Recall_2">'[111] ASR+Nafta'!$E$9:$E$21</definedName>
    <definedName name="Recall_3">'[111]Todos+Nafta'!$E$9:$E$21</definedName>
    <definedName name="Recorder">#REF!</definedName>
    <definedName name="recursos">[124]RECURSOS!$A$8:$A$204</definedName>
    <definedName name="rege" localSheetId="3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[110]Tablas!$M$6:$M$8</definedName>
    <definedName name="REGIONAL">[110]Tablas!$I$6:$I$10</definedName>
    <definedName name="regiones">[35]Listado!$B$2:$B$9</definedName>
    <definedName name="RegistroCoordinador">#REF!</definedName>
    <definedName name="REGLA" localSheetId="3">[140]LE!#REF!</definedName>
    <definedName name="REGLA" localSheetId="2">[32]LE!#REF!</definedName>
    <definedName name="REGLA" localSheetId="0">[33]LE!#REF!</definedName>
    <definedName name="REGLA">[34]LE!#REF!</definedName>
    <definedName name="regresd" localSheetId="3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localSheetId="3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LLENO">'[112]Presupuesto U '!$K$6</definedName>
    <definedName name="remanentes">'[36]Reservas de Petróleo'!$A$2,'[36]Reservas de Petróleo'!$A$1,'[36]Reservas de Petróleo'!$D$4,'[36]Reservas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3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amazonas" localSheetId="3">#REF!</definedName>
    <definedName name="res_amazonas" localSheetId="2">#REF!</definedName>
    <definedName name="res_amazonas" localSheetId="0">#REF!</definedName>
    <definedName name="res_amazonas">#REF!</definedName>
    <definedName name="res_antioquia" localSheetId="3">#REF!</definedName>
    <definedName name="res_antioquia" localSheetId="2">#REF!</definedName>
    <definedName name="res_antioquia" localSheetId="0">#REF!</definedName>
    <definedName name="res_antioquia">#REF!</definedName>
    <definedName name="res_arauca" localSheetId="3">#REF!</definedName>
    <definedName name="res_arauca" localSheetId="2">#REF!</definedName>
    <definedName name="res_arauca" localSheetId="0">#REF!</definedName>
    <definedName name="res_arauca">#REF!</definedName>
    <definedName name="res_boyacá" localSheetId="3">#REF!</definedName>
    <definedName name="res_boyacá" localSheetId="2">#REF!</definedName>
    <definedName name="res_boyacá" localSheetId="0">#REF!</definedName>
    <definedName name="res_boyacá">#REF!</definedName>
    <definedName name="res_caldas" localSheetId="3">#REF!</definedName>
    <definedName name="res_caldas" localSheetId="2">#REF!</definedName>
    <definedName name="res_caldas" localSheetId="0">#REF!</definedName>
    <definedName name="res_caldas">#REF!</definedName>
    <definedName name="res_caquetá" localSheetId="3">#REF!</definedName>
    <definedName name="res_caquetá" localSheetId="2">#REF!</definedName>
    <definedName name="res_caquetá" localSheetId="0">#REF!</definedName>
    <definedName name="res_caquetá">#REF!</definedName>
    <definedName name="res_casanare" localSheetId="3">#REF!</definedName>
    <definedName name="res_casanare" localSheetId="2">#REF!</definedName>
    <definedName name="res_casanare" localSheetId="0">#REF!</definedName>
    <definedName name="res_casanare">#REF!</definedName>
    <definedName name="res_cauca" localSheetId="3">#REF!</definedName>
    <definedName name="res_cauca" localSheetId="2">#REF!</definedName>
    <definedName name="res_cauca" localSheetId="0">#REF!</definedName>
    <definedName name="res_cauca">#REF!</definedName>
    <definedName name="res_cesar" localSheetId="3">#REF!</definedName>
    <definedName name="res_cesar" localSheetId="2">#REF!</definedName>
    <definedName name="res_cesar" localSheetId="0">#REF!</definedName>
    <definedName name="res_cesar">#REF!</definedName>
    <definedName name="res_chocó" localSheetId="3">#REF!</definedName>
    <definedName name="res_chocó" localSheetId="2">#REF!</definedName>
    <definedName name="res_chocó" localSheetId="0">#REF!</definedName>
    <definedName name="res_chocó">#REF!</definedName>
    <definedName name="res_córdoba" localSheetId="3">#REF!</definedName>
    <definedName name="res_córdoba" localSheetId="2">#REF!</definedName>
    <definedName name="res_córdoba" localSheetId="0">#REF!</definedName>
    <definedName name="res_córdoba">#REF!</definedName>
    <definedName name="res_guainía" localSheetId="3">#REF!</definedName>
    <definedName name="res_guainía" localSheetId="2">#REF!</definedName>
    <definedName name="res_guainía" localSheetId="0">#REF!</definedName>
    <definedName name="res_guainía">#REF!</definedName>
    <definedName name="res_guajira" localSheetId="3">#REF!</definedName>
    <definedName name="res_guajira" localSheetId="2">#REF!</definedName>
    <definedName name="res_guajira" localSheetId="0">#REF!</definedName>
    <definedName name="res_guajira">#REF!</definedName>
    <definedName name="res_guaviare" localSheetId="3">#REF!</definedName>
    <definedName name="res_guaviare" localSheetId="2">#REF!</definedName>
    <definedName name="res_guaviare" localSheetId="0">#REF!</definedName>
    <definedName name="res_guaviare">#REF!</definedName>
    <definedName name="res_huila" localSheetId="3">#REF!</definedName>
    <definedName name="res_huila" localSheetId="2">#REF!</definedName>
    <definedName name="res_huila" localSheetId="0">#REF!</definedName>
    <definedName name="res_huila">#REF!</definedName>
    <definedName name="res_magdalena" localSheetId="3">#REF!</definedName>
    <definedName name="res_magdalena" localSheetId="2">#REF!</definedName>
    <definedName name="res_magdalena" localSheetId="0">#REF!</definedName>
    <definedName name="res_magdalena">#REF!</definedName>
    <definedName name="res_meta" localSheetId="3">#REF!</definedName>
    <definedName name="res_meta" localSheetId="2">#REF!</definedName>
    <definedName name="res_meta" localSheetId="0">#REF!</definedName>
    <definedName name="res_meta">#REF!</definedName>
    <definedName name="res_nariño" localSheetId="3">#REF!</definedName>
    <definedName name="res_nariño" localSheetId="2">#REF!</definedName>
    <definedName name="res_nariño" localSheetId="0">#REF!</definedName>
    <definedName name="res_nariño">#REF!</definedName>
    <definedName name="res_ntesantander" localSheetId="3">#REF!</definedName>
    <definedName name="res_ntesantander" localSheetId="2">#REF!</definedName>
    <definedName name="res_ntesantander" localSheetId="0">#REF!</definedName>
    <definedName name="res_ntesantander">#REF!</definedName>
    <definedName name="res_putumayo" localSheetId="3">#REF!</definedName>
    <definedName name="res_putumayo" localSheetId="2">#REF!</definedName>
    <definedName name="res_putumayo" localSheetId="0">#REF!</definedName>
    <definedName name="res_putumayo">#REF!</definedName>
    <definedName name="res_risaralda" localSheetId="3">#REF!</definedName>
    <definedName name="res_risaralda" localSheetId="2">#REF!</definedName>
    <definedName name="res_risaralda" localSheetId="0">#REF!</definedName>
    <definedName name="res_risaralda">#REF!</definedName>
    <definedName name="res_santander" localSheetId="3">#REF!</definedName>
    <definedName name="res_santander" localSheetId="2">#REF!</definedName>
    <definedName name="res_santander" localSheetId="0">#REF!</definedName>
    <definedName name="res_santander">#REF!</definedName>
    <definedName name="res_sucre" localSheetId="3">#REF!</definedName>
    <definedName name="res_sucre" localSheetId="2">#REF!</definedName>
    <definedName name="res_sucre" localSheetId="0">#REF!</definedName>
    <definedName name="res_sucre">#REF!</definedName>
    <definedName name="res_tolima" localSheetId="3">#REF!</definedName>
    <definedName name="res_tolima" localSheetId="2">#REF!</definedName>
    <definedName name="res_tolima" localSheetId="0">#REF!</definedName>
    <definedName name="res_tolima">#REF!</definedName>
    <definedName name="res_valle" localSheetId="3">#REF!</definedName>
    <definedName name="res_valle" localSheetId="2">#REF!</definedName>
    <definedName name="res_valle" localSheetId="0">#REF!</definedName>
    <definedName name="res_valle">#REF!</definedName>
    <definedName name="res_vaupés" localSheetId="3">#REF!</definedName>
    <definedName name="res_vaupés" localSheetId="2">#REF!</definedName>
    <definedName name="res_vaupés" localSheetId="0">#REF!</definedName>
    <definedName name="res_vaupés">#REF!</definedName>
    <definedName name="res_vichada" localSheetId="3">#REF!</definedName>
    <definedName name="res_vichada" localSheetId="2">#REF!</definedName>
    <definedName name="res_vichada" localSheetId="0">#REF!</definedName>
    <definedName name="res_vichada">#REF!</definedName>
    <definedName name="residual">[77]Hoja2!$C$3</definedName>
    <definedName name="RESINATERM" localSheetId="3">'[140]LM '!#REF!</definedName>
    <definedName name="RESINATERM" localSheetId="2">'[32]LM '!#REF!</definedName>
    <definedName name="RESINATERM" localSheetId="0">'[33]LM '!#REF!</definedName>
    <definedName name="RESINATERM">'[34]LM '!#REF!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[46]BASES!$E$31</definedName>
    <definedName name="RETROLL" localSheetId="3">[140]LE!$D$25</definedName>
    <definedName name="RETROLL" localSheetId="2">[32]LE!$D$25</definedName>
    <definedName name="RETROLL" localSheetId="0">[33]LE!$D$22</definedName>
    <definedName name="RETROLL">[34]LE!$D$25</definedName>
    <definedName name="RETRORUGA" localSheetId="3">[140]LE!$D$26</definedName>
    <definedName name="RETRORUGA" localSheetId="2">[32]LE!$D$26</definedName>
    <definedName name="RETRORUGA" localSheetId="0">[33]LE!$D$23</definedName>
    <definedName name="RETRORUGA">[34]LE!$D$26</definedName>
    <definedName name="RETTRE" localSheetId="3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3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3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3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3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[125]Ingenieria!#REF!</definedName>
    <definedName name="RISP">'[3]7422CW00'!#REF!</definedName>
    <definedName name="rj" localSheetId="3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3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3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[68]Datos!$D$12</definedName>
    <definedName name="Ro">#REF!,#REF!,#REF!</definedName>
    <definedName name="rr">[0]!ERR</definedName>
    <definedName name="rrr" localSheetId="3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'[126]Form5 _Pág_ 1'!#REF!</definedName>
    <definedName name="rrrrrb" localSheetId="3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3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rtewtr" localSheetId="3">#REF!</definedName>
    <definedName name="rrtewtr" localSheetId="2">#REF!</definedName>
    <definedName name="rrtewtr" localSheetId="0">#REF!</definedName>
    <definedName name="rrtewtr">#REF!</definedName>
    <definedName name="Rs">#REF!</definedName>
    <definedName name="rsdgsd5" localSheetId="3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3">#REF!</definedName>
    <definedName name="rt" localSheetId="2">#REF!</definedName>
    <definedName name="rt" localSheetId="0" hidden="1">{"TAB1",#N/A,TRUE,"GENERAL";"TAB2",#N/A,TRUE,"GENERAL";"TAB3",#N/A,TRUE,"GENERAL";"TAB4",#N/A,TRUE,"GENERAL";"TAB5",#N/A,TRUE,"GENERAL"}</definedName>
    <definedName name="rt">#REF!</definedName>
    <definedName name="rte" localSheetId="3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3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3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3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3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3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3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3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3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3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3">#REF!,#REF!,#REF!,#REF!,#REF!,#REF!,#REF!</definedName>
    <definedName name="S" localSheetId="2">#REF!,#REF!,#REF!,#REF!,#REF!,#REF!,#REF!</definedName>
    <definedName name="s" localSheetId="0">[0]!ERR</definedName>
    <definedName name="S">#REF!,#REF!,#REF!,#REF!,#REF!,#REF!,#REF!</definedName>
    <definedName name="saa" localSheetId="3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3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[46]BASES!$E$41</definedName>
    <definedName name="SARDINEL" localSheetId="3">'[140]LM '!#REF!</definedName>
    <definedName name="SARDINEL" localSheetId="2">'[32]LM '!#REF!</definedName>
    <definedName name="SARDINEL" localSheetId="0">'[33]LM '!#REF!</definedName>
    <definedName name="SARDINEL">'[34]LM '!#REF!</definedName>
    <definedName name="SARDINELRIGIDOURBANO" localSheetId="3">[140]DATOS!#REF!</definedName>
    <definedName name="SARDINELRIGIDOURBANO" localSheetId="2">[32]DATOS!#REF!</definedName>
    <definedName name="SARDINELRIGIDOURBANO" localSheetId="0">[33]DATOS!#REF!</definedName>
    <definedName name="SARDINELRIGIDOURBANO">[34]DATOS!#REF!</definedName>
    <definedName name="sbgfbgdr" localSheetId="3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3">#REF!</definedName>
    <definedName name="sd" localSheetId="2">#REF!</definedName>
    <definedName name="sd" localSheetId="0" hidden="1">{"TAB1",#N/A,TRUE,"GENERAL";"TAB2",#N/A,TRUE,"GENERAL";"TAB3",#N/A,TRUE,"GENERAL";"TAB4",#N/A,TRUE,"GENERAL";"TAB5",#N/A,TRUE,"GENERAL"}</definedName>
    <definedName name="sd">#REF!</definedName>
    <definedName name="sdaf" localSheetId="3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3" hidden="1">{#N/A,#N/A,TRUE,"1842CWN0"}</definedName>
    <definedName name="SDDSAFF" localSheetId="2" hidden="1">{#N/A,#N/A,TRUE,"1842CWN0"}</definedName>
    <definedName name="SDDSAFF" localSheetId="0" hidden="1">{#N/A,#N/A,TRUE,"1842CWN0"}</definedName>
    <definedName name="SDDSAFF" hidden="1">{#N/A,#N/A,TRUE,"1842CWN0"}</definedName>
    <definedName name="SDFCE" localSheetId="3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3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3" hidden="1">{#N/A,#N/A,TRUE,"1842CWN0"}</definedName>
    <definedName name="SDFDG" localSheetId="2" hidden="1">{#N/A,#N/A,TRUE,"1842CWN0"}</definedName>
    <definedName name="SDFDG" localSheetId="0" hidden="1">{#N/A,#N/A,TRUE,"1842CWN0"}</definedName>
    <definedName name="SDFDG" hidden="1">{#N/A,#N/A,TRUE,"1842CWN0"}</definedName>
    <definedName name="sdfds" localSheetId="3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3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3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3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3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3" hidden="1">{#N/A,#N/A,TRUE,"INGENIERIA";#N/A,#N/A,TRUE,"COMPRAS";#N/A,#N/A,TRUE,"DIRECCION";#N/A,#N/A,TRUE,"RESUMEN"}</definedName>
    <definedName name="sdfsdgg" localSheetId="2" hidden="1">{#N/A,#N/A,TRUE,"INGENIERIA";#N/A,#N/A,TRUE,"COMPRAS";#N/A,#N/A,TRUE,"DIRECCION";#N/A,#N/A,TRUE,"RESUMEN"}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3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3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3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3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3" hidden="1">{#N/A,#N/A,TRUE,"1842CWN0"}</definedName>
    <definedName name="sdsdfsdff" localSheetId="2" hidden="1">{#N/A,#N/A,TRUE,"1842CWN0"}</definedName>
    <definedName name="sdsdfsdff" localSheetId="0" hidden="1">{#N/A,#N/A,TRUE,"1842CWN0"}</definedName>
    <definedName name="sdsdfsdff" hidden="1">{#N/A,#N/A,TRUE,"1842CWN0"}</definedName>
    <definedName name="SECTOR">#REF!</definedName>
    <definedName name="selalternativas">[35]Listado!$S$2:$S$3</definedName>
    <definedName name="SELLOMR" localSheetId="3">'[140]LM '!#REF!</definedName>
    <definedName name="SELLOMR" localSheetId="2">'[32]LM '!#REF!</definedName>
    <definedName name="SELLOMR" localSheetId="0">'[33]LM '!#REF!</definedName>
    <definedName name="SELLOMR">'[34]LM '!#REF!</definedName>
    <definedName name="SEMANA_C3">#REF!</definedName>
    <definedName name="sena">[68]Hoja1!$C$14</definedName>
    <definedName name="SEÑALGRUPO1" localSheetId="3">'[140]LM '!#REF!</definedName>
    <definedName name="SEÑALGRUPO1" localSheetId="2">'[32]LM '!#REF!</definedName>
    <definedName name="SEÑALGRUPO1" localSheetId="0">'[33]LM '!#REF!</definedName>
    <definedName name="SEÑALGRUPO1">'[34]LM '!#REF!</definedName>
    <definedName name="SEÑALHORIZONTALASFALTITA" localSheetId="3">[140]DATOS!#REF!</definedName>
    <definedName name="SEÑALHORIZONTALASFALTITA" localSheetId="2">[32]DATOS!#REF!</definedName>
    <definedName name="SEÑALHORIZONTALASFALTITA" localSheetId="0">[33]DATOS!#REF!</definedName>
    <definedName name="SEÑALHORIZONTALASFALTITA">[34]DATOS!#REF!</definedName>
    <definedName name="SEÑALHORIZONTALRIGIDO" localSheetId="3">[140]DATOS!#REF!</definedName>
    <definedName name="SEÑALHORIZONTALRIGIDO" localSheetId="2">[32]DATOS!#REF!</definedName>
    <definedName name="SEÑALHORIZONTALRIGIDO" localSheetId="0">[33]DATOS!#REF!</definedName>
    <definedName name="SEÑALHORIZONTALRIGIDO">[34]DATOS!#REF!</definedName>
    <definedName name="SEÑALHORIZONTALRIGIDOURBANO" localSheetId="3">[140]DATOS!#REF!</definedName>
    <definedName name="SEÑALHORIZONTALRIGIDOURBANO" localSheetId="2">[32]DATOS!#REF!</definedName>
    <definedName name="SEÑALHORIZONTALRIGIDOURBANO" localSheetId="0">[33]DATOS!#REF!</definedName>
    <definedName name="SEÑALHORIZONTALRIGIDOURBANO">[34]DATOS!#REF!</definedName>
    <definedName name="SEÑALIZACIONENVIA" localSheetId="3">[140]LE!#REF!</definedName>
    <definedName name="SEÑALIZACIONENVIA" localSheetId="2">[32]LE!#REF!</definedName>
    <definedName name="SEÑALIZACIONENVIA" localSheetId="0">[33]LE!#REF!</definedName>
    <definedName name="SEÑALIZACIONENVIA">[34]LE!#REF!</definedName>
    <definedName name="SEÑALVERTICALASFALTITA" localSheetId="3">[140]DATOS!#REF!</definedName>
    <definedName name="SEÑALVERTICALASFALTITA" localSheetId="2">[32]DATOS!#REF!</definedName>
    <definedName name="SEÑALVERTICALASFALTITA" localSheetId="0">[33]DATOS!#REF!</definedName>
    <definedName name="SEÑALVERTICALASFALTITA">[34]DATOS!#REF!</definedName>
    <definedName name="SEÑALVERTICALRIGIDO" localSheetId="3">[140]DATOS!#REF!</definedName>
    <definedName name="SEÑALVERTICALRIGIDO" localSheetId="2">[32]DATOS!#REF!</definedName>
    <definedName name="SEÑALVERTICALRIGIDO" localSheetId="0">[33]DATOS!#REF!</definedName>
    <definedName name="SEÑALVERTICALRIGIDO">[34]DATOS!#REF!</definedName>
    <definedName name="SEÑALVERTICALRIGIDOURBANO" localSheetId="3">[140]DATOS!#REF!</definedName>
    <definedName name="SEÑALVERTICALRIGIDOURBANO" localSheetId="2">[32]DATOS!#REF!</definedName>
    <definedName name="SEÑALVERTICALRIGIDOURBANO" localSheetId="0">[33]DATOS!#REF!</definedName>
    <definedName name="SEÑALVERTICALRIGIDOURBANO">[34]DATOS!#REF!</definedName>
    <definedName name="SERO">[0]!ERR</definedName>
    <definedName name="setrj" localSheetId="3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[68]Hoja1!$C$12</definedName>
    <definedName name="sfasf" localSheetId="3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3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[58]steel!#REF!</definedName>
    <definedName name="SHEET">'[3]7422CW00'!#REF!</definedName>
    <definedName name="SHEET_KP">[58]steel!$C$7:$L$47</definedName>
    <definedName name="SHEET_MR">[58]steel!$C$7:$J$47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[51]CONTRATO!$I$9</definedName>
    <definedName name="smlv2001">[51]CONTRATO!$H$9</definedName>
    <definedName name="SMML">'[79]ASPECTOS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(Entidad)'!$K$43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(Entidad)'!$K$43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(Entidad)'!$K$44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localSheetId="3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[68]Hoja1!$C$25</definedName>
    <definedName name="ssh">[68]Hoja1!$C$24</definedName>
    <definedName name="sss">MODULO10.auto_abrir</definedName>
    <definedName name="SSSS">[0]!ERR</definedName>
    <definedName name="sssss7" localSheetId="3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3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'[127]PxQ Cantidades'!#REF!</definedName>
    <definedName name="STONU">'[3]7422CW00'!#REF!</definedName>
    <definedName name="STRESS_RELIEVIN">#REF!</definedName>
    <definedName name="STSUMM">'[3]7422CW00'!#REF!</definedName>
    <definedName name="stt" localSheetId="3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 localSheetId="3">'[140]LM '!$D$28</definedName>
    <definedName name="SUBBASE" localSheetId="2">'[32]LM '!$D$28</definedName>
    <definedName name="SUBBASE" localSheetId="0">'[33]LM '!$D$28</definedName>
    <definedName name="SUBBASE">'[34]LM '!$D$28</definedName>
    <definedName name="subprograma">[35]Subprograma!$B$2:$B$87</definedName>
    <definedName name="SUBSUELO">#REF!</definedName>
    <definedName name="Subtotal">#REF!</definedName>
    <definedName name="SUELDO">#REF!</definedName>
    <definedName name="suma">[66]Hoja1!$F$60</definedName>
    <definedName name="Summary">#REF!</definedName>
    <definedName name="SUP_ART">[58]steel!#REF!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>#REF!</definedName>
    <definedName name="SUPER">[70]Tablas!$H$1:$H$65536</definedName>
    <definedName name="SUPERFICIE">#REF!</definedName>
    <definedName name="sw">[0]!ERR</definedName>
    <definedName name="swsw" localSheetId="3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[25]!absc</definedName>
    <definedName name="T">[53]Hoja1!$G$9</definedName>
    <definedName name="t_1">Scheduled_Payment+Extra_Payment</definedName>
    <definedName name="t5t5" localSheetId="3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[70]Tablas!$B$1:$B$65536</definedName>
    <definedName name="TABLA">#REF!</definedName>
    <definedName name="tabla1">[128]Hoja3!$B$4:$F$28</definedName>
    <definedName name="TABLEKP">'[3]7422CW00'!#REF!</definedName>
    <definedName name="TABLEPRI">#REF!</definedName>
    <definedName name="TACHA" localSheetId="3">'[140]LM '!#REF!</definedName>
    <definedName name="TACHA" localSheetId="2">'[32]LM '!#REF!</definedName>
    <definedName name="TACHA" localSheetId="0">'[33]LM '!#REF!</definedName>
    <definedName name="TACHA">'[34]LM '!#REF!</definedName>
    <definedName name="Tambores">#REF!</definedName>
    <definedName name="Tanques">#REF!</definedName>
    <definedName name="TAREAS_INICIALES">#REF!</definedName>
    <definedName name="TARIFA" localSheetId="0">#REF!</definedName>
    <definedName name="tarifa">'[112]Presupuesto U '!$K$4</definedName>
    <definedName name="TARIFAGRANULAR" localSheetId="3">[140]LE!$D$32</definedName>
    <definedName name="TARIFAGRANULAR" localSheetId="2">[32]LE!$D$32</definedName>
    <definedName name="TARIFAGRANULAR" localSheetId="0">[40]LE!$D$32</definedName>
    <definedName name="TARIFAGRANULAR">[34]LE!$D$32</definedName>
    <definedName name="TarifaPension">[51]EMPRESA!$F$24</definedName>
    <definedName name="TARIFAS">[129]TARIFAS!$A$1:$F$52</definedName>
    <definedName name="TarifaSalud">[51]EMPRESA!$F$26</definedName>
    <definedName name="Tasa">#REF!</definedName>
    <definedName name="TASA_DE_CAMBIO">#REF!</definedName>
    <definedName name="Tasa1">'[130]Bases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3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[51]EMPRESA!$F$16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[30]PRESUPUESTO!$I$7</definedName>
    <definedName name="tewst" localSheetId="3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3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3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3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[47]BASES!$E$27</definedName>
    <definedName name="TIPO">#REF!</definedName>
    <definedName name="TIPO_GRUPO">#REF!</definedName>
    <definedName name="TipoGC">[110]Tablas!$U$6:$U$15</definedName>
    <definedName name="TipoNeces">[110]Tablas!$Q$6:$Q$8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1">'Analisis AIU final'!$1:$6</definedName>
    <definedName name="_xlnm.Print_Titles">#N/A</definedName>
    <definedName name="Títulos_a_imprimir_IM">#REF!</definedName>
    <definedName name="tk">'[10]DATOS CONTRATO'!$E$18</definedName>
    <definedName name="TK_1" localSheetId="3" hidden="1">[26]INST!#REF!</definedName>
    <definedName name="TK_1" localSheetId="2" hidden="1">[26]INST!#REF!</definedName>
    <definedName name="TK_1" localSheetId="0" hidden="1">[26]INST!#REF!</definedName>
    <definedName name="TK_1" hidden="1">[26]INST!#REF!</definedName>
    <definedName name="TKSLCI07">[10]EMPRESA!$F$22</definedName>
    <definedName name="tld">[68]Datos!$D$14</definedName>
    <definedName name="TOP">[113]PRECIOS!$J$63</definedName>
    <definedName name="TOPGENER">#REF!</definedName>
    <definedName name="TOPGENER1">#REF!</definedName>
    <definedName name="TOPMENU">#REF!</definedName>
    <definedName name="Torres">#REF!</definedName>
    <definedName name="tortas" localSheetId="3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3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'[51]NOMINA 1'!$N$38</definedName>
    <definedName name="TOTALHH">#REF!</definedName>
    <definedName name="TOTALHH1">#REF!</definedName>
    <definedName name="TotalVacaciones">'[51]NOMINA 1'!$N$37</definedName>
    <definedName name="TotAuxAlim">'[10]NOMINA-1'!$E$37</definedName>
    <definedName name="TotAuxAlimentacion">'[51]NOMINA 1'!$E$38</definedName>
    <definedName name="TotAuxCom">'[10]NOMINA-1'!$E$39</definedName>
    <definedName name="TotAuxComi">'[51]NOMINA 1'!$E$40</definedName>
    <definedName name="TotAuxDotacion">'[51]NOMINA 1'!$E$41</definedName>
    <definedName name="TotAuxHab">'[51]NOMINA 1'!$E$37</definedName>
    <definedName name="TotAuxTransporte">'[51]NOMINA 1'!$E$39</definedName>
    <definedName name="TotBasico">'[51]NOMINA 1'!$E$35</definedName>
    <definedName name="TotCom">'[10]NOMINA-1'!$E$41</definedName>
    <definedName name="TotComision">'[51]NOMINA 1'!$E$42</definedName>
    <definedName name="TotExtras">'[51]NOMINA 1'!$E$36</definedName>
    <definedName name="TotIntercesantias">'[51]NOMINA 1'!$N$39</definedName>
    <definedName name="TotPrimaServicios">'[51]NOMINA 1'!$N$36</definedName>
    <definedName name="TotPrimaServicos">'[51]NOMINA 1'!$N$36</definedName>
    <definedName name="TotPrimaVacaciones">'[51]NOMINA 1'!$N$41</definedName>
    <definedName name="TotPrimConv">'[10]NOMINA-1'!$N$39</definedName>
    <definedName name="TotPrimConvencional">'[51]NOMINA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3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[131]desmonte!$E$48</definedName>
    <definedName name="TREM">#REF!</definedName>
    <definedName name="Trenes">#REF!</definedName>
    <definedName name="TRESMIL" localSheetId="3">'[140]LM '!$D$36</definedName>
    <definedName name="TRESMIL" localSheetId="2">'[32]LM '!$D$36</definedName>
    <definedName name="TRESMIL" localSheetId="0">'[40]LM '!$D$36</definedName>
    <definedName name="TRESMIL">'[34]LM '!$D$36</definedName>
    <definedName name="trest" localSheetId="3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3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" localSheetId="3">'[140]LM '!$D$29</definedName>
    <definedName name="TRITURADO" localSheetId="2">'[32]LM '!$D$29</definedName>
    <definedName name="TRITURADO" localSheetId="0">'[33]LM '!$D$29</definedName>
    <definedName name="TRITURADO">'[34]LM '!$D$29</definedName>
    <definedName name="trjfgjh" localSheetId="3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[132]Tablas!$B$2</definedName>
    <definedName name="tru" localSheetId="3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3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[133]Presupuesto!$J$3</definedName>
    <definedName name="TtCD">#REF!</definedName>
    <definedName name="TTR" localSheetId="3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3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3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ubo">[133]Presupuesto!$J$5</definedName>
    <definedName name="tu" localSheetId="3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3" hidden="1">#REF!</definedName>
    <definedName name="TUBERIA" localSheetId="2" hidden="1">#REF!</definedName>
    <definedName name="TUBERIA" localSheetId="0" hidden="1">#REF!</definedName>
    <definedName name="TUBERIA" hidden="1">#REF!</definedName>
    <definedName name="Tubería">#REF!</definedName>
    <definedName name="TUBERIA1" localSheetId="3" hidden="1">#REF!</definedName>
    <definedName name="TUBERIA1" localSheetId="2" hidden="1">#REF!</definedName>
    <definedName name="TUBERIA1" localSheetId="0" hidden="1">#REF!</definedName>
    <definedName name="TUBERIA1" hidden="1">#REF!</definedName>
    <definedName name="TUBERIAPERF4" localSheetId="3">'[140]LM '!$D$30</definedName>
    <definedName name="TUBERIAPERF4" localSheetId="2">'[32]LM '!$D$30</definedName>
    <definedName name="TUBERIAPERF4" localSheetId="0">'[33]LM '!$D$30</definedName>
    <definedName name="TUBERIAPERF4">'[34]LM '!$D$30</definedName>
    <definedName name="TUBOCONCRETO" localSheetId="3">'[140]LM '!$D$31</definedName>
    <definedName name="TUBOCONCRETO" localSheetId="2">'[32]LM '!$D$31</definedName>
    <definedName name="TUBOCONCRETO" localSheetId="0">'[33]LM '!$D$31</definedName>
    <definedName name="TUBOCONCRETO">'[34]LM '!$D$31</definedName>
    <definedName name="tur" localSheetId="3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'[107]CCP,LEYES, Y DEC.'!#REF!</definedName>
    <definedName name="twer" localSheetId="3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3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3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3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[53]Hoja1!$G$3</definedName>
    <definedName name="u3u" localSheetId="3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GG" localSheetId="3">#REF!</definedName>
    <definedName name="UGG" localSheetId="2">#REF!</definedName>
    <definedName name="UGG" localSheetId="0">#REF!</definedName>
    <definedName name="UGG">#REF!</definedName>
    <definedName name="UI" localSheetId="3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[13]Tablas!#REF!</definedName>
    <definedName name="uijhj" localSheetId="3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3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3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otransporte">[41]Presupuesto!$J$6</definedName>
    <definedName name="UN_PRI">#REF!</definedName>
    <definedName name="unidades" localSheetId="3">#REF!</definedName>
    <definedName name="unidades" localSheetId="2">#REF!</definedName>
    <definedName name="unidades" localSheetId="0">#REF!</definedName>
    <definedName name="unidades">#REF!</definedName>
    <definedName name="UNIT">'[134]Lista APU'!$A$3:$D$479</definedName>
    <definedName name="UNITARIO">[135]Unitarios!$A$3:$D$13</definedName>
    <definedName name="Unitarios">#REF!</definedName>
    <definedName name="unj" localSheetId="3" hidden="1">[21]INST!#REF!</definedName>
    <definedName name="unj" localSheetId="2" hidden="1">[21]INST!#REF!</definedName>
    <definedName name="unj" localSheetId="0" hidden="1">[21]INST!#REF!</definedName>
    <definedName name="unj" hidden="1">[21]INST!#REF!</definedName>
    <definedName name="uno">[0]!ERR</definedName>
    <definedName name="UOUIV" localSheetId="3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3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'[95]1'!$N$42</definedName>
    <definedName name="UTL">[30]otros!$C$4</definedName>
    <definedName name="uu" localSheetId="3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3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3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3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_rps" localSheetId="3">#REF!</definedName>
    <definedName name="val_rps" localSheetId="2">#REF!</definedName>
    <definedName name="val_rps" localSheetId="0">#REF!</definedName>
    <definedName name="val_rps">#REF!</definedName>
    <definedName name="VALDES">#REF!</definedName>
    <definedName name="valor1">#REF!</definedName>
    <definedName name="valor2">#REF!</definedName>
    <definedName name="VALOR3">#REF!</definedName>
    <definedName name="ValorCto">[136]CONTRATO!$E$9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[23]Varios.!$E$1:$E$65536</definedName>
    <definedName name="VARIACION1">#REF!</definedName>
    <definedName name="Varios">#REF!</definedName>
    <definedName name="vbvbvbvb" localSheetId="3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3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HICULODELINEADOR" localSheetId="3">[140]LE!#REF!</definedName>
    <definedName name="VEHICULODELINEADOR" localSheetId="2">[32]LE!#REF!</definedName>
    <definedName name="VEHICULODELINEADOR" localSheetId="0">[33]LE!#REF!</definedName>
    <definedName name="VEHICULODELINEADOR">[34]LE!#REF!</definedName>
    <definedName name="VentaAiu">#REF!</definedName>
    <definedName name="VEX">[13]Tablas!#REF!</definedName>
    <definedName name="VEX_ON">#REF!</definedName>
    <definedName name="VEX1_1">[13]Tablas!#REF!</definedName>
    <definedName name="VEX1_1_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localSheetId="3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'[91]7422CW00'!#REF!</definedName>
    <definedName name="VFR">#REF!</definedName>
    <definedName name="vfvdv" localSheetId="3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BRA" localSheetId="3">[140]LE!$D$27</definedName>
    <definedName name="VIBRA" localSheetId="2">[32]LE!$D$27</definedName>
    <definedName name="VIBRA" localSheetId="0">[33]LE!$D$24</definedName>
    <definedName name="VIBRA">[34]LE!$D$27</definedName>
    <definedName name="VIBROCOMPACT" localSheetId="3">[140]LE!$D$28</definedName>
    <definedName name="VIBROCOMPACT" localSheetId="2">[32]LE!$D$28</definedName>
    <definedName name="VIBROCOMPACT" localSheetId="0">[33]LE!$D$25</definedName>
    <definedName name="VIBROCOMPACT">[34]LE!$D$28</definedName>
    <definedName name="VICEP_DIRECC">[110]Tablas!$A$6:$A$26</definedName>
    <definedName name="VigenciaDolares">#REF!</definedName>
    <definedName name="VigenciaPesos">#REF!</definedName>
    <definedName name="VIGFUTURA">[110]Tablas!$J$6:$J$8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[64]Personalizar!$E$15</definedName>
    <definedName name="vk" localSheetId="3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>#REF!</definedName>
    <definedName name="VRP">[13]Tablas!#REF!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localSheetId="3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>#REF!</definedName>
    <definedName name="vt" localSheetId="3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3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3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3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" localSheetId="3">#REF!</definedName>
    <definedName name="wa" localSheetId="2">#REF!</definedName>
    <definedName name="wa" localSheetId="0">#REF!</definedName>
    <definedName name="wa">#REF!</definedName>
    <definedName name="WAGE_RATE">#REF!</definedName>
    <definedName name="Wage0100">#REF!</definedName>
    <definedName name="Wage0200">#REF!</definedName>
    <definedName name="WBS">'[137]2004'!#REF!</definedName>
    <definedName name="Wcut">#REF!</definedName>
    <definedName name="WD">#REF!</definedName>
    <definedName name="WDD" localSheetId="3" hidden="1">{#N/A,#N/A,FALSE,"orthoflow";#N/A,#N/A,FALSE,"Miscelaneos";#N/A,#N/A,FALSE,"Instrumentacio";#N/A,#N/A,FALSE,"Electrico";#N/A,#N/A,FALSE,"Valv. Seguridad"}</definedName>
    <definedName name="WDD" localSheetId="2" hidden="1">{#N/A,#N/A,FALSE,"orthoflow";#N/A,#N/A,FALSE,"Miscelaneos";#N/A,#N/A,FALSE,"Instrumentacio";#N/A,#N/A,FALSE,"Electrico";#N/A,#N/A,FALSE,"Valv. Seguridad"}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'[48]Res-Accide-10'!#REF!</definedName>
    <definedName name="wedw">#REF!</definedName>
    <definedName name="WEFWE">'[48]Res-Accide-10'!#REF!</definedName>
    <definedName name="WER">'[48]Res-Accide-10'!$S$2:$S$7</definedName>
    <definedName name="werew" localSheetId="3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3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3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3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'[48]Res-Accide-10'!#REF!</definedName>
    <definedName name="WQ">#REF!</definedName>
    <definedName name="WQEEWQ" localSheetId="3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3" hidden="1">{#N/A,#N/A,TRUE,"1842CWN0"}</definedName>
    <definedName name="wrn.civil._.works." localSheetId="2" hidden="1">{#N/A,#N/A,TRUE,"1842CWN0"}</definedName>
    <definedName name="wrn.civil._.works." localSheetId="0" hidden="1">{#N/A,#N/A,TRUE,"1842CWN0"}</definedName>
    <definedName name="wrn.civil._.works." hidden="1">{#N/A,#N/A,TRUE,"1842CWN0"}</definedName>
    <definedName name="wrn.FINAN97." localSheetId="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3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3" hidden="1">{#N/A,#N/A,TRUE,"T1"}</definedName>
    <definedName name="wrn.OPERADORES." localSheetId="2" hidden="1">{#N/A,#N/A,TRUE,"T1"}</definedName>
    <definedName name="wrn.OPERADORES." localSheetId="0" hidden="1">{#N/A,#N/A,TRUE,"T1"}</definedName>
    <definedName name="wrn.OPERADORES." hidden="1">{#N/A,#N/A,TRUE,"T1"}</definedName>
    <definedName name="wrn.res7" localSheetId="3" hidden="1">{#N/A,#N/A,FALSE,"Hoja1";#N/A,#N/A,FALSE,"Hoja2"}</definedName>
    <definedName name="wrn.res7" localSheetId="2" hidden="1">{#N/A,#N/A,FALSE,"Hoja1";#N/A,#N/A,FALSE,"Hoja2"}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3" hidden="1">{#N/A,#N/A,FALSE,"Hoja1";#N/A,#N/A,FALSE,"Hoja2"}</definedName>
    <definedName name="wrn.Resumen." localSheetId="2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3" hidden="1">{#N/A,#N/A,FALSE,"Estatico";#N/A,#N/A,FALSE,"Tuberia";#N/A,#N/A,FALSE,"Instrumentación";#N/A,#N/A,FALSE,"Mecanica";#N/A,#N/A,FALSE,"Electrico";#N/A,#N/A,FALSE,"Ofic.Civiles"}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3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3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3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3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3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3" hidden="1">{#N/A,#N/A,TRUE,"1842CWN0"}</definedName>
    <definedName name="XSW" localSheetId="2" hidden="1">{#N/A,#N/A,TRUE,"1842CWN0"}</definedName>
    <definedName name="XSW" localSheetId="0" hidden="1">{#N/A,#N/A,TRUE,"1842CWN0"}</definedName>
    <definedName name="XSW" hidden="1">{#N/A,#N/A,TRUE,"1842CWN0"}</definedName>
    <definedName name="xsxs" localSheetId="3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3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3" hidden="1">#REF!</definedName>
    <definedName name="XXXX" localSheetId="2" hidden="1">#REF!</definedName>
    <definedName name="XXXX" localSheetId="0" hidden="1">#REF!</definedName>
    <definedName name="XXXX" hidden="1">#REF!</definedName>
    <definedName name="xxxxx">[138]!absc</definedName>
    <definedName name="xxxxxds" localSheetId="3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3" hidden="1">{#N/A,#N/A,FALSE,"orthoflow";#N/A,#N/A,FALSE,"Miscelaneos";#N/A,#N/A,FALSE,"Instrumentacio";#N/A,#N/A,FALSE,"Electrico";#N/A,#N/A,FALSE,"Valv. Seguridad"}</definedName>
    <definedName name="XXXXXX" localSheetId="2" hidden="1">{#N/A,#N/A,FALSE,"orthoflow";#N/A,#N/A,FALSE,"Miscelaneos";#N/A,#N/A,FALSE,"Instrumentacio";#N/A,#N/A,FALSE,"Electrico";#N/A,#N/A,FALSE,"Valv. Seguridad"}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3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localSheetId="3" hidden="1">#REF!</definedName>
    <definedName name="XZS" localSheetId="2" hidden="1">#REF!</definedName>
    <definedName name="XZS" localSheetId="0" hidden="1">#REF!</definedName>
    <definedName name="XZS" hidden="1">#REF!</definedName>
    <definedName name="XZXZV" localSheetId="3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3">#REF!</definedName>
    <definedName name="y" localSheetId="2">#REF!</definedName>
    <definedName name="Y" localSheetId="0">[31]!absc</definedName>
    <definedName name="y">#REF!</definedName>
    <definedName name="y6y6" localSheetId="3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3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g" localSheetId="3">#REF!</definedName>
    <definedName name="yg" localSheetId="2">#REF!</definedName>
    <definedName name="yg" localSheetId="0">#REF!</definedName>
    <definedName name="yg">#REF!</definedName>
    <definedName name="YHN">#REF!</definedName>
    <definedName name="yhy" localSheetId="3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3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'[139]AISLAMIENTO CATEGORIAS II Y III'!$G$1:$I$65536</definedName>
    <definedName name="yrey" localSheetId="3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3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3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3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3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3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3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3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_7DD905C7_27C0_45AC_B7C7_6C983DB2D71B_.wvu.PrintArea" localSheetId="4" hidden="1">'1'!$A$1:$G$45</definedName>
    <definedName name="Z_7DD905C7_27C0_45AC_B7C7_6C983DB2D71B_.wvu.PrintArea" localSheetId="13" hidden="1">'10'!$A$1:$G$46</definedName>
    <definedName name="Z_7DD905C7_27C0_45AC_B7C7_6C983DB2D71B_.wvu.PrintArea" localSheetId="14" hidden="1">'11'!$A$1:$G$43</definedName>
    <definedName name="Z_7DD905C7_27C0_45AC_B7C7_6C983DB2D71B_.wvu.PrintArea" localSheetId="15" hidden="1">'12'!$A$1:$G$45</definedName>
    <definedName name="Z_7DD905C7_27C0_45AC_B7C7_6C983DB2D71B_.wvu.PrintArea" localSheetId="16" hidden="1">'13'!$A$1:$G$50</definedName>
    <definedName name="Z_7DD905C7_27C0_45AC_B7C7_6C983DB2D71B_.wvu.PrintArea" localSheetId="5" hidden="1">'2'!$A$1:$G$46</definedName>
    <definedName name="Z_7DD905C7_27C0_45AC_B7C7_6C983DB2D71B_.wvu.PrintArea" localSheetId="6" hidden="1">'3'!$A$1:$G$48</definedName>
    <definedName name="Z_7DD905C7_27C0_45AC_B7C7_6C983DB2D71B_.wvu.PrintArea" localSheetId="7" hidden="1">'4'!$A$1:$G$46</definedName>
    <definedName name="Z_7DD905C7_27C0_45AC_B7C7_6C983DB2D71B_.wvu.PrintArea" localSheetId="8" hidden="1">'5'!$A$1:$G$43</definedName>
    <definedName name="Z_7DD905C7_27C0_45AC_B7C7_6C983DB2D71B_.wvu.PrintArea" localSheetId="9" hidden="1">'6'!$A$1:$G$48</definedName>
    <definedName name="Z_7DD905C7_27C0_45AC_B7C7_6C983DB2D71B_.wvu.PrintArea" localSheetId="10" hidden="1">'7'!$A$1:$G$46</definedName>
    <definedName name="Z_7DD905C7_27C0_45AC_B7C7_6C983DB2D71B_.wvu.PrintArea" localSheetId="11" hidden="1">'8'!$A$1:$G$45</definedName>
    <definedName name="Z_7DD905C7_27C0_45AC_B7C7_6C983DB2D71B_.wvu.PrintArea" localSheetId="12" hidden="1">'9'!$A$1:$G$48</definedName>
    <definedName name="ZAQ" localSheetId="3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3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localSheetId="3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3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'[65]A. P. U.'!#REF!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8" l="1"/>
  <c r="C23" i="18"/>
  <c r="E15" i="18"/>
  <c r="H14" i="18"/>
  <c r="H13" i="18"/>
  <c r="H12" i="18"/>
  <c r="H11" i="18"/>
  <c r="H10" i="18"/>
  <c r="H9" i="18"/>
  <c r="H8" i="18"/>
  <c r="I7" i="18" s="1"/>
  <c r="C23" i="14"/>
  <c r="I22" i="14"/>
  <c r="D45" i="2"/>
  <c r="D42" i="2"/>
  <c r="D41" i="2"/>
  <c r="D40" i="2"/>
  <c r="D39" i="2"/>
  <c r="F5" i="2"/>
  <c r="O34" i="4"/>
  <c r="K38" i="4"/>
  <c r="K19" i="4"/>
  <c r="O37" i="4"/>
  <c r="O36" i="4"/>
  <c r="K32" i="4"/>
  <c r="K31" i="4"/>
  <c r="K30" i="4"/>
  <c r="K29" i="4"/>
  <c r="K28" i="4"/>
  <c r="K27" i="4"/>
  <c r="K24" i="4"/>
  <c r="K23" i="4"/>
  <c r="K22" i="4"/>
  <c r="K21" i="4"/>
  <c r="K20" i="4"/>
  <c r="K16" i="4"/>
  <c r="K17" i="4" s="1"/>
  <c r="K33" i="4" l="1"/>
  <c r="K25" i="4"/>
  <c r="K34" i="4" l="1"/>
  <c r="O38" i="4" l="1"/>
  <c r="O43" i="4"/>
  <c r="L23" i="3"/>
  <c r="P23" i="3" s="1"/>
  <c r="T23" i="3" s="1"/>
  <c r="L22" i="3"/>
  <c r="P22" i="3" s="1"/>
  <c r="T22" i="3" s="1"/>
  <c r="H22" i="3"/>
  <c r="H23" i="3" s="1"/>
  <c r="D22" i="3"/>
  <c r="D23" i="3" s="1"/>
  <c r="H21" i="3"/>
  <c r="D21" i="3"/>
  <c r="B14" i="3"/>
  <c r="B12" i="3"/>
  <c r="AF11" i="3"/>
  <c r="A3" i="3"/>
  <c r="C56" i="2"/>
  <c r="C52" i="2"/>
  <c r="C58" i="2" s="1"/>
  <c r="F36" i="2"/>
  <c r="F35" i="2"/>
  <c r="F34" i="2"/>
  <c r="F33" i="2"/>
  <c r="F15" i="2"/>
  <c r="F14" i="2"/>
  <c r="F13" i="2"/>
  <c r="F12" i="2"/>
  <c r="F11" i="2"/>
  <c r="F10" i="2"/>
  <c r="B1" i="2"/>
  <c r="F16" i="2" l="1"/>
  <c r="D27" i="2" s="1"/>
  <c r="F37" i="2"/>
  <c r="AF23" i="3"/>
  <c r="AF22" i="3"/>
  <c r="H24" i="3"/>
  <c r="H25" i="3" s="1"/>
  <c r="D24" i="3"/>
  <c r="D25" i="3" s="1"/>
  <c r="D21" i="2" l="1"/>
  <c r="D19" i="2"/>
  <c r="D26" i="2"/>
  <c r="D24" i="2"/>
  <c r="D25" i="2"/>
  <c r="D29" i="2"/>
  <c r="D30" i="2"/>
  <c r="D18" i="2"/>
  <c r="D28" i="2"/>
  <c r="D20" i="2"/>
  <c r="D31" i="2" l="1"/>
  <c r="D22" i="2"/>
  <c r="L13" i="3"/>
  <c r="AF13" i="3" s="1"/>
  <c r="P15" i="3" l="1"/>
  <c r="P21" i="3" l="1"/>
  <c r="P24" i="3" s="1"/>
  <c r="T15" i="3"/>
  <c r="AF15" i="3" s="1"/>
  <c r="L17" i="3"/>
  <c r="T21" i="3" l="1"/>
  <c r="AF17" i="3"/>
  <c r="L21" i="3"/>
  <c r="T24" i="3" l="1"/>
  <c r="AF21" i="3"/>
  <c r="D46" i="2"/>
  <c r="L24" i="3" l="1"/>
  <c r="L25" i="3" s="1"/>
  <c r="P25" i="3" s="1"/>
  <c r="T25" i="3" s="1"/>
  <c r="AF24" i="3"/>
  <c r="D51" i="2"/>
  <c r="D52" i="2" s="1"/>
  <c r="D48" i="2"/>
  <c r="D55" i="2"/>
  <c r="D56" i="2" s="1"/>
  <c r="D43" i="2"/>
  <c r="G48" i="2" s="1"/>
  <c r="L28" i="3" l="1"/>
  <c r="H48" i="2"/>
  <c r="H36" i="2" s="1"/>
  <c r="T28" i="3"/>
  <c r="D58" i="2"/>
  <c r="P28" i="3"/>
  <c r="H46" i="2" l="1"/>
</calcChain>
</file>

<file path=xl/sharedStrings.xml><?xml version="1.0" encoding="utf-8"?>
<sst xmlns="http://schemas.openxmlformats.org/spreadsheetml/2006/main" count="1079" uniqueCount="322">
  <si>
    <t>PRESUPUESTO OFICIAL</t>
  </si>
  <si>
    <t>No.</t>
  </si>
  <si>
    <t>ITEM</t>
  </si>
  <si>
    <t>DESCRIPCION</t>
  </si>
  <si>
    <t>UNIDAD</t>
  </si>
  <si>
    <t>CANTIDAD</t>
  </si>
  <si>
    <t>VALOR TOTAL</t>
  </si>
  <si>
    <t>PRELIMINARES</t>
  </si>
  <si>
    <t>1P</t>
  </si>
  <si>
    <t>m</t>
  </si>
  <si>
    <t>ESTRUCTURA DE PAVIMENTO PLACA HUELLA</t>
  </si>
  <si>
    <t>ESP. 210-13 INV</t>
  </si>
  <si>
    <t>EXCAVACIÓN MECÁNICA (EXPLANACIÓN). ESP. 210-13 INV.  INCLUYE RETIRO DE MATERIAL PROVENIENTE DE LA EXCAVACIÓN A DISPOSICIÓN FINAL DEL MISMO.</t>
  </si>
  <si>
    <t>m3</t>
  </si>
  <si>
    <t>2P</t>
  </si>
  <si>
    <t>EXCAVACION MANUAL EN MATERIAL SECO (INCLUYE TRANSPORTE  A SITIO AUTORIZADO.)</t>
  </si>
  <si>
    <t>ESP. 320-13 INV.</t>
  </si>
  <si>
    <t>SUMINISTRO, INSTALACION, EXTENDIDA, NIVELACION, HUMEDECIMIENTO O AIREACION Y COMPACTACION DE SUBBASE GRANULAR CBR ≥ 40%. ESP. 320-13 INV.</t>
  </si>
  <si>
    <t>ESP.640-13 INV.</t>
  </si>
  <si>
    <t>ACERO DE REFUERZO 4.200 KG/CM²  (60.000 PSI) ESP.640-13 INV. PARA PLACAS, RIOSTRAS, CUNETAS,  BORDILLOS Y DENTELLONES</t>
  </si>
  <si>
    <t>kg</t>
  </si>
  <si>
    <t>SUMINISTRO E INSTALACIÓN DE CONCRETO NORMAL CLASE D - (F´C=210 KGF/CM2) O (3.000 PSI) PARA DENTELLONES- PLACAS - RIOSTRAS - CUNETAS - BORDILLO.</t>
  </si>
  <si>
    <t>ESP. 630-13 INV.</t>
  </si>
  <si>
    <t>SUMINISTRO E INSTALACIÓN DE CONCRETO CICLÓPEO DE 210 KG/CM² (3.000 PSI)  ESPESOR 0,15 M.60% CONCRETO NORMAL DE 210 KG/CM² (3.000 PSI) , 40% PIEDRA ESP. 630-13 INV. PARA HUELLAS.</t>
  </si>
  <si>
    <t>OBRAS DE DRENAJE Y COMPLEMENTARIAS: ALCANTARILLAS (6)</t>
  </si>
  <si>
    <t>SUMINISTRO E INSTALACIÓN DE SOLADO DE LIMPIEZA EN CONCRETO NORMAL CLASE F- (F´C=140 KGF/CM2). PARA OBRAS DE ARTE.</t>
  </si>
  <si>
    <t>SUMINISTRO E INSTALACIÓN DE CONCRETO NORMAL CLASE D- (F´C=210 KGF/CM2). PARA CONSTRUCCION DE CABEZOTES, MUROS, ENCOLES, DESCOLES Y PLACAS DE SOBREPISO DE ALCANTARILLAS.</t>
  </si>
  <si>
    <t>ESP. 661-13 INV.</t>
  </si>
  <si>
    <t>SUMINISTRO E INTALACION DE TUBERIA EN CONCRETO F=36", L=1M. ESP. 661-13 INV.</t>
  </si>
  <si>
    <t>ACERO DE REFUERZO 4.200 KG/CM²  (60.000 PSI) ESP.640-13 INV. PARA ALCANTARILLA, BOX, MUROS, INCLUYE TRANSPORTE</t>
  </si>
  <si>
    <t>Kg</t>
  </si>
  <si>
    <t xml:space="preserve">ESP. 673-13 INV. </t>
  </si>
  <si>
    <t xml:space="preserve">SUMINISTRO E INSTALACION MATERIAL GRANULAR FILTRANTE. ESP. 673-13 INV. </t>
  </si>
  <si>
    <t>ESP. 220.1-13 INV.</t>
  </si>
  <si>
    <t>TERRAPLEN / MEJORAMIENTO CONFORMADO CON MATERIAL SELECCIONADO. ESP. 220.1-13 INV.</t>
  </si>
  <si>
    <t>PAGA</t>
  </si>
  <si>
    <t>ANALISIS Y DESGLOSE DEL A.I.U</t>
  </si>
  <si>
    <t>DESCRIPCIÓN</t>
  </si>
  <si>
    <t>V. UNITARIO</t>
  </si>
  <si>
    <t>MESES</t>
  </si>
  <si>
    <t>% DEDICACIÓN</t>
  </si>
  <si>
    <t>ADMINISTRACIÓN</t>
  </si>
  <si>
    <t>PERSONAL</t>
  </si>
  <si>
    <t>1.1</t>
  </si>
  <si>
    <t xml:space="preserve">INGENIERO DIRECTOR DE OBRA </t>
  </si>
  <si>
    <t>1.2</t>
  </si>
  <si>
    <t xml:space="preserve">INGENIERO CIVIL RESIDENTE DE OBRA </t>
  </si>
  <si>
    <t>1.3</t>
  </si>
  <si>
    <t>ESPECIALISTA EN GEOTECNIA VIAL</t>
  </si>
  <si>
    <t>1.5</t>
  </si>
  <si>
    <t>INGENIERO INDUSTRIAL (SISOMA)</t>
  </si>
  <si>
    <t>1.10</t>
  </si>
  <si>
    <t>TOPOGRAFO</t>
  </si>
  <si>
    <t>1.11</t>
  </si>
  <si>
    <t>CADENERO</t>
  </si>
  <si>
    <t>SUB TOTAL COSTOS DE PERSONAL</t>
  </si>
  <si>
    <t>FACTOR PRESTACIONAL</t>
  </si>
  <si>
    <t>PORCENTAJE</t>
  </si>
  <si>
    <t>VALOR</t>
  </si>
  <si>
    <t>1.12</t>
  </si>
  <si>
    <t xml:space="preserve">CESANTIAS </t>
  </si>
  <si>
    <t>1.13</t>
  </si>
  <si>
    <t xml:space="preserve">INTERESES DE CESANTIAS </t>
  </si>
  <si>
    <t>1.14</t>
  </si>
  <si>
    <t>PRIMA LEGAL</t>
  </si>
  <si>
    <t>1.15</t>
  </si>
  <si>
    <t>VACACIONES</t>
  </si>
  <si>
    <t>SUB TOTAL COSTOS DE PRESTACIONES</t>
  </si>
  <si>
    <t xml:space="preserve">SEGURIDAD SOCIAL </t>
  </si>
  <si>
    <t>1.16</t>
  </si>
  <si>
    <t>Eps salud 12,5% Aporte patronal 8,5%</t>
  </si>
  <si>
    <t>1.17</t>
  </si>
  <si>
    <t>Pension 16%, Aporte patronal 12%</t>
  </si>
  <si>
    <t>1.18</t>
  </si>
  <si>
    <t xml:space="preserve">A.R.P </t>
  </si>
  <si>
    <t>1.19</t>
  </si>
  <si>
    <t>Caja de compesación familiar</t>
  </si>
  <si>
    <t>1.20</t>
  </si>
  <si>
    <t>SENA</t>
  </si>
  <si>
    <t>1.21</t>
  </si>
  <si>
    <t>I.C.B.F</t>
  </si>
  <si>
    <t>1.22</t>
  </si>
  <si>
    <t>Otros (subsidio de transporte 2%; Dotacion ( hasta 2 SMMLV)</t>
  </si>
  <si>
    <t>SUB TOTAL COSTOS DE SEGURIDAD SOCIAL</t>
  </si>
  <si>
    <t xml:space="preserve">OTROS GASTOS </t>
  </si>
  <si>
    <t>CANT</t>
  </si>
  <si>
    <t>VR. UNIT</t>
  </si>
  <si>
    <t>TOTAL</t>
  </si>
  <si>
    <t>1.23</t>
  </si>
  <si>
    <t>EQUIPO COMPLETO DE TOPOGRAFIA (INCLUYE TRANSITO, NIVEL, ESTACION Y ELEMENTOS COMPLEMENTARIOS)</t>
  </si>
  <si>
    <t>Mes</t>
  </si>
  <si>
    <t>1.24</t>
  </si>
  <si>
    <t>OFICINA, PAPELERÍA E INSUMOS DE OFICINA, ASEO</t>
  </si>
  <si>
    <t>1.25</t>
  </si>
  <si>
    <t>LABORATORIO DE SUELOS, CONCRETOS Y PAVIMENTOS (LIMITES, DENSIDADES:PROCTOR, GRANULOMETRIA, RESISTENCIA CONCRETO-FLEXION..ETC,)</t>
  </si>
  <si>
    <t>1.27</t>
  </si>
  <si>
    <t>VALLA INFORMATIVA 2.0X2.0 MTS</t>
  </si>
  <si>
    <t>Und</t>
  </si>
  <si>
    <t>SUB TOTAL OTROS GASTOS</t>
  </si>
  <si>
    <t>GASTOS DE IMPUESTOS Y PUBLICACION</t>
  </si>
  <si>
    <t>1.28</t>
  </si>
  <si>
    <t>Estampilla Pro Cultura</t>
  </si>
  <si>
    <t>1.29</t>
  </si>
  <si>
    <t>Estampilla Adulto mayor</t>
  </si>
  <si>
    <t>1.31</t>
  </si>
  <si>
    <t>Estampilla Pro Deporte</t>
  </si>
  <si>
    <t>1.33</t>
  </si>
  <si>
    <t xml:space="preserve">IMPUESTO OBRA PUBLICA </t>
  </si>
  <si>
    <t>SUB TOTAL COSTOS DE IMPUESTOS Y PERFECCIONAMIENTO</t>
  </si>
  <si>
    <t xml:space="preserve">GASTOS DE POLIZAS </t>
  </si>
  <si>
    <t>1.34</t>
  </si>
  <si>
    <t>Poliza de calidad, cumplimiento, salarios</t>
  </si>
  <si>
    <t xml:space="preserve">SUB TOTAL COSTOS DE POLIZAS </t>
  </si>
  <si>
    <t>TOTAL DE ADMINISTRACION (A)</t>
  </si>
  <si>
    <t>IMPREVISTOS  (I)</t>
  </si>
  <si>
    <t>Imprevisto Generales en Ejecución de Obra</t>
  </si>
  <si>
    <t>TOTAL DEL IMPREVISTO</t>
  </si>
  <si>
    <t>UTILIDAD (U)</t>
  </si>
  <si>
    <t>Ganancias esperadas</t>
  </si>
  <si>
    <t>TOTAL DE LA UTILDAD</t>
  </si>
  <si>
    <t>TOTAL A.I.U.</t>
  </si>
  <si>
    <t>Elaboro: PABLO CESAR ARRIETA RAMIREZ</t>
  </si>
  <si>
    <t>ING. APOYO SECRETARIA DE PLANEACION</t>
  </si>
  <si>
    <t>CRONOGRAMA DE OBRAS Y FLUJO DE INVERSION PROGRAMADO</t>
  </si>
  <si>
    <t xml:space="preserve">ALCALDIA MUNICIPAL </t>
  </si>
  <si>
    <t>PLAZO DE EJECUCION TOTAL</t>
  </si>
  <si>
    <t>TRES  (03) MESES</t>
  </si>
  <si>
    <t>PLAZO DE EJECUCION FISICA DE OBRA: 07 MESES</t>
  </si>
  <si>
    <t>DURACION MESES</t>
  </si>
  <si>
    <t>PLACA HUELLA</t>
  </si>
  <si>
    <t xml:space="preserve">PROCESO DE CONTRATACION </t>
  </si>
  <si>
    <t>LIQUIDACION FINANCIERA</t>
  </si>
  <si>
    <t>A.I.U 30%</t>
  </si>
  <si>
    <t xml:space="preserve">IMPLEMENTACION DEL PAGA </t>
  </si>
  <si>
    <t>IMPLEMENTACION DEL PMT</t>
  </si>
  <si>
    <t>INVERSION MENSUAL PROGRAMADA</t>
  </si>
  <si>
    <t>INVERSION MENSUAL PROGRAMADA ACUMULADA</t>
  </si>
  <si>
    <t>TOTALES</t>
  </si>
  <si>
    <t xml:space="preserve">% Programado acumulado </t>
  </si>
  <si>
    <t>elaboro</t>
  </si>
  <si>
    <t>Ing. PAULO CESAR ARRIETA RAMIREZ</t>
  </si>
  <si>
    <t>Apoyo Secretaria de Vias e Infraestructura - Gobernacion del Huila</t>
  </si>
  <si>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</si>
  <si>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</si>
  <si>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</si>
  <si>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</si>
  <si>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</si>
  <si>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</si>
  <si>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</si>
  <si>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</si>
  <si>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</si>
  <si>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</si>
  <si>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UND.</t>
  </si>
  <si>
    <t>VALOR UNITARIO</t>
  </si>
  <si>
    <t xml:space="preserve">VALOR TOTAL                                </t>
  </si>
  <si>
    <t>GENERAL</t>
  </si>
  <si>
    <t>PARTICULAR</t>
  </si>
  <si>
    <t>1. MUNICIPIO DE ACEVEDO</t>
  </si>
  <si>
    <t>LOCALIZACION Y REPLANTEO</t>
  </si>
  <si>
    <t>ML</t>
  </si>
  <si>
    <t>Subtotal</t>
  </si>
  <si>
    <t>ART. 630 INV</t>
  </si>
  <si>
    <t>M3</t>
  </si>
  <si>
    <t>KG</t>
  </si>
  <si>
    <t xml:space="preserve">SUBTOTAL OBRAS </t>
  </si>
  <si>
    <t>PLAN DE MANEJO DE TRANSITO (PMT)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</si>
  <si>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</si>
  <si>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</si>
  <si>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</si>
  <si>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</si>
  <si>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IMPREVISTO</t>
  </si>
  <si>
    <t>UTILIDAD</t>
  </si>
  <si>
    <t>TOTAL A.I.U</t>
  </si>
  <si>
    <t>“MEJORAMIENTO DE VÍAS TERCIARIAS MEDIANTE LA CONSTRUCCION DE PLACA HUELLA EN SITIOS CRITICOS DEL MUNICIPIO PAICOL DEPARTAMENTO DEL HUILA"</t>
  </si>
  <si>
    <t>ING. PABLO CESAR ARRIETA RAMIREZ - Apoyo Secretaria de Planeacion y Obras Publicas</t>
  </si>
  <si>
    <t>PROYECTO PLACA HUELLA MUNICIPIO DE PAICOL</t>
  </si>
  <si>
    <t>ANÁLISIS DE PRECIOS UNITARIOS</t>
  </si>
  <si>
    <t>ALCALDIA MUNICIPAL</t>
  </si>
  <si>
    <t>OBJETO:  “MEJORAMIENTO DE VÍAS TERCIARIAS MEDIANTE LA CONSTRUCCION DE PLACA HUELLA EN SITIOS CRITICOS DEL MUNICIPIO PAICOL DEPARTAMENTO DEL HUILA"</t>
  </si>
  <si>
    <t xml:space="preserve">ITEM:  LOCALIZACIÓN Y REPLANTEO.  </t>
  </si>
  <si>
    <t>UNIDAD:</t>
  </si>
  <si>
    <t xml:space="preserve">ITEM DE PAGO: </t>
  </si>
  <si>
    <t>I. EQUIPO</t>
  </si>
  <si>
    <t>Descripción</t>
  </si>
  <si>
    <t>Tipo</t>
  </si>
  <si>
    <t>Tarifa/Hora</t>
  </si>
  <si>
    <t>Rendimiento</t>
  </si>
  <si>
    <t>Valor-Unit.</t>
  </si>
  <si>
    <t>HERRAMIENTA MENOR</t>
  </si>
  <si>
    <t>Sub-Total</t>
  </si>
  <si>
    <t>II. MATERIALES</t>
  </si>
  <si>
    <t>Unidad</t>
  </si>
  <si>
    <t>Precio-Unit.</t>
  </si>
  <si>
    <t>Cantidad</t>
  </si>
  <si>
    <t>ALAMBRE NEGRO No. 18</t>
  </si>
  <si>
    <t>DURMIENTE ORDINARIO 4*4 CM</t>
  </si>
  <si>
    <t>PUNTILLA DE 1"</t>
  </si>
  <si>
    <t>lb</t>
  </si>
  <si>
    <t>III. TRANSPORTES</t>
  </si>
  <si>
    <t>Material</t>
  </si>
  <si>
    <t>Vol-peso ó Cant.</t>
  </si>
  <si>
    <t>Distancia</t>
  </si>
  <si>
    <t>Und.-Km</t>
  </si>
  <si>
    <t>Tarifa</t>
  </si>
  <si>
    <t>IV. MANO DE OBRA</t>
  </si>
  <si>
    <t>Trabajador</t>
  </si>
  <si>
    <t>Jornal</t>
  </si>
  <si>
    <t>Prestaciones</t>
  </si>
  <si>
    <t>Jornal Total</t>
  </si>
  <si>
    <t>CUADRILLA (2 obreros+1 oficial).</t>
  </si>
  <si>
    <t>C21</t>
  </si>
  <si>
    <t>Total Costo Directo</t>
  </si>
  <si>
    <t>PORCENTAGE</t>
  </si>
  <si>
    <t>VR TOTAL</t>
  </si>
  <si>
    <t>IMPREVISTOS</t>
  </si>
  <si>
    <t>PRECIO UNITARIO TOTAL APROXIMADO AL PESO</t>
  </si>
  <si>
    <t>ELABORO:  PABLO CESAR ARRIETA RAMIREZ</t>
  </si>
  <si>
    <t xml:space="preserve"> Apoyo Secretaria de Planeacion e Infraestructura</t>
  </si>
  <si>
    <t xml:space="preserve"> </t>
  </si>
  <si>
    <t>FECHA:  Octubre de 2022</t>
  </si>
  <si>
    <t>ITEM:  EXCAVACIÓN MECÁNICA (EXPLANACIÓN). ESP. 210-13 INV.  INCLUYE RETIRO DE MATERIAL PROVENIENTE DE LA EXCAVACIÓN A DISPOSICIÓN FINAL DEL MISMO.</t>
  </si>
  <si>
    <t>Retroexcavadora sobre oruga, potencia 138 HP, balde de 1,5 m3.</t>
  </si>
  <si>
    <t>Derechos de explotación y/o disposición de materiales</t>
  </si>
  <si>
    <t xml:space="preserve">TRANSPORTE DE MATERIAL SOBRANTES PROVENIENTE DE LA EXCAVACIÓN </t>
  </si>
  <si>
    <t>CUADRILLA (1 obrero+1 oficial).</t>
  </si>
  <si>
    <t>C11</t>
  </si>
  <si>
    <t>ITEM:  EXCAVACION MANUAL EN MATERIAL SECO (INCLUYE TRANSPORTE  A SITIO AUTORIZADO.)</t>
  </si>
  <si>
    <t>ITEM:  SUMINISTRO, INSTALACION, EXTENDIDA, NIVELACION, HUMEDECIMIENTO O AIREACION Y COMPACTACION DE SUBBASE GRANULAR CBR ≥ 40%. ESP. 320-13 INV.</t>
  </si>
  <si>
    <t>Motoniveladora  potencia 215 HP, ancho de cuchilla 4,27 m, peso 18 ton.</t>
  </si>
  <si>
    <t xml:space="preserve">Vibrocompatador, potencia 153 HP, peso 10 Ton. </t>
  </si>
  <si>
    <t xml:space="preserve">Carrotanque de agua(1000 Galones) </t>
  </si>
  <si>
    <t>SUB-BASE GRANULAR CBR 40%-ESP. 320-13. INVIAS.</t>
  </si>
  <si>
    <t>AGUA</t>
  </si>
  <si>
    <t>Lt</t>
  </si>
  <si>
    <t xml:space="preserve">TRANSPORTE MATERIAL PETREO. </t>
  </si>
  <si>
    <t>ITEM:  ACERO DE REFUERZO 4.200 KG/CM²  (60.000 PSI) ESP.640-13 INV. PARA PLACAS, RIOSTRAS, CUNETAS,  BORDILLOS Y DENTELLONES</t>
  </si>
  <si>
    <t xml:space="preserve">ACERO DE REFUERZO </t>
  </si>
  <si>
    <t>Transporte del acero desde el casco urbano</t>
  </si>
  <si>
    <t>Diametro</t>
  </si>
  <si>
    <t>Long barra</t>
  </si>
  <si>
    <t>Peso por barra</t>
  </si>
  <si>
    <t>total</t>
  </si>
  <si>
    <t>precio kg</t>
  </si>
  <si>
    <t>1/2"</t>
  </si>
  <si>
    <t>3/8"</t>
  </si>
  <si>
    <t>5/8"</t>
  </si>
  <si>
    <t>promedio</t>
  </si>
  <si>
    <t>ITEM:  SUMINISTRO E INSTALACIÓN DE CONCRETO NORMAL CLASE D - (F´C=210 KGF/CM2) O (3.000 PSI) PARA DENTELLONES- PLACAS - RIOSTRAS - CUNETAS - BORDILLO.</t>
  </si>
  <si>
    <t>Vibrador de concreto, Motor de 3 hp a 18.000 rpm Mangueras de 4 mt</t>
  </si>
  <si>
    <t>SUBPRODUCTO: CONCRETO NORMAL CLASE D- (F´C=210 KGF/CM2).</t>
  </si>
  <si>
    <t>Antisol Blanco</t>
  </si>
  <si>
    <t>Formaleta (gaviones, juntas de bordillos, juntas de cunetas, muros, concretos clase D,E, F y G)</t>
  </si>
  <si>
    <t>m2</t>
  </si>
  <si>
    <t>CUADRILLA (3 obreros+1 oficial).</t>
  </si>
  <si>
    <t>C31</t>
  </si>
  <si>
    <t>ITEM:  SUMINISTRO E INSTALACIÓN DE CONCRETO CICLÓPEO DE 210 KG/CM² (3.000 PSI)  ESPESOR 0,15 M.60% CONCRETO NORMAL DE 210 KG/CM² (3.000 PSI) , 40% PIEDRA ESP. 630-13 INV. PARA HUELLAS.</t>
  </si>
  <si>
    <t xml:space="preserve">ITEM:  SUMINISTRO E INSTALACIÓN DE CONCRETO CICLÓPEO DE 210 KG/CM² (3.000 PSI)  ESPESOR 0,15 M.60% CONCRETO NORMAL DE 210 KG/CM² (3.000 PSI) , 40% PIEDRA ESP. 630-13 INV. </t>
  </si>
  <si>
    <t>PIEDRA ZONGA Y/O MEDIA ZONGA (6-10)PULG.</t>
  </si>
  <si>
    <t>Agua para curado</t>
  </si>
  <si>
    <t>TRANSPORTE MATERIAL PIEDRA ZONGA Y/O MEDIA ZONGA.</t>
  </si>
  <si>
    <t>ITEM:  SUMINISTRO E INSTALACIÓN DE SOLADO DE LIMPIEZA EN CONCRETO NORMAL CLASE F- (F´C=140 KGF/CM2). PARA OBRAS DE ARTE.</t>
  </si>
  <si>
    <t>ITEM:  SUMINISTRO E INSTALACIÓN DE SOLADO DE LIMPIEZA EN CONCRETO NORMAL CLASE F- (F´C=140 KGF/CM2).</t>
  </si>
  <si>
    <t>HERRAMINETA MENOR(%)</t>
  </si>
  <si>
    <t>subproducto: concreto normal clase f- (f´c=140 kgf/cm2).</t>
  </si>
  <si>
    <t>,48 m3 de concret</t>
  </si>
  <si>
    <t>agua curado</t>
  </si>
  <si>
    <t>LITRO</t>
  </si>
  <si>
    <t>litro</t>
  </si>
  <si>
    <t>ITEM:  SUMINISTRO E INSTALACIÓN DE CONCRETO NORMAL CLASE D- (F´C=210 KGF/CM2). PARA CONSTRUCCION DE ENCOLES, DESCOLES Y PLACAS DE SOBREPISO DE ALCANTARILLAS.</t>
  </si>
  <si>
    <t>ITEM:  SUMINISTRO E INTALACION DE TUBERIA EN CONCRETO F=36", L=1M. ESP. 661-13 INV.</t>
  </si>
  <si>
    <t>RETROEXCAVADORA DE LLANTAS</t>
  </si>
  <si>
    <t>TUBO EN CONCRETO REFORZADO 36" EN CONCRETO F'c=28 Mpa. Especificación AASHTO M-170M y NTC 401.</t>
  </si>
  <si>
    <t>SUBPRODUCTO: CONCRETO NORMAL CLASE F - ( F'C=140 KGF/CM2). PARA  ATRAQUE.</t>
  </si>
  <si>
    <t>SUBPRODUCTO : MORTERO RELACION 1:3.PARA JUNTAS.</t>
  </si>
  <si>
    <t>Transporte de tubo</t>
  </si>
  <si>
    <t>ITEM:  ACERO DE REFUERZO 4.200 KG/CM²  (60.000 PSI) ESP.640-13 INV. PARA ALCANTARILLA, BOX, MUROS.</t>
  </si>
  <si>
    <t xml:space="preserve">ITEM:  SUMINISTRO E INSTALACION MATERIAL GRANULAR FILTRANTE. ESP. 673-13 INV. </t>
  </si>
  <si>
    <t>A</t>
  </si>
  <si>
    <t>H</t>
  </si>
  <si>
    <t>L</t>
  </si>
  <si>
    <t>GEOTEXTIL N.T. 2500 Ó SIMILAR.ESP. 673-13 INV.</t>
  </si>
  <si>
    <t>M2</t>
  </si>
  <si>
    <t>TUBERIA PERFORADA 4"</t>
  </si>
  <si>
    <t>MATERIAL GRANULAR DRENANTE ENTRE 3" Y 3/4"</t>
  </si>
  <si>
    <t>TRANSPORTE MATERIAL GRANULAR</t>
  </si>
  <si>
    <t>QUEDO CON EL TRANSPORTE</t>
  </si>
  <si>
    <t>ITEM:  TERRAPLEN / MEJORAMIENTO CONFORMADO CON MATERIAL SELECCIONADO. ESP. 220.1-13 INV.</t>
  </si>
  <si>
    <t>ITEM:  RELLENOS CONFORMADO CON MATERIAL SELECCIONADO. ESP. 220.1-13 INV.</t>
  </si>
  <si>
    <t>MATERIAL GRANULAR CLASIFICADO COMO SELECCIONADO. ESP. 220-13 INV.</t>
  </si>
  <si>
    <t>Agua</t>
  </si>
  <si>
    <t>TRANSPORTE MATERIAL PÉTREO. ACARREO</t>
  </si>
  <si>
    <t xml:space="preserve">                           </t>
  </si>
  <si>
    <t>OBJETO:  “MEJORAMIENTO DE VÍAS TERCIARIAS MEDIANTE LA CONSTRUCCION DE PLACA HUELLA EN SITIOS CRITICOS DEL MUNICIPIO DE PAICOL DEPARTAMENTO DEL HUILA"</t>
  </si>
  <si>
    <t xml:space="preserve">CALCULO DE DISTANCIAS DE ACARREO DE MATERIAL DE SUB BASE, GRAVILLAS Y ARENAS </t>
  </si>
  <si>
    <t xml:space="preserve">SECRETARIA DE PLANEACION E INFRAESTRUCTURA </t>
  </si>
  <si>
    <t>PLANO DE REFERENCIA O ESQUEMA</t>
  </si>
  <si>
    <t>DESCRIPCION (VEREDA)</t>
  </si>
  <si>
    <t>Localizacion (Coordenadas)</t>
  </si>
  <si>
    <t>Long. Tramo (Km)</t>
  </si>
  <si>
    <t>Distancia hasta Plata de Mariales (KM)</t>
  </si>
  <si>
    <t>L x D</t>
  </si>
  <si>
    <t>Ponderacion Total (KM)</t>
  </si>
  <si>
    <t>Municipio de Paicol (Planta Masseq)</t>
  </si>
  <si>
    <t>Vereda Peña Negra Tramo 1</t>
  </si>
  <si>
    <t>2°23'0.34"N 75°48'20.53"W</t>
  </si>
  <si>
    <t>Vereda Peña Negra Tramo 2</t>
  </si>
  <si>
    <t xml:space="preserve">  2°22'54.51"N 75°48'23.42"W</t>
  </si>
  <si>
    <t>Vereda La Mesa (El Chaparro)</t>
  </si>
  <si>
    <t xml:space="preserve">  2°24'56.53"N 75°44'21.63"W</t>
  </si>
  <si>
    <t>Vereda La Laja</t>
  </si>
  <si>
    <t xml:space="preserve">  2°23'55.55"N 75°45'21.69"W</t>
  </si>
  <si>
    <t>Vereda Alto Granadillo</t>
  </si>
  <si>
    <t xml:space="preserve"> 2°21'40.05"N 75°45'2.65"W</t>
  </si>
  <si>
    <t>Vereda La Reforma</t>
  </si>
  <si>
    <t xml:space="preserve"> 2°26'50.95"N 75°42'6.32"W</t>
  </si>
  <si>
    <t>Vereda La Cumbre</t>
  </si>
  <si>
    <t xml:space="preserve">  2°23'16.60"N 75°47'16.20"W</t>
  </si>
  <si>
    <t xml:space="preserve">SUB TOTAL </t>
  </si>
  <si>
    <t>PROMEDIO PONDERADO DEL MUNICIPIO EN KMS.</t>
  </si>
  <si>
    <t xml:space="preserve">*LAS DISTANCIAS FUERON TOMADAS UTILIZANDO LA HERRAMIENTA ARCGIS </t>
  </si>
  <si>
    <t>PABLO CESAR ARRIETA RAMIREZ</t>
  </si>
  <si>
    <t xml:space="preserve">Apoyo Tecnico Secretaria de Planeacion e Infraestructura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</si>
</sst>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[$$-240A]\ * #,##0.00_-;\-[$$-240A]\ * #,##0.00_-;_-[$$-240A]\ * &quot;-&quot;??_-;_-@_-"/>
    <numFmt numFmtId="166" formatCode="_-* #,##0.00_-;\-* #,##0.00_-;_-* &quot;-&quot;_-;_-@_-"/>
    <numFmt numFmtId="167" formatCode="&quot;$&quot;\ #,##0.00"/>
    <numFmt numFmtId="168" formatCode="_-&quot;$&quot;* #,##0_-;\-&quot;$&quot;* #,##0_-;_-&quot;$&quot;* &quot;-&quot;_-;_-@_-"/>
    <numFmt numFmtId="169" formatCode="_-&quot;$&quot;* #,##0.00_-;\-&quot;$&quot;* #,##0.00_-;_-&quot;$&quot;* &quot;-&quot;_-;_-@_-"/>
    <numFmt numFmtId="170" formatCode="_ &quot;$&quot;\ * #,##0.00_ ;_ &quot;$&quot;\ * \-#,##0.00_ ;_ &quot;$&quot;\ * &quot;-&quot;??_ ;_ @_ "/>
    <numFmt numFmtId="171" formatCode="_-&quot;$&quot;* #,##0.0_-;\-&quot;$&quot;* #,##0.0_-;_-&quot;$&quot;* &quot;-&quot;??_-;_-@_-"/>
    <numFmt numFmtId="172" formatCode="0.0%"/>
    <numFmt numFmtId="173" formatCode="_-&quot;$&quot;\ * #,##0.0000_-;\-&quot;$&quot;\ * #,##0.0000_-;_-&quot;$&quot;\ * &quot;-&quot;??_-;_-@_-"/>
    <numFmt numFmtId="174" formatCode="_(&quot;$&quot;\ * #,##0.00_);_(&quot;$&quot;\ * \(#,##0.00\);_(&quot;$&quot;\ * &quot;-&quot;??_);_(@_)"/>
    <numFmt numFmtId="175" formatCode="_-&quot;$&quot;* #,##0_-;\-&quot;$&quot;* #,##0_-;_-&quot;$&quot;* &quot;-&quot;??_-;_-@_-"/>
    <numFmt numFmtId="176" formatCode="_-&quot;$&quot;\ * #,##0_-;\-&quot;$&quot;\ * #,##0_-;_-&quot;$&quot;\ * &quot;-&quot;??_-;_-@_-"/>
    <numFmt numFmtId="177" formatCode="_ &quot;$&quot;\ * #,##0_ ;_ &quot;$&quot;\ * \-#,##0_ ;_ &quot;$&quot;\ * &quot;-&quot;_ ;_ @_ "/>
    <numFmt numFmtId="178" formatCode="&quot;$&quot;\ #,##0.00;[Red]&quot;$&quot;\ \-#,##0.00"/>
    <numFmt numFmtId="179" formatCode="&quot;$&quot;\ #,##0_);\(&quot;$&quot;\ #,##0\)"/>
    <numFmt numFmtId="180" formatCode="&quot;$&quot;\ #,##0.00_);\(&quot;$&quot;\ #,##0.00\)"/>
    <numFmt numFmtId="181" formatCode="_-[$$-240A]* #,##0_-;\-[$$-240A]* #,##0_-;_-[$$-240A]* &quot;-&quot;??_-;_-@_-"/>
    <numFmt numFmtId="182" formatCode="_-[$$-240A]\ * #,##0.00_ ;_-[$$-240A]\ * \-#,##0.00\ ;_-[$$-240A]\ * &quot;-&quot;??_ ;_-@_ "/>
    <numFmt numFmtId="183" formatCode="_-* #,##0.00\ &quot;Pts&quot;_-;\-* #,##0.00\ &quot;Pts&quot;_-;_-* &quot;-&quot;??\ &quot;Pts&quot;_-;_-@_-"/>
    <numFmt numFmtId="184" formatCode="_([$$-240A]\ * #,##0.00_);_([$$-240A]\ * \(#,##0.00\);_([$$-240A]\ * &quot;-&quot;??_);_(@_)"/>
    <numFmt numFmtId="185" formatCode="_([$$-240A]\ * #,##0_);_([$$-240A]\ * \(#,##0\);_([$$-240A]\ * &quot;-&quot;??_);_(@_)"/>
    <numFmt numFmtId="186" formatCode="0#.00\ \L\t"/>
    <numFmt numFmtId="187" formatCode="_ [$$-240A]\ * #,##0.00_ ;_ [$$-240A]\ * \-#,##0.00_ ;_ [$$-240A]\ * &quot;-&quot;??_ ;_ @_ "/>
    <numFmt numFmtId="188" formatCode="&quot;$&quot;\ #,##0"/>
    <numFmt numFmtId="189" formatCode="_ * #,##0.00_ ;_ * \-#,##0.00_ ;_ * &quot;-&quot;??_ ;_ @_ "/>
    <numFmt numFmtId="190" formatCode="_ * #,##0_ ;_ * \-#,##0_ ;_ * &quot;-&quot;??_ ;_ @_ "/>
    <numFmt numFmtId="191" formatCode="0.000"/>
    <numFmt numFmtId="192" formatCode="[$$-240A]\ #,##0.00"/>
    <numFmt numFmtId="193" formatCode="[$$-240A]#,##0.000"/>
    <numFmt numFmtId="194" formatCode="[$$-240A]#,##0.00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2"/>
      <color indexed="8"/>
      <name val="Verdana"/>
      <family val="2"/>
    </font>
    <font>
      <sz val="9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9"/>
      <color indexed="8"/>
      <name val="Arial"/>
      <family val="2"/>
    </font>
    <font>
      <b/>
      <sz val="9"/>
      <name val="Arial Narrow"/>
      <family val="2"/>
    </font>
    <font>
      <b/>
      <i/>
      <sz val="9"/>
      <color theme="1"/>
      <name val="Arial Narrow"/>
      <family val="2"/>
    </font>
    <font>
      <sz val="12"/>
      <name val="Arial"/>
      <family val="2"/>
    </font>
    <font>
      <b/>
      <sz val="12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4"/>
      <color theme="1"/>
      <name val="Arial Narrow"/>
      <family val="2"/>
    </font>
    <font>
      <sz val="11"/>
      <name val="Arial Narrow"/>
      <family val="2"/>
    </font>
    <font>
      <sz val="14"/>
      <name val="Arial Narrow"/>
      <family val="2"/>
    </font>
    <font>
      <sz val="12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18"/>
      <name val="Arial Narrow"/>
      <family val="2"/>
    </font>
    <font>
      <sz val="18"/>
      <name val="Arial Narrow"/>
      <family val="2"/>
    </font>
    <font>
      <b/>
      <u/>
      <sz val="12"/>
      <name val="Arial Narrow"/>
      <family val="2"/>
    </font>
    <font>
      <b/>
      <sz val="12"/>
      <name val="Arial Narrow"/>
      <family val="2"/>
    </font>
    <font>
      <sz val="12"/>
      <color indexed="8"/>
      <name val="Arial Narrow"/>
      <family val="2"/>
    </font>
    <font>
      <sz val="15"/>
      <name val="Arial Narrow"/>
      <family val="2"/>
    </font>
    <font>
      <sz val="20"/>
      <name val="Arial Narrow"/>
      <family val="2"/>
    </font>
    <font>
      <sz val="8"/>
      <name val="Arial Narrow"/>
      <family val="2"/>
    </font>
    <font>
      <sz val="12"/>
      <color theme="0"/>
      <name val="Arial Narrow"/>
      <family val="2"/>
    </font>
    <font>
      <u/>
      <sz val="10"/>
      <color indexed="12"/>
      <name val="Arial"/>
      <family val="2"/>
    </font>
    <font>
      <u/>
      <sz val="10"/>
      <color theme="1"/>
      <name val="Arial"/>
      <family val="2"/>
    </font>
    <font>
      <sz val="16"/>
      <color theme="1"/>
      <name val="Arial"/>
      <family val="2"/>
    </font>
    <font>
      <b/>
      <sz val="7"/>
      <color theme="1"/>
      <name val="Arial"/>
      <family val="2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color rgb="FF010101"/>
      <name val="Arial"/>
      <family val="2"/>
    </font>
    <font>
      <sz val="12"/>
      <color rgb="FF010101"/>
      <name val="Arial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9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5" fillId="0" borderId="0"/>
    <xf numFmtId="168" fontId="1" fillId="0" borderId="0" applyFont="0" applyFill="0" applyBorder="0" applyAlignment="0" applyProtection="0"/>
    <xf numFmtId="0" fontId="5" fillId="0" borderId="0"/>
    <xf numFmtId="41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3" fillId="0" borderId="0" applyNumberFormat="0" applyFill="0" applyBorder="0" applyProtection="0">
      <alignment vertical="top"/>
    </xf>
    <xf numFmtId="0" fontId="5" fillId="0" borderId="0"/>
    <xf numFmtId="174" fontId="5" fillId="0" borderId="0" applyFont="0" applyFill="0" applyBorder="0" applyAlignment="0" applyProtection="0"/>
    <xf numFmtId="0" fontId="5" fillId="0" borderId="0"/>
    <xf numFmtId="44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5" fillId="0" borderId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/>
    <xf numFmtId="0" fontId="5" fillId="0" borderId="0"/>
    <xf numFmtId="183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</cellStyleXfs>
  <cellXfs count="580">
    <xf numFmtId="0" fontId="0" fillId="0" borderId="0" xfId="0"/>
    <xf numFmtId="0" fontId="5" fillId="0" borderId="8" xfId="4" applyBorder="1"/>
    <xf numFmtId="0" fontId="5" fillId="0" borderId="0" xfId="5"/>
    <xf numFmtId="0" fontId="5" fillId="0" borderId="13" xfId="4" applyBorder="1"/>
    <xf numFmtId="0" fontId="5" fillId="0" borderId="0" xfId="4"/>
    <xf numFmtId="168" fontId="4" fillId="0" borderId="25" xfId="6" applyFont="1" applyBorder="1" applyAlignment="1" applyProtection="1">
      <alignment horizontal="right" vertical="center"/>
    </xf>
    <xf numFmtId="0" fontId="11" fillId="3" borderId="31" xfId="7" applyFont="1" applyFill="1" applyBorder="1" applyAlignment="1" applyProtection="1">
      <alignment horizontal="center" vertical="center"/>
      <protection hidden="1"/>
    </xf>
    <xf numFmtId="0" fontId="11" fillId="3" borderId="32" xfId="7" applyFont="1" applyFill="1" applyBorder="1" applyAlignment="1" applyProtection="1">
      <alignment horizontal="center" vertical="center"/>
      <protection hidden="1"/>
    </xf>
    <xf numFmtId="166" fontId="11" fillId="3" borderId="32" xfId="8" applyNumberFormat="1" applyFont="1" applyFill="1" applyBorder="1" applyAlignment="1" applyProtection="1">
      <alignment horizontal="center" vertical="center"/>
      <protection hidden="1"/>
    </xf>
    <xf numFmtId="169" fontId="11" fillId="3" borderId="33" xfId="6" applyNumberFormat="1" applyFont="1" applyFill="1" applyBorder="1" applyAlignment="1" applyProtection="1">
      <alignment horizontal="center" vertical="center"/>
      <protection hidden="1"/>
    </xf>
    <xf numFmtId="0" fontId="11" fillId="3" borderId="34" xfId="7" applyFont="1" applyFill="1" applyBorder="1" applyAlignment="1" applyProtection="1">
      <alignment horizontal="center" vertical="center"/>
      <protection hidden="1"/>
    </xf>
    <xf numFmtId="0" fontId="11" fillId="3" borderId="18" xfId="7" applyFont="1" applyFill="1" applyBorder="1" applyAlignment="1" applyProtection="1">
      <alignment horizontal="center" vertical="center"/>
      <protection hidden="1"/>
    </xf>
    <xf numFmtId="0" fontId="11" fillId="3" borderId="20" xfId="7" applyFont="1" applyFill="1" applyBorder="1" applyAlignment="1" applyProtection="1">
      <alignment horizontal="center" vertical="center"/>
      <protection hidden="1"/>
    </xf>
    <xf numFmtId="0" fontId="11" fillId="3" borderId="21" xfId="7" applyFont="1" applyFill="1" applyBorder="1" applyAlignment="1" applyProtection="1">
      <alignment horizontal="center" vertical="center"/>
      <protection hidden="1"/>
    </xf>
    <xf numFmtId="0" fontId="12" fillId="0" borderId="18" xfId="7" applyFont="1" applyBorder="1" applyAlignment="1" applyProtection="1">
      <alignment horizontal="center" vertical="center"/>
      <protection hidden="1"/>
    </xf>
    <xf numFmtId="0" fontId="12" fillId="0" borderId="20" xfId="7" applyFont="1" applyBorder="1" applyAlignment="1" applyProtection="1">
      <alignment horizontal="left" vertical="center" wrapText="1"/>
      <protection hidden="1"/>
    </xf>
    <xf numFmtId="170" fontId="12" fillId="0" borderId="20" xfId="9" applyFont="1" applyBorder="1" applyAlignment="1" applyProtection="1">
      <alignment horizontal="center" vertical="center"/>
      <protection hidden="1"/>
    </xf>
    <xf numFmtId="166" fontId="12" fillId="0" borderId="20" xfId="8" applyNumberFormat="1" applyFont="1" applyFill="1" applyBorder="1" applyAlignment="1" applyProtection="1">
      <alignment horizontal="center" vertical="center"/>
      <protection hidden="1"/>
    </xf>
    <xf numFmtId="9" fontId="12" fillId="0" borderId="20" xfId="10" applyFont="1" applyBorder="1" applyAlignment="1" applyProtection="1">
      <alignment horizontal="center" vertical="center"/>
      <protection hidden="1"/>
    </xf>
    <xf numFmtId="169" fontId="12" fillId="0" borderId="21" xfId="6" applyNumberFormat="1" applyFont="1" applyBorder="1" applyAlignment="1" applyProtection="1">
      <alignment horizontal="center" vertical="center"/>
      <protection hidden="1"/>
    </xf>
    <xf numFmtId="0" fontId="14" fillId="0" borderId="20" xfId="11" applyFont="1" applyBorder="1" applyAlignment="1" applyProtection="1">
      <alignment vertical="center"/>
      <protection hidden="1"/>
    </xf>
    <xf numFmtId="169" fontId="11" fillId="0" borderId="21" xfId="6" applyNumberFormat="1" applyFont="1" applyBorder="1" applyAlignment="1" applyProtection="1">
      <alignment horizontal="center" vertical="center"/>
      <protection hidden="1"/>
    </xf>
    <xf numFmtId="0" fontId="11" fillId="0" borderId="18" xfId="7" applyFont="1" applyBorder="1" applyAlignment="1" applyProtection="1">
      <alignment horizontal="center" vertical="center"/>
      <protection hidden="1"/>
    </xf>
    <xf numFmtId="0" fontId="11" fillId="0" borderId="20" xfId="7" applyFont="1" applyBorder="1" applyAlignment="1" applyProtection="1">
      <alignment horizontal="center" vertical="center" wrapText="1"/>
      <protection hidden="1"/>
    </xf>
    <xf numFmtId="170" fontId="11" fillId="0" borderId="20" xfId="9" applyFont="1" applyBorder="1" applyAlignment="1" applyProtection="1">
      <alignment horizontal="center" vertical="center"/>
      <protection hidden="1"/>
    </xf>
    <xf numFmtId="0" fontId="12" fillId="0" borderId="20" xfId="7" applyFont="1" applyBorder="1" applyAlignment="1" applyProtection="1">
      <alignment vertical="center" wrapText="1"/>
      <protection hidden="1"/>
    </xf>
    <xf numFmtId="10" fontId="12" fillId="0" borderId="20" xfId="10" applyNumberFormat="1" applyFont="1" applyBorder="1" applyAlignment="1" applyProtection="1">
      <alignment horizontal="center" vertical="center"/>
      <protection hidden="1"/>
    </xf>
    <xf numFmtId="0" fontId="15" fillId="0" borderId="20" xfId="0" applyFont="1" applyBorder="1" applyAlignment="1">
      <alignment vertical="center"/>
    </xf>
    <xf numFmtId="10" fontId="15" fillId="4" borderId="20" xfId="3" applyNumberFormat="1" applyFont="1" applyFill="1" applyBorder="1" applyAlignment="1">
      <alignment horizontal="center" vertical="center"/>
    </xf>
    <xf numFmtId="10" fontId="15" fillId="0" borderId="20" xfId="3" applyNumberFormat="1" applyFont="1" applyFill="1" applyBorder="1" applyAlignment="1">
      <alignment horizontal="center" vertical="center"/>
    </xf>
    <xf numFmtId="0" fontId="12" fillId="0" borderId="20" xfId="0" applyFont="1" applyBorder="1" applyAlignment="1">
      <alignment vertical="center"/>
    </xf>
    <xf numFmtId="10" fontId="16" fillId="0" borderId="20" xfId="3" applyNumberFormat="1" applyFont="1" applyFill="1" applyBorder="1" applyAlignment="1">
      <alignment horizontal="center" vertical="center"/>
    </xf>
    <xf numFmtId="41" fontId="11" fillId="0" borderId="20" xfId="8" applyFont="1" applyBorder="1" applyAlignment="1" applyProtection="1">
      <alignment horizontal="center" vertical="center"/>
      <protection hidden="1"/>
    </xf>
    <xf numFmtId="41" fontId="11" fillId="0" borderId="21" xfId="8" applyFont="1" applyBorder="1" applyAlignment="1" applyProtection="1">
      <alignment horizontal="center" vertical="center"/>
      <protection hidden="1"/>
    </xf>
    <xf numFmtId="2" fontId="17" fillId="0" borderId="20" xfId="4" applyNumberFormat="1" applyFont="1" applyBorder="1" applyAlignment="1" applyProtection="1">
      <alignment horizontal="center" vertical="center"/>
      <protection hidden="1"/>
    </xf>
    <xf numFmtId="166" fontId="12" fillId="0" borderId="20" xfId="8" applyNumberFormat="1" applyFont="1" applyBorder="1" applyAlignment="1" applyProtection="1">
      <alignment horizontal="center" vertical="center"/>
      <protection hidden="1"/>
    </xf>
    <xf numFmtId="170" fontId="12" fillId="0" borderId="20" xfId="9" applyFont="1" applyBorder="1" applyAlignment="1" applyProtection="1">
      <alignment vertical="center"/>
      <protection hidden="1"/>
    </xf>
    <xf numFmtId="170" fontId="12" fillId="0" borderId="21" xfId="9" applyFont="1" applyBorder="1" applyAlignment="1" applyProtection="1">
      <alignment vertical="center"/>
      <protection hidden="1"/>
    </xf>
    <xf numFmtId="171" fontId="12" fillId="0" borderId="20" xfId="9" applyNumberFormat="1" applyFont="1" applyBorder="1" applyAlignment="1" applyProtection="1">
      <alignment vertical="center"/>
      <protection hidden="1"/>
    </xf>
    <xf numFmtId="164" fontId="12" fillId="0" borderId="21" xfId="9" applyNumberFormat="1" applyFont="1" applyBorder="1" applyAlignment="1" applyProtection="1">
      <alignment vertical="center"/>
      <protection hidden="1"/>
    </xf>
    <xf numFmtId="0" fontId="6" fillId="0" borderId="0" xfId="12" applyFont="1"/>
    <xf numFmtId="2" fontId="12" fillId="0" borderId="18" xfId="7" applyNumberFormat="1" applyFont="1" applyBorder="1" applyAlignment="1" applyProtection="1">
      <alignment horizontal="center" vertical="center"/>
      <protection hidden="1"/>
    </xf>
    <xf numFmtId="170" fontId="11" fillId="0" borderId="21" xfId="9" applyFont="1" applyBorder="1" applyAlignment="1" applyProtection="1">
      <alignment vertical="center"/>
      <protection hidden="1"/>
    </xf>
    <xf numFmtId="10" fontId="12" fillId="0" borderId="20" xfId="3" applyNumberFormat="1" applyFont="1" applyBorder="1" applyAlignment="1">
      <alignment horizontal="center" vertical="center"/>
    </xf>
    <xf numFmtId="172" fontId="12" fillId="0" borderId="20" xfId="10" applyNumberFormat="1" applyFont="1" applyFill="1" applyBorder="1" applyAlignment="1" applyProtection="1">
      <alignment horizontal="center" vertical="center"/>
      <protection hidden="1"/>
    </xf>
    <xf numFmtId="44" fontId="5" fillId="0" borderId="0" xfId="5" applyNumberFormat="1"/>
    <xf numFmtId="173" fontId="5" fillId="0" borderId="0" xfId="5" applyNumberFormat="1"/>
    <xf numFmtId="172" fontId="11" fillId="0" borderId="20" xfId="10" applyNumberFormat="1" applyFont="1" applyBorder="1" applyAlignment="1" applyProtection="1">
      <alignment horizontal="center" vertical="center"/>
      <protection hidden="1"/>
    </xf>
    <xf numFmtId="0" fontId="14" fillId="0" borderId="18" xfId="5" applyFont="1" applyBorder="1"/>
    <xf numFmtId="0" fontId="14" fillId="0" borderId="20" xfId="5" applyFont="1" applyBorder="1"/>
    <xf numFmtId="0" fontId="14" fillId="0" borderId="18" xfId="5" applyFont="1" applyBorder="1" applyAlignment="1">
      <alignment horizontal="center"/>
    </xf>
    <xf numFmtId="0" fontId="11" fillId="0" borderId="20" xfId="4" applyFont="1" applyBorder="1"/>
    <xf numFmtId="0" fontId="14" fillId="0" borderId="20" xfId="4" applyFont="1" applyBorder="1"/>
    <xf numFmtId="10" fontId="5" fillId="0" borderId="0" xfId="5" applyNumberFormat="1"/>
    <xf numFmtId="10" fontId="14" fillId="0" borderId="20" xfId="4" applyNumberFormat="1" applyFont="1" applyBorder="1" applyAlignment="1">
      <alignment horizontal="center" vertical="center"/>
    </xf>
    <xf numFmtId="10" fontId="18" fillId="0" borderId="20" xfId="4" applyNumberFormat="1" applyFont="1" applyBorder="1" applyAlignment="1">
      <alignment horizontal="center" vertical="center"/>
    </xf>
    <xf numFmtId="0" fontId="14" fillId="0" borderId="20" xfId="4" applyFont="1" applyBorder="1" applyAlignment="1">
      <alignment horizontal="center"/>
    </xf>
    <xf numFmtId="0" fontId="14" fillId="0" borderId="37" xfId="5" applyFont="1" applyBorder="1" applyAlignment="1">
      <alignment horizontal="center"/>
    </xf>
    <xf numFmtId="0" fontId="19" fillId="0" borderId="38" xfId="4" applyFont="1" applyBorder="1"/>
    <xf numFmtId="10" fontId="18" fillId="0" borderId="38" xfId="4" applyNumberFormat="1" applyFont="1" applyBorder="1" applyAlignment="1">
      <alignment horizontal="center" vertical="center"/>
    </xf>
    <xf numFmtId="0" fontId="20" fillId="0" borderId="26" xfId="7" applyFont="1" applyBorder="1"/>
    <xf numFmtId="0" fontId="20" fillId="0" borderId="0" xfId="7" applyFont="1"/>
    <xf numFmtId="0" fontId="5" fillId="0" borderId="0" xfId="12"/>
    <xf numFmtId="0" fontId="23" fillId="0" borderId="0" xfId="12" applyFont="1" applyAlignment="1">
      <alignment horizontal="center"/>
    </xf>
    <xf numFmtId="0" fontId="4" fillId="0" borderId="0" xfId="12" applyFont="1" applyAlignment="1">
      <alignment wrapText="1"/>
    </xf>
    <xf numFmtId="0" fontId="4" fillId="0" borderId="0" xfId="12" applyFont="1" applyAlignment="1">
      <alignment horizontal="center"/>
    </xf>
    <xf numFmtId="0" fontId="25" fillId="0" borderId="0" xfId="12" applyFont="1" applyAlignment="1">
      <alignment vertical="center" wrapText="1"/>
    </xf>
    <xf numFmtId="0" fontId="25" fillId="0" borderId="0" xfId="12" applyFont="1" applyAlignment="1">
      <alignment horizontal="center" vertical="center" wrapText="1"/>
    </xf>
    <xf numFmtId="0" fontId="26" fillId="0" borderId="13" xfId="12" applyFont="1" applyBorder="1" applyAlignment="1">
      <alignment horizontal="center" vertical="center" wrapText="1"/>
    </xf>
    <xf numFmtId="0" fontId="26" fillId="0" borderId="0" xfId="12" applyFont="1" applyAlignment="1">
      <alignment horizontal="center" vertical="center" wrapText="1"/>
    </xf>
    <xf numFmtId="0" fontId="26" fillId="0" borderId="28" xfId="12" applyFont="1" applyBorder="1" applyAlignment="1">
      <alignment horizontal="center" vertical="center" wrapText="1"/>
    </xf>
    <xf numFmtId="0" fontId="26" fillId="0" borderId="44" xfId="12" applyFont="1" applyBorder="1" applyAlignment="1">
      <alignment horizontal="center" vertical="center" wrapText="1"/>
    </xf>
    <xf numFmtId="0" fontId="26" fillId="0" borderId="45" xfId="12" applyFont="1" applyBorder="1" applyAlignment="1">
      <alignment horizontal="center" vertical="center" wrapText="1"/>
    </xf>
    <xf numFmtId="3" fontId="27" fillId="0" borderId="45" xfId="12" applyNumberFormat="1" applyFont="1" applyBorder="1" applyAlignment="1">
      <alignment horizontal="center"/>
    </xf>
    <xf numFmtId="0" fontId="6" fillId="0" borderId="0" xfId="12" applyFont="1" applyAlignment="1">
      <alignment horizontal="center" vertical="center" wrapText="1"/>
    </xf>
    <xf numFmtId="3" fontId="27" fillId="0" borderId="51" xfId="12" applyNumberFormat="1" applyFont="1" applyBorder="1" applyAlignment="1">
      <alignment horizontal="center"/>
    </xf>
    <xf numFmtId="3" fontId="6" fillId="0" borderId="0" xfId="12" applyNumberFormat="1" applyFont="1" applyAlignment="1">
      <alignment horizontal="center" vertical="center" wrapText="1"/>
    </xf>
    <xf numFmtId="4" fontId="27" fillId="0" borderId="51" xfId="12" applyNumberFormat="1" applyFont="1" applyBorder="1" applyAlignment="1">
      <alignment horizontal="center"/>
    </xf>
    <xf numFmtId="3" fontId="27" fillId="0" borderId="9" xfId="12" applyNumberFormat="1" applyFont="1" applyBorder="1" applyAlignment="1">
      <alignment horizontal="center" vertical="center" wrapText="1"/>
    </xf>
    <xf numFmtId="3" fontId="27" fillId="0" borderId="27" xfId="12" applyNumberFormat="1" applyFont="1" applyBorder="1" applyAlignment="1">
      <alignment horizontal="center" vertical="center" wrapText="1"/>
    </xf>
    <xf numFmtId="3" fontId="27" fillId="0" borderId="3" xfId="12" applyNumberFormat="1" applyFont="1" applyBorder="1" applyAlignment="1">
      <alignment horizontal="center"/>
    </xf>
    <xf numFmtId="3" fontId="27" fillId="0" borderId="25" xfId="12" applyNumberFormat="1" applyFont="1" applyBorder="1" applyAlignment="1">
      <alignment horizontal="center"/>
    </xf>
    <xf numFmtId="3" fontId="26" fillId="0" borderId="6" xfId="12" applyNumberFormat="1" applyFont="1" applyBorder="1" applyAlignment="1">
      <alignment horizontal="center" vertical="center" wrapText="1"/>
    </xf>
    <xf numFmtId="3" fontId="5" fillId="0" borderId="0" xfId="12" applyNumberFormat="1" applyAlignment="1">
      <alignment horizontal="center" vertical="center" wrapText="1"/>
    </xf>
    <xf numFmtId="0" fontId="27" fillId="0" borderId="25" xfId="12" applyFont="1" applyBorder="1"/>
    <xf numFmtId="0" fontId="21" fillId="0" borderId="0" xfId="12" applyFont="1" applyAlignment="1">
      <alignment horizontal="center" vertical="center" wrapText="1"/>
    </xf>
    <xf numFmtId="3" fontId="26" fillId="0" borderId="0" xfId="12" applyNumberFormat="1" applyFont="1" applyAlignment="1">
      <alignment horizontal="center" vertical="center" wrapText="1"/>
    </xf>
    <xf numFmtId="3" fontId="26" fillId="0" borderId="0" xfId="12" applyNumberFormat="1" applyFont="1" applyAlignment="1">
      <alignment horizontal="center"/>
    </xf>
    <xf numFmtId="3" fontId="27" fillId="0" borderId="29" xfId="12" applyNumberFormat="1" applyFont="1" applyBorder="1" applyAlignment="1">
      <alignment horizontal="right"/>
    </xf>
    <xf numFmtId="0" fontId="20" fillId="0" borderId="8" xfId="12" applyFont="1" applyBorder="1" applyAlignment="1">
      <alignment horizontal="center" vertical="center" wrapText="1"/>
    </xf>
    <xf numFmtId="0" fontId="20" fillId="0" borderId="9" xfId="12" applyFont="1" applyBorder="1" applyAlignment="1">
      <alignment horizontal="center" vertical="center" wrapText="1"/>
    </xf>
    <xf numFmtId="3" fontId="26" fillId="0" borderId="3" xfId="12" applyNumberFormat="1" applyFont="1" applyBorder="1" applyAlignment="1">
      <alignment horizontal="center"/>
    </xf>
    <xf numFmtId="3" fontId="25" fillId="0" borderId="0" xfId="12" applyNumberFormat="1" applyFont="1" applyAlignment="1">
      <alignment horizontal="center" vertical="center" wrapText="1"/>
    </xf>
    <xf numFmtId="0" fontId="20" fillId="0" borderId="23" xfId="12" applyFont="1" applyBorder="1" applyAlignment="1">
      <alignment horizontal="left" vertical="center" wrapText="1"/>
    </xf>
    <xf numFmtId="3" fontId="27" fillId="0" borderId="6" xfId="12" applyNumberFormat="1" applyFont="1" applyBorder="1" applyAlignment="1">
      <alignment horizontal="right"/>
    </xf>
    <xf numFmtId="10" fontId="5" fillId="0" borderId="0" xfId="12" applyNumberFormat="1" applyAlignment="1">
      <alignment horizontal="center" vertical="center" wrapText="1"/>
    </xf>
    <xf numFmtId="0" fontId="20" fillId="0" borderId="0" xfId="12" applyFont="1" applyAlignment="1">
      <alignment horizontal="left" vertical="center" wrapText="1"/>
    </xf>
    <xf numFmtId="10" fontId="4" fillId="0" borderId="0" xfId="12" applyNumberFormat="1" applyFont="1" applyAlignment="1">
      <alignment horizontal="center" vertical="center" wrapText="1"/>
    </xf>
    <xf numFmtId="0" fontId="6" fillId="0" borderId="23" xfId="12" applyFont="1" applyBorder="1" applyAlignment="1">
      <alignment horizontal="left" vertical="center" wrapText="1"/>
    </xf>
    <xf numFmtId="10" fontId="5" fillId="0" borderId="23" xfId="12" applyNumberFormat="1" applyBorder="1" applyAlignment="1">
      <alignment horizontal="center" vertical="center" wrapText="1"/>
    </xf>
    <xf numFmtId="0" fontId="28" fillId="0" borderId="26" xfId="14" applyFont="1" applyBorder="1"/>
    <xf numFmtId="0" fontId="29" fillId="0" borderId="26" xfId="14" applyFont="1" applyBorder="1"/>
    <xf numFmtId="0" fontId="30" fillId="0" borderId="0" xfId="14" applyFont="1"/>
    <xf numFmtId="0" fontId="29" fillId="0" borderId="0" xfId="14" applyFont="1"/>
    <xf numFmtId="0" fontId="4" fillId="0" borderId="0" xfId="12" applyFont="1"/>
    <xf numFmtId="0" fontId="31" fillId="0" borderId="0" xfId="16" applyFont="1"/>
    <xf numFmtId="0" fontId="32" fillId="0" borderId="0" xfId="17" applyFont="1" applyAlignment="1">
      <alignment horizontal="left"/>
    </xf>
    <xf numFmtId="0" fontId="33" fillId="0" borderId="0" xfId="17" applyFont="1" applyAlignment="1">
      <alignment horizontal="left"/>
    </xf>
    <xf numFmtId="0" fontId="29" fillId="0" borderId="0" xfId="16" applyFont="1"/>
    <xf numFmtId="0" fontId="31" fillId="0" borderId="43" xfId="16" applyFont="1" applyBorder="1"/>
    <xf numFmtId="0" fontId="31" fillId="0" borderId="67" xfId="16" applyFont="1" applyBorder="1"/>
    <xf numFmtId="0" fontId="32" fillId="0" borderId="68" xfId="17" applyFont="1" applyBorder="1" applyAlignment="1">
      <alignment horizontal="left"/>
    </xf>
    <xf numFmtId="0" fontId="33" fillId="0" borderId="68" xfId="17" applyFont="1" applyBorder="1" applyAlignment="1">
      <alignment horizontal="left"/>
    </xf>
    <xf numFmtId="0" fontId="31" fillId="4" borderId="0" xfId="16" applyFont="1" applyFill="1"/>
    <xf numFmtId="0" fontId="31" fillId="4" borderId="69" xfId="16" applyFont="1" applyFill="1" applyBorder="1"/>
    <xf numFmtId="0" fontId="31" fillId="4" borderId="67" xfId="16" applyFont="1" applyFill="1" applyBorder="1"/>
    <xf numFmtId="0" fontId="29" fillId="4" borderId="0" xfId="16" applyFont="1" applyFill="1"/>
    <xf numFmtId="0" fontId="31" fillId="0" borderId="69" xfId="16" applyFont="1" applyBorder="1"/>
    <xf numFmtId="0" fontId="37" fillId="0" borderId="38" xfId="19" applyFont="1" applyBorder="1" applyAlignment="1">
      <alignment horizontal="center" vertical="center" wrapText="1"/>
    </xf>
    <xf numFmtId="0" fontId="37" fillId="6" borderId="11" xfId="12" applyFont="1" applyFill="1" applyBorder="1" applyAlignment="1">
      <alignment vertical="center"/>
    </xf>
    <xf numFmtId="0" fontId="37" fillId="6" borderId="7" xfId="12" applyFont="1" applyFill="1" applyBorder="1" applyAlignment="1">
      <alignment vertical="center"/>
    </xf>
    <xf numFmtId="0" fontId="37" fillId="6" borderId="12" xfId="12" applyFont="1" applyFill="1" applyBorder="1" applyAlignment="1">
      <alignment vertical="center"/>
    </xf>
    <xf numFmtId="0" fontId="31" fillId="0" borderId="70" xfId="12" applyFont="1" applyBorder="1" applyAlignment="1">
      <alignment horizontal="center" vertical="center"/>
    </xf>
    <xf numFmtId="0" fontId="31" fillId="0" borderId="71" xfId="19" applyFont="1" applyBorder="1" applyAlignment="1">
      <alignment horizontal="center" vertical="center"/>
    </xf>
    <xf numFmtId="0" fontId="38" fillId="0" borderId="71" xfId="17" applyFont="1" applyBorder="1" applyAlignment="1">
      <alignment horizontal="justify" vertical="center" wrapText="1"/>
    </xf>
    <xf numFmtId="4" fontId="31" fillId="0" borderId="71" xfId="20" applyNumberFormat="1" applyFont="1" applyBorder="1" applyAlignment="1">
      <alignment horizontal="center" vertical="center" wrapText="1"/>
    </xf>
    <xf numFmtId="179" fontId="31" fillId="0" borderId="71" xfId="21" applyNumberFormat="1" applyFont="1" applyBorder="1" applyAlignment="1">
      <alignment horizontal="right" vertical="center" wrapText="1"/>
    </xf>
    <xf numFmtId="179" fontId="31" fillId="0" borderId="72" xfId="21" applyNumberFormat="1" applyFont="1" applyBorder="1" applyAlignment="1">
      <alignment horizontal="right" vertical="center" wrapText="1"/>
    </xf>
    <xf numFmtId="0" fontId="31" fillId="0" borderId="22" xfId="12" applyFont="1" applyBorder="1" applyAlignment="1">
      <alignment horizontal="left" vertical="center"/>
    </xf>
    <xf numFmtId="0" fontId="37" fillId="0" borderId="0" xfId="12" applyFont="1" applyAlignment="1">
      <alignment vertical="center"/>
    </xf>
    <xf numFmtId="179" fontId="37" fillId="0" borderId="14" xfId="12" applyNumberFormat="1" applyFont="1" applyBorder="1" applyAlignment="1">
      <alignment vertical="center"/>
    </xf>
    <xf numFmtId="0" fontId="31" fillId="0" borderId="20" xfId="19" applyFont="1" applyBorder="1" applyAlignment="1">
      <alignment horizontal="center" vertical="center"/>
    </xf>
    <xf numFmtId="0" fontId="31" fillId="0" borderId="20" xfId="19" applyFont="1" applyBorder="1" applyAlignment="1">
      <alignment horizontal="center" vertical="center" wrapText="1"/>
    </xf>
    <xf numFmtId="0" fontId="31" fillId="0" borderId="19" xfId="0" applyFont="1" applyBorder="1" applyAlignment="1" applyProtection="1">
      <alignment horizontal="center" vertical="center" wrapText="1"/>
      <protection hidden="1"/>
    </xf>
    <xf numFmtId="0" fontId="38" fillId="0" borderId="20" xfId="17" applyFont="1" applyBorder="1" applyAlignment="1">
      <alignment horizontal="justify" vertical="center" wrapText="1"/>
    </xf>
    <xf numFmtId="4" fontId="31" fillId="0" borderId="20" xfId="20" applyNumberFormat="1" applyFont="1" applyBorder="1" applyAlignment="1">
      <alignment horizontal="center" vertical="center" wrapText="1"/>
    </xf>
    <xf numFmtId="179" fontId="31" fillId="0" borderId="20" xfId="21" applyNumberFormat="1" applyFont="1" applyBorder="1" applyAlignment="1">
      <alignment horizontal="right" vertical="center" wrapText="1"/>
    </xf>
    <xf numFmtId="179" fontId="31" fillId="0" borderId="21" xfId="21" applyNumberFormat="1" applyFont="1" applyBorder="1" applyAlignment="1">
      <alignment horizontal="right" vertical="center" wrapText="1"/>
    </xf>
    <xf numFmtId="0" fontId="31" fillId="0" borderId="20" xfId="12" applyFont="1" applyBorder="1" applyAlignment="1">
      <alignment horizontal="center" vertical="center"/>
    </xf>
    <xf numFmtId="0" fontId="31" fillId="0" borderId="23" xfId="16" applyFont="1" applyBorder="1"/>
    <xf numFmtId="0" fontId="31" fillId="0" borderId="23" xfId="16" applyFont="1" applyBorder="1" applyAlignment="1">
      <alignment horizontal="center"/>
    </xf>
    <xf numFmtId="4" fontId="31" fillId="0" borderId="20" xfId="20" applyNumberFormat="1" applyFont="1" applyBorder="1" applyAlignment="1">
      <alignment vertical="center" wrapText="1"/>
    </xf>
    <xf numFmtId="179" fontId="37" fillId="0" borderId="73" xfId="20" applyNumberFormat="1" applyFont="1" applyBorder="1" applyAlignment="1">
      <alignment horizontal="right" vertical="center"/>
    </xf>
    <xf numFmtId="167" fontId="39" fillId="0" borderId="0" xfId="16" applyNumberFormat="1" applyFont="1"/>
    <xf numFmtId="42" fontId="39" fillId="0" borderId="0" xfId="22" applyFont="1"/>
    <xf numFmtId="0" fontId="31" fillId="0" borderId="74" xfId="12" applyFont="1" applyBorder="1" applyAlignment="1">
      <alignment horizontal="left" vertical="center"/>
    </xf>
    <xf numFmtId="0" fontId="31" fillId="0" borderId="0" xfId="12" applyFont="1" applyAlignment="1">
      <alignment horizontal="center" vertical="center"/>
    </xf>
    <xf numFmtId="0" fontId="31" fillId="0" borderId="0" xfId="12" applyFont="1" applyAlignment="1">
      <alignment horizontal="left" vertical="center" wrapText="1"/>
    </xf>
    <xf numFmtId="180" fontId="31" fillId="0" borderId="44" xfId="21" applyNumberFormat="1" applyFont="1" applyBorder="1" applyAlignment="1">
      <alignment horizontal="right" vertical="center" wrapText="1"/>
    </xf>
    <xf numFmtId="179" fontId="37" fillId="0" borderId="75" xfId="20" applyNumberFormat="1" applyFont="1" applyBorder="1" applyAlignment="1">
      <alignment horizontal="right" vertical="center"/>
    </xf>
    <xf numFmtId="42" fontId="40" fillId="0" borderId="0" xfId="22" applyFont="1"/>
    <xf numFmtId="181" fontId="37" fillId="6" borderId="12" xfId="12" applyNumberFormat="1" applyFont="1" applyFill="1" applyBorder="1" applyAlignment="1">
      <alignment vertical="center"/>
    </xf>
    <xf numFmtId="0" fontId="31" fillId="0" borderId="0" xfId="23" applyFont="1"/>
    <xf numFmtId="0" fontId="31" fillId="0" borderId="43" xfId="23" applyFont="1" applyBorder="1"/>
    <xf numFmtId="49" fontId="37" fillId="0" borderId="0" xfId="24" applyNumberFormat="1" applyFont="1" applyAlignment="1">
      <alignment horizontal="right" vertical="center"/>
    </xf>
    <xf numFmtId="182" fontId="37" fillId="0" borderId="0" xfId="24" applyNumberFormat="1" applyFont="1" applyAlignment="1">
      <alignment vertical="center"/>
    </xf>
    <xf numFmtId="0" fontId="31" fillId="0" borderId="67" xfId="23" applyFont="1" applyBorder="1"/>
    <xf numFmtId="0" fontId="41" fillId="0" borderId="0" xfId="23" applyFont="1"/>
    <xf numFmtId="0" fontId="31" fillId="0" borderId="0" xfId="23" applyFont="1" applyAlignment="1">
      <alignment horizontal="center"/>
    </xf>
    <xf numFmtId="184" fontId="31" fillId="0" borderId="36" xfId="25" applyNumberFormat="1" applyFont="1" applyBorder="1" applyAlignment="1">
      <alignment vertical="center"/>
    </xf>
    <xf numFmtId="42" fontId="3" fillId="0" borderId="0" xfId="2" applyFont="1" applyBorder="1" applyProtection="1">
      <protection hidden="1"/>
    </xf>
    <xf numFmtId="165" fontId="30" fillId="0" borderId="0" xfId="23" applyNumberFormat="1" applyFont="1"/>
    <xf numFmtId="184" fontId="31" fillId="0" borderId="72" xfId="25" applyNumberFormat="1" applyFont="1" applyBorder="1" applyAlignment="1">
      <alignment vertical="center"/>
    </xf>
    <xf numFmtId="0" fontId="37" fillId="0" borderId="4" xfId="23" applyFont="1" applyBorder="1" applyAlignment="1">
      <alignment horizontal="left" vertical="center"/>
    </xf>
    <xf numFmtId="9" fontId="31" fillId="0" borderId="5" xfId="25" applyNumberFormat="1" applyFont="1" applyBorder="1" applyAlignment="1">
      <alignment horizontal="center" vertical="center"/>
    </xf>
    <xf numFmtId="184" fontId="37" fillId="0" borderId="5" xfId="25" applyNumberFormat="1" applyFont="1" applyBorder="1" applyAlignment="1">
      <alignment vertical="center"/>
    </xf>
    <xf numFmtId="0" fontId="31" fillId="0" borderId="5" xfId="23" applyFont="1" applyBorder="1" applyAlignment="1">
      <alignment vertical="center"/>
    </xf>
    <xf numFmtId="181" fontId="34" fillId="6" borderId="25" xfId="12" applyNumberFormat="1" applyFont="1" applyFill="1" applyBorder="1" applyAlignment="1">
      <alignment vertical="center"/>
    </xf>
    <xf numFmtId="165" fontId="40" fillId="0" borderId="0" xfId="23" applyNumberFormat="1" applyFont="1"/>
    <xf numFmtId="44" fontId="30" fillId="0" borderId="0" xfId="15" applyFont="1"/>
    <xf numFmtId="2" fontId="31" fillId="0" borderId="0" xfId="23" applyNumberFormat="1" applyFont="1"/>
    <xf numFmtId="184" fontId="31" fillId="0" borderId="0" xfId="25" applyNumberFormat="1" applyFont="1" applyBorder="1"/>
    <xf numFmtId="39" fontId="37" fillId="0" borderId="0" xfId="25" applyNumberFormat="1" applyFont="1" applyBorder="1" applyAlignment="1">
      <alignment vertical="center"/>
    </xf>
    <xf numFmtId="0" fontId="37" fillId="0" borderId="1" xfId="12" applyFont="1" applyBorder="1" applyAlignment="1">
      <alignment vertical="center"/>
    </xf>
    <xf numFmtId="185" fontId="31" fillId="0" borderId="67" xfId="23" applyNumberFormat="1" applyFont="1" applyBorder="1"/>
    <xf numFmtId="182" fontId="37" fillId="2" borderId="72" xfId="26" applyNumberFormat="1" applyFont="1" applyFill="1" applyBorder="1" applyAlignment="1">
      <alignment horizontal="center" vertical="center"/>
    </xf>
    <xf numFmtId="187" fontId="31" fillId="0" borderId="67" xfId="23" applyNumberFormat="1" applyFont="1" applyBorder="1"/>
    <xf numFmtId="9" fontId="37" fillId="2" borderId="20" xfId="26" applyNumberFormat="1" applyFont="1" applyFill="1" applyBorder="1" applyAlignment="1">
      <alignment horizontal="center" vertical="center"/>
    </xf>
    <xf numFmtId="188" fontId="31" fillId="5" borderId="21" xfId="10" applyNumberFormat="1" applyFont="1" applyFill="1" applyBorder="1" applyAlignment="1">
      <alignment horizontal="center" vertical="center"/>
    </xf>
    <xf numFmtId="187" fontId="42" fillId="0" borderId="67" xfId="23" applyNumberFormat="1" applyFont="1" applyBorder="1"/>
    <xf numFmtId="0" fontId="42" fillId="0" borderId="0" xfId="23" applyFont="1"/>
    <xf numFmtId="181" fontId="35" fillId="0" borderId="0" xfId="23" applyNumberFormat="1" applyFont="1"/>
    <xf numFmtId="0" fontId="31" fillId="0" borderId="8" xfId="17" applyFont="1" applyBorder="1" applyAlignment="1">
      <alignment vertical="center" wrapText="1"/>
    </xf>
    <xf numFmtId="0" fontId="31" fillId="0" borderId="9" xfId="17" applyFont="1" applyBorder="1" applyAlignment="1">
      <alignment vertical="center" wrapText="1"/>
    </xf>
    <xf numFmtId="0" fontId="31" fillId="0" borderId="10" xfId="17" applyFont="1" applyBorder="1" applyAlignment="1">
      <alignment vertical="center" wrapText="1"/>
    </xf>
    <xf numFmtId="0" fontId="42" fillId="0" borderId="67" xfId="23" applyFont="1" applyBorder="1"/>
    <xf numFmtId="0" fontId="16" fillId="0" borderId="0" xfId="23" applyFont="1"/>
    <xf numFmtId="0" fontId="31" fillId="0" borderId="13" xfId="17" applyFont="1" applyBorder="1" applyAlignment="1">
      <alignment vertical="center" wrapText="1"/>
    </xf>
    <xf numFmtId="0" fontId="29" fillId="0" borderId="0" xfId="16" applyFont="1" applyAlignment="1">
      <alignment horizontal="center"/>
    </xf>
    <xf numFmtId="0" fontId="29" fillId="0" borderId="14" xfId="16" applyFont="1" applyBorder="1"/>
    <xf numFmtId="0" fontId="31" fillId="0" borderId="22" xfId="17" applyFont="1" applyBorder="1" applyAlignment="1">
      <alignment vertical="center" wrapText="1"/>
    </xf>
    <xf numFmtId="0" fontId="31" fillId="0" borderId="77" xfId="23" applyFont="1" applyBorder="1"/>
    <xf numFmtId="0" fontId="31" fillId="0" borderId="78" xfId="16" applyFont="1" applyBorder="1"/>
    <xf numFmtId="0" fontId="31" fillId="0" borderId="78" xfId="16" applyFont="1" applyBorder="1" applyAlignment="1">
      <alignment horizontal="center"/>
    </xf>
    <xf numFmtId="190" fontId="31" fillId="0" borderId="78" xfId="27" applyNumberFormat="1" applyFont="1" applyBorder="1"/>
    <xf numFmtId="0" fontId="31" fillId="0" borderId="79" xfId="16" applyFont="1" applyBorder="1"/>
    <xf numFmtId="0" fontId="31" fillId="0" borderId="0" xfId="16" applyFont="1" applyAlignment="1">
      <alignment horizontal="center"/>
    </xf>
    <xf numFmtId="0" fontId="31" fillId="0" borderId="20" xfId="12" applyFont="1" applyBorder="1" applyAlignment="1">
      <alignment horizontal="center" vertical="center" wrapText="1"/>
    </xf>
    <xf numFmtId="181" fontId="29" fillId="0" borderId="0" xfId="16" applyNumberFormat="1" applyFont="1"/>
    <xf numFmtId="0" fontId="44" fillId="0" borderId="0" xfId="28" applyFont="1" applyAlignment="1" applyProtection="1"/>
    <xf numFmtId="0" fontId="7" fillId="0" borderId="0" xfId="19" applyFont="1"/>
    <xf numFmtId="0" fontId="9" fillId="0" borderId="0" xfId="19" applyFont="1"/>
    <xf numFmtId="0" fontId="8" fillId="0" borderId="0" xfId="19" applyFont="1" applyAlignment="1">
      <alignment horizontal="justify" vertical="top" wrapText="1"/>
    </xf>
    <xf numFmtId="0" fontId="8" fillId="0" borderId="0" xfId="19" applyFont="1"/>
    <xf numFmtId="0" fontId="7" fillId="0" borderId="0" xfId="19" applyFont="1" applyAlignment="1">
      <alignment horizontal="center"/>
    </xf>
    <xf numFmtId="0" fontId="8" fillId="0" borderId="0" xfId="19" applyFont="1" applyAlignment="1">
      <alignment horizontal="center" vertical="justify" wrapText="1"/>
    </xf>
    <xf numFmtId="0" fontId="8" fillId="0" borderId="0" xfId="19" applyFont="1" applyAlignment="1">
      <alignment horizontal="center"/>
    </xf>
    <xf numFmtId="0" fontId="8" fillId="0" borderId="0" xfId="19" applyFont="1" applyAlignment="1">
      <alignment vertical="justify" wrapText="1"/>
    </xf>
    <xf numFmtId="0" fontId="2" fillId="0" borderId="0" xfId="19" applyFont="1"/>
    <xf numFmtId="0" fontId="9" fillId="0" borderId="20" xfId="19" applyFont="1" applyBorder="1" applyAlignment="1">
      <alignment horizontal="centerContinuous"/>
    </xf>
    <xf numFmtId="0" fontId="9" fillId="0" borderId="20" xfId="19" applyFont="1" applyBorder="1" applyAlignment="1">
      <alignment horizontal="center"/>
    </xf>
    <xf numFmtId="0" fontId="9" fillId="0" borderId="20" xfId="19" applyFont="1" applyBorder="1"/>
    <xf numFmtId="0" fontId="9" fillId="0" borderId="20" xfId="19" applyFont="1" applyBorder="1" applyAlignment="1">
      <alignment horizontal="center" vertical="center"/>
    </xf>
    <xf numFmtId="167" fontId="9" fillId="0" borderId="20" xfId="19" applyNumberFormat="1" applyFont="1" applyBorder="1" applyAlignment="1">
      <alignment horizontal="center" vertical="center"/>
    </xf>
    <xf numFmtId="9" fontId="9" fillId="0" borderId="20" xfId="3" applyFont="1" applyBorder="1" applyAlignment="1">
      <alignment horizontal="center"/>
    </xf>
    <xf numFmtId="167" fontId="9" fillId="0" borderId="20" xfId="19" applyNumberFormat="1" applyFont="1" applyBorder="1"/>
    <xf numFmtId="2" fontId="9" fillId="0" borderId="20" xfId="19" applyNumberFormat="1" applyFont="1" applyBorder="1" applyAlignment="1">
      <alignment horizontal="center"/>
    </xf>
    <xf numFmtId="167" fontId="9" fillId="0" borderId="20" xfId="19" applyNumberFormat="1" applyFont="1" applyBorder="1" applyAlignment="1">
      <alignment horizontal="center"/>
    </xf>
    <xf numFmtId="167" fontId="9" fillId="0" borderId="6" xfId="19" applyNumberFormat="1" applyFont="1" applyBorder="1"/>
    <xf numFmtId="0" fontId="9" fillId="0" borderId="80" xfId="19" applyFont="1" applyBorder="1" applyAlignment="1">
      <alignment horizontal="center"/>
    </xf>
    <xf numFmtId="0" fontId="9" fillId="0" borderId="10" xfId="19" applyFont="1" applyBorder="1" applyAlignment="1">
      <alignment horizontal="center"/>
    </xf>
    <xf numFmtId="0" fontId="9" fillId="0" borderId="10" xfId="19" applyFont="1" applyBorder="1"/>
    <xf numFmtId="191" fontId="9" fillId="0" borderId="20" xfId="19" applyNumberFormat="1" applyFont="1" applyBorder="1" applyAlignment="1">
      <alignment horizontal="center"/>
    </xf>
    <xf numFmtId="0" fontId="9" fillId="0" borderId="31" xfId="19" applyFont="1" applyBorder="1" applyAlignment="1">
      <alignment horizontal="center"/>
    </xf>
    <xf numFmtId="0" fontId="9" fillId="0" borderId="80" xfId="19" applyFont="1" applyBorder="1" applyAlignment="1">
      <alignment horizontal="centerContinuous"/>
    </xf>
    <xf numFmtId="0" fontId="9" fillId="0" borderId="3" xfId="19" applyFont="1" applyBorder="1"/>
    <xf numFmtId="0" fontId="9" fillId="0" borderId="20" xfId="19" applyFont="1" applyBorder="1" applyAlignment="1">
      <alignment horizontal="justify" vertical="top" wrapText="1"/>
    </xf>
    <xf numFmtId="0" fontId="9" fillId="0" borderId="20" xfId="19" quotePrefix="1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0" fontId="9" fillId="0" borderId="80" xfId="0" applyFont="1" applyBorder="1" applyAlignment="1">
      <alignment horizontal="center"/>
    </xf>
    <xf numFmtId="0" fontId="9" fillId="0" borderId="80" xfId="0" quotePrefix="1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20" xfId="19" applyFont="1" applyBorder="1" applyAlignment="1">
      <alignment horizontal="justify" vertical="center" wrapText="1"/>
    </xf>
    <xf numFmtId="170" fontId="9" fillId="0" borderId="20" xfId="0" applyNumberFormat="1" applyFont="1" applyBorder="1" applyAlignment="1">
      <alignment vertical="center"/>
    </xf>
    <xf numFmtId="2" fontId="9" fillId="0" borderId="20" xfId="0" applyNumberFormat="1" applyFont="1" applyBorder="1" applyAlignment="1">
      <alignment horizontal="center" vertical="center"/>
    </xf>
    <xf numFmtId="192" fontId="9" fillId="0" borderId="20" xfId="19" applyNumberFormat="1" applyFont="1" applyBorder="1" applyAlignment="1">
      <alignment vertical="center"/>
    </xf>
    <xf numFmtId="0" fontId="9" fillId="0" borderId="57" xfId="19" applyFont="1" applyBorder="1" applyAlignment="1">
      <alignment vertical="center"/>
    </xf>
    <xf numFmtId="193" fontId="9" fillId="0" borderId="0" xfId="19" applyNumberFormat="1" applyFont="1"/>
    <xf numFmtId="192" fontId="9" fillId="0" borderId="25" xfId="19" applyNumberFormat="1" applyFont="1" applyBorder="1"/>
    <xf numFmtId="0" fontId="9" fillId="0" borderId="0" xfId="19" applyFont="1" applyAlignment="1">
      <alignment horizontal="center"/>
    </xf>
    <xf numFmtId="0" fontId="8" fillId="0" borderId="0" xfId="19" applyFont="1" applyAlignment="1">
      <alignment horizontal="centerContinuous"/>
    </xf>
    <xf numFmtId="0" fontId="9" fillId="0" borderId="0" xfId="19" applyFont="1" applyAlignment="1">
      <alignment horizontal="centerContinuous"/>
    </xf>
    <xf numFmtId="192" fontId="9" fillId="0" borderId="0" xfId="19" applyNumberFormat="1" applyFont="1"/>
    <xf numFmtId="194" fontId="9" fillId="0" borderId="0" xfId="19" applyNumberFormat="1" applyFont="1"/>
    <xf numFmtId="166" fontId="9" fillId="0" borderId="0" xfId="1" applyNumberFormat="1" applyFont="1"/>
    <xf numFmtId="9" fontId="9" fillId="0" borderId="0" xfId="19" applyNumberFormat="1" applyFont="1"/>
    <xf numFmtId="0" fontId="8" fillId="5" borderId="20" xfId="19" applyFont="1" applyFill="1" applyBorder="1" applyAlignment="1">
      <alignment horizontal="center"/>
    </xf>
    <xf numFmtId="9" fontId="9" fillId="0" borderId="20" xfId="19" applyNumberFormat="1" applyFont="1" applyBorder="1" applyAlignment="1">
      <alignment horizontal="center"/>
    </xf>
    <xf numFmtId="192" fontId="9" fillId="0" borderId="20" xfId="19" applyNumberFormat="1" applyFont="1" applyBorder="1"/>
    <xf numFmtId="167" fontId="9" fillId="0" borderId="0" xfId="19" applyNumberFormat="1" applyFont="1"/>
    <xf numFmtId="192" fontId="8" fillId="5" borderId="20" xfId="19" applyNumberFormat="1" applyFont="1" applyFill="1" applyBorder="1"/>
    <xf numFmtId="0" fontId="45" fillId="0" borderId="0" xfId="19" applyFont="1" applyAlignment="1">
      <alignment horizontal="centerContinuous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7" fontId="9" fillId="0" borderId="20" xfId="19" applyNumberFormat="1" applyFont="1" applyBorder="1" applyAlignment="1">
      <alignment vertical="center"/>
    </xf>
    <xf numFmtId="2" fontId="9" fillId="0" borderId="20" xfId="19" applyNumberFormat="1" applyFont="1" applyBorder="1" applyAlignment="1">
      <alignment horizontal="center" vertical="center"/>
    </xf>
    <xf numFmtId="0" fontId="9" fillId="0" borderId="20" xfId="19" applyFont="1" applyBorder="1" applyAlignment="1">
      <alignment vertical="center"/>
    </xf>
    <xf numFmtId="0" fontId="9" fillId="0" borderId="50" xfId="19" applyFont="1" applyBorder="1" applyAlignment="1">
      <alignment vertical="center" wrapText="1"/>
    </xf>
    <xf numFmtId="0" fontId="9" fillId="0" borderId="19" xfId="19" applyFont="1" applyBorder="1" applyAlignment="1">
      <alignment vertical="center" wrapText="1"/>
    </xf>
    <xf numFmtId="0" fontId="9" fillId="0" borderId="20" xfId="19" quotePrefix="1" applyFont="1" applyBorder="1" applyAlignment="1">
      <alignment horizontal="center" vertical="center"/>
    </xf>
    <xf numFmtId="9" fontId="8" fillId="0" borderId="0" xfId="19" applyNumberFormat="1" applyFont="1" applyAlignment="1">
      <alignment horizontal="center"/>
    </xf>
    <xf numFmtId="0" fontId="46" fillId="5" borderId="20" xfId="19" applyFont="1" applyFill="1" applyBorder="1" applyAlignment="1">
      <alignment horizontal="center"/>
    </xf>
    <xf numFmtId="0" fontId="46" fillId="0" borderId="0" xfId="19" applyFont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0" xfId="3" applyNumberFormat="1" applyFont="1" applyBorder="1" applyAlignment="1">
      <alignment horizontal="center"/>
    </xf>
    <xf numFmtId="0" fontId="9" fillId="0" borderId="20" xfId="0" applyFont="1" applyBorder="1"/>
    <xf numFmtId="167" fontId="9" fillId="0" borderId="20" xfId="0" applyNumberFormat="1" applyFont="1" applyBorder="1"/>
    <xf numFmtId="2" fontId="9" fillId="0" borderId="20" xfId="0" applyNumberFormat="1" applyFont="1" applyBorder="1" applyAlignment="1">
      <alignment horizontal="center"/>
    </xf>
    <xf numFmtId="0" fontId="9" fillId="0" borderId="20" xfId="0" applyFont="1" applyBorder="1" applyAlignment="1">
      <alignment horizontal="center" vertical="center"/>
    </xf>
    <xf numFmtId="167" fontId="9" fillId="0" borderId="20" xfId="0" applyNumberFormat="1" applyFont="1" applyBorder="1" applyAlignment="1">
      <alignment vertical="center"/>
    </xf>
    <xf numFmtId="1" fontId="9" fillId="0" borderId="20" xfId="19" applyNumberFormat="1" applyFont="1" applyBorder="1" applyAlignment="1">
      <alignment horizontal="center"/>
    </xf>
    <xf numFmtId="0" fontId="6" fillId="0" borderId="20" xfId="19" applyFont="1" applyBorder="1" applyAlignment="1">
      <alignment horizontal="justify" vertical="center" wrapText="1"/>
    </xf>
    <xf numFmtId="0" fontId="6" fillId="0" borderId="20" xfId="0" applyFont="1" applyBorder="1" applyAlignment="1">
      <alignment horizontal="center" vertical="center"/>
    </xf>
    <xf numFmtId="167" fontId="6" fillId="0" borderId="20" xfId="0" applyNumberFormat="1" applyFont="1" applyBorder="1" applyAlignment="1">
      <alignment vertical="center"/>
    </xf>
    <xf numFmtId="167" fontId="6" fillId="0" borderId="20" xfId="19" applyNumberFormat="1" applyFont="1" applyBorder="1" applyAlignment="1">
      <alignment vertical="center"/>
    </xf>
    <xf numFmtId="0" fontId="45" fillId="0" borderId="0" xfId="19" applyFont="1" applyAlignment="1">
      <alignment horizontal="center"/>
    </xf>
    <xf numFmtId="0" fontId="9" fillId="0" borderId="0" xfId="19" applyFont="1" applyAlignment="1">
      <alignment horizontal="center" vertical="center"/>
    </xf>
    <xf numFmtId="2" fontId="9" fillId="0" borderId="20" xfId="19" quotePrefix="1" applyNumberFormat="1" applyFont="1" applyBorder="1" applyAlignment="1">
      <alignment horizontal="center" vertical="center"/>
    </xf>
    <xf numFmtId="0" fontId="9" fillId="7" borderId="0" xfId="19" applyFont="1" applyFill="1"/>
    <xf numFmtId="0" fontId="37" fillId="0" borderId="23" xfId="17" applyFont="1" applyBorder="1" applyAlignment="1">
      <alignment horizontal="left" vertical="center" wrapText="1"/>
    </xf>
    <xf numFmtId="0" fontId="37" fillId="0" borderId="24" xfId="17" applyFont="1" applyBorder="1" applyAlignment="1">
      <alignment horizontal="left" vertical="center" wrapText="1"/>
    </xf>
    <xf numFmtId="0" fontId="31" fillId="4" borderId="55" xfId="18" applyFont="1" applyFill="1" applyBorder="1" applyAlignment="1">
      <alignment horizontal="center" vertical="center" wrapText="1"/>
    </xf>
    <xf numFmtId="0" fontId="31" fillId="4" borderId="38" xfId="18" applyFont="1" applyFill="1" applyBorder="1" applyAlignment="1">
      <alignment horizontal="center" vertical="center" wrapText="1"/>
    </xf>
    <xf numFmtId="0" fontId="31" fillId="4" borderId="39" xfId="18" applyFont="1" applyFill="1" applyBorder="1" applyAlignment="1">
      <alignment horizontal="center" vertical="center" wrapText="1"/>
    </xf>
    <xf numFmtId="0" fontId="31" fillId="2" borderId="18" xfId="18" applyFont="1" applyFill="1" applyBorder="1" applyAlignment="1">
      <alignment vertical="center" wrapText="1"/>
    </xf>
    <xf numFmtId="0" fontId="31" fillId="2" borderId="20" xfId="18" applyFont="1" applyFill="1" applyBorder="1" applyAlignment="1">
      <alignment vertical="center" wrapText="1"/>
    </xf>
    <xf numFmtId="3" fontId="37" fillId="2" borderId="20" xfId="18" applyNumberFormat="1" applyFont="1" applyFill="1" applyBorder="1" applyAlignment="1">
      <alignment horizontal="center" vertical="center"/>
    </xf>
    <xf numFmtId="0" fontId="31" fillId="2" borderId="56" xfId="18" applyFont="1" applyFill="1" applyBorder="1" applyAlignment="1">
      <alignment vertical="center" wrapText="1"/>
    </xf>
    <xf numFmtId="0" fontId="31" fillId="2" borderId="57" xfId="18" applyFont="1" applyFill="1" applyBorder="1" applyAlignment="1">
      <alignment vertical="center" wrapText="1"/>
    </xf>
    <xf numFmtId="0" fontId="37" fillId="2" borderId="20" xfId="18" applyFont="1" applyFill="1" applyBorder="1" applyAlignment="1">
      <alignment horizontal="center" vertical="center" wrapText="1"/>
    </xf>
    <xf numFmtId="0" fontId="37" fillId="2" borderId="20" xfId="18" applyFont="1" applyFill="1" applyBorder="1" applyAlignment="1">
      <alignment horizontal="center" vertical="center"/>
    </xf>
    <xf numFmtId="3" fontId="37" fillId="2" borderId="19" xfId="18" applyNumberFormat="1" applyFont="1" applyFill="1" applyBorder="1" applyAlignment="1">
      <alignment horizontal="center" vertical="center" wrapText="1"/>
    </xf>
    <xf numFmtId="3" fontId="37" fillId="2" borderId="19" xfId="18" applyNumberFormat="1" applyFont="1" applyFill="1" applyBorder="1" applyAlignment="1">
      <alignment horizontal="center" vertical="center"/>
    </xf>
    <xf numFmtId="0" fontId="31" fillId="0" borderId="1" xfId="23" applyFont="1" applyBorder="1" applyAlignment="1">
      <alignment horizontal="left" vertical="center" wrapText="1"/>
    </xf>
    <xf numFmtId="0" fontId="31" fillId="0" borderId="2" xfId="23" applyFont="1" applyBorder="1" applyAlignment="1">
      <alignment horizontal="left" vertical="center" wrapText="1"/>
    </xf>
    <xf numFmtId="0" fontId="31" fillId="0" borderId="48" xfId="23" applyFont="1" applyBorder="1" applyAlignment="1">
      <alignment horizontal="left" vertical="center" wrapText="1"/>
    </xf>
    <xf numFmtId="0" fontId="31" fillId="0" borderId="15" xfId="23" applyFont="1" applyBorder="1" applyAlignment="1">
      <alignment horizontal="left" vertical="center" wrapText="1"/>
    </xf>
    <xf numFmtId="0" fontId="31" fillId="0" borderId="16" xfId="23" applyFont="1" applyBorder="1" applyAlignment="1">
      <alignment horizontal="left" vertical="center" wrapText="1"/>
    </xf>
    <xf numFmtId="0" fontId="31" fillId="0" borderId="19" xfId="23" applyFont="1" applyBorder="1" applyAlignment="1">
      <alignment horizontal="left" vertical="center" wrapText="1"/>
    </xf>
    <xf numFmtId="0" fontId="31" fillId="0" borderId="2" xfId="12" applyFont="1" applyBorder="1" applyAlignment="1">
      <alignment horizontal="center" vertical="center"/>
    </xf>
    <xf numFmtId="0" fontId="31" fillId="0" borderId="76" xfId="12" applyFont="1" applyBorder="1" applyAlignment="1">
      <alignment horizontal="center" vertical="center"/>
    </xf>
    <xf numFmtId="3" fontId="37" fillId="2" borderId="71" xfId="18" applyNumberFormat="1" applyFont="1" applyFill="1" applyBorder="1" applyAlignment="1">
      <alignment horizontal="center" vertical="center" wrapText="1"/>
    </xf>
    <xf numFmtId="0" fontId="37" fillId="6" borderId="11" xfId="12" applyFont="1" applyFill="1" applyBorder="1" applyAlignment="1">
      <alignment horizontal="right" vertical="center"/>
    </xf>
    <xf numFmtId="0" fontId="37" fillId="6" borderId="7" xfId="12" applyFont="1" applyFill="1" applyBorder="1" applyAlignment="1">
      <alignment horizontal="right" vertical="center"/>
    </xf>
    <xf numFmtId="0" fontId="37" fillId="6" borderId="41" xfId="12" applyFont="1" applyFill="1" applyBorder="1" applyAlignment="1">
      <alignment horizontal="right" vertical="center"/>
    </xf>
    <xf numFmtId="0" fontId="37" fillId="6" borderId="11" xfId="12" applyFont="1" applyFill="1" applyBorder="1" applyAlignment="1">
      <alignment horizontal="left" vertical="center"/>
    </xf>
    <xf numFmtId="0" fontId="37" fillId="6" borderId="7" xfId="12" applyFont="1" applyFill="1" applyBorder="1" applyAlignment="1">
      <alignment horizontal="left" vertical="center"/>
    </xf>
    <xf numFmtId="0" fontId="37" fillId="6" borderId="12" xfId="12" applyFont="1" applyFill="1" applyBorder="1" applyAlignment="1">
      <alignment horizontal="left" vertical="center"/>
    </xf>
    <xf numFmtId="0" fontId="34" fillId="0" borderId="22" xfId="12" applyFont="1" applyBorder="1" applyAlignment="1">
      <alignment horizontal="center" vertical="center" wrapText="1"/>
    </xf>
    <xf numFmtId="0" fontId="34" fillId="0" borderId="23" xfId="12" applyFont="1" applyBorder="1" applyAlignment="1">
      <alignment horizontal="center" vertical="center" wrapText="1"/>
    </xf>
    <xf numFmtId="0" fontId="34" fillId="0" borderId="24" xfId="12" applyFont="1" applyBorder="1" applyAlignment="1">
      <alignment horizontal="center" vertical="center" wrapText="1"/>
    </xf>
    <xf numFmtId="0" fontId="37" fillId="4" borderId="34" xfId="12" applyFont="1" applyFill="1" applyBorder="1" applyAlignment="1">
      <alignment horizontal="center" vertical="center" wrapText="1"/>
    </xf>
    <xf numFmtId="0" fontId="37" fillId="4" borderId="37" xfId="12" applyFont="1" applyFill="1" applyBorder="1" applyAlignment="1">
      <alignment horizontal="center" vertical="center" wrapText="1"/>
    </xf>
    <xf numFmtId="0" fontId="37" fillId="4" borderId="35" xfId="12" applyFont="1" applyFill="1" applyBorder="1" applyAlignment="1">
      <alignment horizontal="center" vertical="center" wrapText="1"/>
    </xf>
    <xf numFmtId="0" fontId="37" fillId="4" borderId="38" xfId="12" applyFont="1" applyFill="1" applyBorder="1" applyAlignment="1">
      <alignment horizontal="center" vertical="center" wrapText="1"/>
    </xf>
    <xf numFmtId="0" fontId="37" fillId="0" borderId="35" xfId="19" applyFont="1" applyBorder="1" applyAlignment="1">
      <alignment horizontal="center" vertical="center" wrapText="1"/>
    </xf>
    <xf numFmtId="4" fontId="37" fillId="4" borderId="35" xfId="12" applyNumberFormat="1" applyFont="1" applyFill="1" applyBorder="1" applyAlignment="1">
      <alignment horizontal="center" vertical="center" wrapText="1"/>
    </xf>
    <xf numFmtId="4" fontId="37" fillId="4" borderId="38" xfId="12" applyNumberFormat="1" applyFont="1" applyFill="1" applyBorder="1" applyAlignment="1">
      <alignment horizontal="center" vertical="center" wrapText="1"/>
    </xf>
    <xf numFmtId="4" fontId="37" fillId="4" borderId="36" xfId="12" applyNumberFormat="1" applyFont="1" applyFill="1" applyBorder="1" applyAlignment="1">
      <alignment horizontal="center" vertical="center" wrapText="1"/>
    </xf>
    <xf numFmtId="4" fontId="37" fillId="4" borderId="39" xfId="12" applyNumberFormat="1" applyFont="1" applyFill="1" applyBorder="1" applyAlignment="1">
      <alignment horizontal="center" vertical="center" wrapText="1"/>
    </xf>
    <xf numFmtId="0" fontId="31" fillId="0" borderId="61" xfId="16" applyFont="1" applyBorder="1" applyAlignment="1">
      <alignment horizontal="center"/>
    </xf>
    <xf numFmtId="0" fontId="31" fillId="0" borderId="62" xfId="16" applyFont="1" applyBorder="1" applyAlignment="1">
      <alignment horizontal="center"/>
    </xf>
    <xf numFmtId="0" fontId="31" fillId="0" borderId="63" xfId="16" applyFont="1" applyBorder="1" applyAlignment="1">
      <alignment horizontal="center"/>
    </xf>
    <xf numFmtId="0" fontId="32" fillId="0" borderId="64" xfId="17" applyFont="1" applyBorder="1" applyAlignment="1">
      <alignment horizontal="center" wrapText="1"/>
    </xf>
    <xf numFmtId="0" fontId="32" fillId="0" borderId="65" xfId="17" applyFont="1" applyBorder="1" applyAlignment="1">
      <alignment horizontal="center" wrapText="1"/>
    </xf>
    <xf numFmtId="0" fontId="32" fillId="0" borderId="66" xfId="17" applyFont="1" applyBorder="1" applyAlignment="1">
      <alignment horizontal="center" wrapText="1"/>
    </xf>
    <xf numFmtId="0" fontId="34" fillId="0" borderId="8" xfId="18" applyFont="1" applyBorder="1" applyAlignment="1">
      <alignment horizontal="center" vertical="center"/>
    </xf>
    <xf numFmtId="0" fontId="34" fillId="0" borderId="9" xfId="18" applyFont="1" applyBorder="1" applyAlignment="1">
      <alignment horizontal="center" vertical="center"/>
    </xf>
    <xf numFmtId="0" fontId="34" fillId="0" borderId="10" xfId="18" applyFont="1" applyBorder="1" applyAlignment="1">
      <alignment horizontal="center" vertical="center"/>
    </xf>
    <xf numFmtId="0" fontId="35" fillId="0" borderId="22" xfId="18" applyFont="1" applyBorder="1" applyAlignment="1">
      <alignment horizontal="center" vertical="center"/>
    </xf>
    <xf numFmtId="0" fontId="35" fillId="0" borderId="23" xfId="18" applyFont="1" applyBorder="1" applyAlignment="1">
      <alignment horizontal="center" vertical="center"/>
    </xf>
    <xf numFmtId="0" fontId="35" fillId="0" borderId="24" xfId="18" applyFont="1" applyBorder="1" applyAlignment="1">
      <alignment horizontal="center" vertical="center"/>
    </xf>
    <xf numFmtId="0" fontId="31" fillId="5" borderId="70" xfId="16" applyFont="1" applyFill="1" applyBorder="1" applyAlignment="1">
      <alignment horizontal="left" wrapText="1"/>
    </xf>
    <xf numFmtId="0" fontId="31" fillId="5" borderId="71" xfId="16" applyFont="1" applyFill="1" applyBorder="1" applyAlignment="1">
      <alignment horizontal="left" wrapText="1"/>
    </xf>
    <xf numFmtId="0" fontId="31" fillId="5" borderId="72" xfId="16" applyFont="1" applyFill="1" applyBorder="1" applyAlignment="1">
      <alignment horizontal="left" wrapText="1"/>
    </xf>
    <xf numFmtId="0" fontId="31" fillId="5" borderId="18" xfId="16" applyFont="1" applyFill="1" applyBorder="1" applyAlignment="1">
      <alignment horizontal="left" wrapText="1"/>
    </xf>
    <xf numFmtId="0" fontId="31" fillId="5" borderId="20" xfId="16" applyFont="1" applyFill="1" applyBorder="1" applyAlignment="1">
      <alignment horizontal="left" wrapText="1"/>
    </xf>
    <xf numFmtId="0" fontId="31" fillId="5" borderId="21" xfId="16" applyFont="1" applyFill="1" applyBorder="1" applyAlignment="1">
      <alignment horizontal="left" wrapText="1"/>
    </xf>
    <xf numFmtId="0" fontId="31" fillId="2" borderId="15" xfId="16" applyFont="1" applyFill="1" applyBorder="1" applyAlignment="1">
      <alignment horizontal="center" vertical="center" wrapText="1"/>
    </xf>
    <xf numFmtId="0" fontId="31" fillId="2" borderId="16" xfId="16" applyFont="1" applyFill="1" applyBorder="1" applyAlignment="1">
      <alignment horizontal="center" vertical="center" wrapText="1"/>
    </xf>
    <xf numFmtId="0" fontId="31" fillId="2" borderId="17" xfId="16" applyFont="1" applyFill="1" applyBorder="1" applyAlignment="1">
      <alignment horizontal="center" vertical="center" wrapText="1"/>
    </xf>
    <xf numFmtId="0" fontId="11" fillId="0" borderId="20" xfId="7" applyFont="1" applyBorder="1" applyAlignment="1" applyProtection="1">
      <alignment horizontal="center" vertical="center" wrapText="1"/>
      <protection hidden="1"/>
    </xf>
    <xf numFmtId="170" fontId="11" fillId="0" borderId="20" xfId="9" applyFont="1" applyBorder="1" applyAlignment="1" applyProtection="1">
      <alignment horizontal="center" vertical="center"/>
      <protection hidden="1"/>
    </xf>
    <xf numFmtId="170" fontId="11" fillId="0" borderId="21" xfId="9" applyFont="1" applyBorder="1" applyAlignment="1" applyProtection="1">
      <alignment horizontal="center" vertical="center"/>
      <protection hidden="1"/>
    </xf>
    <xf numFmtId="41" fontId="11" fillId="0" borderId="20" xfId="8" applyFont="1" applyBorder="1" applyAlignment="1" applyProtection="1">
      <alignment horizontal="center" vertical="center"/>
      <protection hidden="1"/>
    </xf>
    <xf numFmtId="41" fontId="11" fillId="0" borderId="21" xfId="8" applyFont="1" applyBorder="1" applyAlignment="1" applyProtection="1">
      <alignment horizontal="center" vertical="center"/>
      <protection hidden="1"/>
    </xf>
    <xf numFmtId="0" fontId="4" fillId="0" borderId="27" xfId="4" applyFont="1" applyBorder="1" applyAlignment="1">
      <alignment horizontal="center" vertical="center" wrapText="1"/>
    </xf>
    <xf numFmtId="0" fontId="4" fillId="0" borderId="9" xfId="4" applyFont="1" applyBorder="1" applyAlignment="1">
      <alignment horizontal="center" vertical="center" wrapText="1"/>
    </xf>
    <xf numFmtId="0" fontId="4" fillId="0" borderId="10" xfId="4" applyFont="1" applyBorder="1" applyAlignment="1">
      <alignment horizontal="center" vertical="center" wrapText="1"/>
    </xf>
    <xf numFmtId="0" fontId="4" fillId="0" borderId="28" xfId="4" applyFont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4" fillId="0" borderId="14" xfId="4" applyFont="1" applyBorder="1" applyAlignment="1">
      <alignment horizontal="center" vertical="center" wrapText="1"/>
    </xf>
    <xf numFmtId="0" fontId="4" fillId="0" borderId="30" xfId="4" applyFont="1" applyBorder="1" applyAlignment="1">
      <alignment horizontal="center" vertical="center" wrapText="1"/>
    </xf>
    <xf numFmtId="0" fontId="4" fillId="0" borderId="23" xfId="4" applyFont="1" applyBorder="1" applyAlignment="1">
      <alignment horizontal="center" vertical="center" wrapText="1"/>
    </xf>
    <xf numFmtId="0" fontId="4" fillId="0" borderId="24" xfId="4" applyFont="1" applyBorder="1" applyAlignment="1">
      <alignment horizontal="center" vertical="center" wrapText="1"/>
    </xf>
    <xf numFmtId="0" fontId="5" fillId="0" borderId="3" xfId="4" applyBorder="1" applyAlignment="1">
      <alignment horizontal="center"/>
    </xf>
    <xf numFmtId="0" fontId="5" fillId="0" borderId="29" xfId="4" applyBorder="1" applyAlignment="1">
      <alignment horizontal="center"/>
    </xf>
    <xf numFmtId="0" fontId="5" fillId="0" borderId="6" xfId="4" applyBorder="1" applyAlignment="1">
      <alignment horizontal="center"/>
    </xf>
    <xf numFmtId="0" fontId="10" fillId="0" borderId="11" xfId="4" applyFont="1" applyBorder="1" applyAlignment="1">
      <alignment horizontal="center"/>
    </xf>
    <xf numFmtId="0" fontId="10" fillId="0" borderId="7" xfId="4" applyFont="1" applyBorder="1" applyAlignment="1">
      <alignment horizontal="center"/>
    </xf>
    <xf numFmtId="0" fontId="10" fillId="0" borderId="12" xfId="4" applyFont="1" applyBorder="1" applyAlignment="1">
      <alignment horizontal="center"/>
    </xf>
    <xf numFmtId="0" fontId="11" fillId="3" borderId="35" xfId="7" applyFont="1" applyFill="1" applyBorder="1" applyAlignment="1" applyProtection="1">
      <alignment horizontal="center" vertical="center"/>
      <protection hidden="1"/>
    </xf>
    <xf numFmtId="0" fontId="11" fillId="3" borderId="36" xfId="7" applyFont="1" applyFill="1" applyBorder="1" applyAlignment="1" applyProtection="1">
      <alignment horizontal="center" vertical="center"/>
      <protection hidden="1"/>
    </xf>
    <xf numFmtId="170" fontId="12" fillId="0" borderId="20" xfId="9" applyFont="1" applyBorder="1" applyAlignment="1" applyProtection="1">
      <alignment horizontal="center" vertical="center"/>
      <protection hidden="1"/>
    </xf>
    <xf numFmtId="170" fontId="12" fillId="0" borderId="21" xfId="9" applyFont="1" applyBorder="1" applyAlignment="1" applyProtection="1">
      <alignment horizontal="center" vertical="center"/>
      <protection hidden="1"/>
    </xf>
    <xf numFmtId="175" fontId="14" fillId="0" borderId="20" xfId="13" applyNumberFormat="1" applyFont="1" applyBorder="1" applyAlignment="1">
      <alignment horizontal="center"/>
    </xf>
    <xf numFmtId="175" fontId="14" fillId="0" borderId="21" xfId="13" applyNumberFormat="1" applyFont="1" applyBorder="1" applyAlignment="1">
      <alignment horizontal="center"/>
    </xf>
    <xf numFmtId="44" fontId="11" fillId="0" borderId="20" xfId="7" applyNumberFormat="1" applyFont="1" applyBorder="1" applyAlignment="1" applyProtection="1">
      <alignment horizontal="center" vertical="center"/>
      <protection hidden="1"/>
    </xf>
    <xf numFmtId="0" fontId="11" fillId="0" borderId="20" xfId="7" applyFont="1" applyBorder="1" applyAlignment="1" applyProtection="1">
      <alignment horizontal="center" vertical="center"/>
      <protection hidden="1"/>
    </xf>
    <xf numFmtId="0" fontId="11" fillId="0" borderId="21" xfId="7" applyFont="1" applyBorder="1" applyAlignment="1" applyProtection="1">
      <alignment horizontal="center" vertical="center"/>
      <protection hidden="1"/>
    </xf>
    <xf numFmtId="0" fontId="14" fillId="0" borderId="20" xfId="5" applyFont="1" applyBorder="1" applyAlignment="1">
      <alignment horizontal="center"/>
    </xf>
    <xf numFmtId="0" fontId="14" fillId="0" borderId="21" xfId="5" applyFont="1" applyBorder="1" applyAlignment="1">
      <alignment horizontal="center"/>
    </xf>
    <xf numFmtId="44" fontId="12" fillId="0" borderId="20" xfId="7" applyNumberFormat="1" applyFont="1" applyBorder="1" applyAlignment="1" applyProtection="1">
      <alignment horizontal="center" vertical="center"/>
      <protection hidden="1"/>
    </xf>
    <xf numFmtId="0" fontId="12" fillId="0" borderId="20" xfId="7" applyFont="1" applyBorder="1" applyAlignment="1" applyProtection="1">
      <alignment horizontal="center" vertical="center"/>
      <protection hidden="1"/>
    </xf>
    <xf numFmtId="0" fontId="12" fillId="0" borderId="21" xfId="7" applyFont="1" applyBorder="1" applyAlignment="1" applyProtection="1">
      <alignment horizontal="center" vertical="center"/>
      <protection hidden="1"/>
    </xf>
    <xf numFmtId="176" fontId="12" fillId="0" borderId="38" xfId="7" applyNumberFormat="1" applyFont="1" applyBorder="1" applyAlignment="1" applyProtection="1">
      <alignment horizontal="center" vertical="center"/>
      <protection hidden="1"/>
    </xf>
    <xf numFmtId="176" fontId="12" fillId="0" borderId="39" xfId="7" applyNumberFormat="1" applyFont="1" applyBorder="1" applyAlignment="1" applyProtection="1">
      <alignment horizontal="center" vertical="center"/>
      <protection hidden="1"/>
    </xf>
    <xf numFmtId="0" fontId="21" fillId="0" borderId="0" xfId="7" applyFont="1" applyAlignment="1">
      <alignment horizontal="justify" vertical="top" wrapText="1"/>
    </xf>
    <xf numFmtId="0" fontId="22" fillId="0" borderId="0" xfId="12" applyFont="1" applyAlignment="1">
      <alignment horizontal="center"/>
    </xf>
    <xf numFmtId="0" fontId="24" fillId="0" borderId="0" xfId="12" applyFont="1" applyAlignment="1">
      <alignment horizontal="center" vertical="top" wrapText="1"/>
    </xf>
    <xf numFmtId="0" fontId="24" fillId="0" borderId="0" xfId="12" applyFont="1" applyAlignment="1">
      <alignment horizontal="center" vertical="center" wrapText="1"/>
    </xf>
    <xf numFmtId="0" fontId="4" fillId="0" borderId="0" xfId="12" applyFont="1" applyAlignment="1">
      <alignment horizontal="center" wrapText="1"/>
    </xf>
    <xf numFmtId="0" fontId="4" fillId="0" borderId="0" xfId="12" applyFont="1" applyAlignment="1">
      <alignment horizontal="left" wrapText="1"/>
    </xf>
    <xf numFmtId="0" fontId="4" fillId="0" borderId="0" xfId="12" applyFont="1" applyAlignment="1">
      <alignment horizontal="left"/>
    </xf>
    <xf numFmtId="0" fontId="21" fillId="0" borderId="3" xfId="12" applyFont="1" applyBorder="1" applyAlignment="1">
      <alignment horizontal="center" vertical="center" wrapText="1"/>
    </xf>
    <xf numFmtId="0" fontId="21" fillId="0" borderId="6" xfId="12" applyFont="1" applyBorder="1" applyAlignment="1">
      <alignment horizontal="center" vertical="center" wrapText="1"/>
    </xf>
    <xf numFmtId="0" fontId="25" fillId="0" borderId="3" xfId="12" applyFont="1" applyBorder="1" applyAlignment="1">
      <alignment horizontal="center" vertical="center" wrapText="1"/>
    </xf>
    <xf numFmtId="0" fontId="25" fillId="0" borderId="6" xfId="12" applyFont="1" applyBorder="1" applyAlignment="1">
      <alignment horizontal="center" vertical="center" wrapText="1"/>
    </xf>
    <xf numFmtId="0" fontId="26" fillId="0" borderId="11" xfId="12" applyFont="1" applyBorder="1" applyAlignment="1">
      <alignment horizontal="center" vertical="center" wrapText="1"/>
    </xf>
    <xf numFmtId="0" fontId="26" fillId="0" borderId="7" xfId="12" applyFont="1" applyBorder="1" applyAlignment="1">
      <alignment horizontal="center" vertical="center" wrapText="1"/>
    </xf>
    <xf numFmtId="0" fontId="26" fillId="0" borderId="3" xfId="12" applyFont="1" applyBorder="1" applyAlignment="1">
      <alignment horizontal="center" vertical="center" wrapText="1"/>
    </xf>
    <xf numFmtId="0" fontId="26" fillId="0" borderId="6" xfId="12" applyFont="1" applyBorder="1" applyAlignment="1">
      <alignment horizontal="center" vertical="center" wrapText="1"/>
    </xf>
    <xf numFmtId="0" fontId="26" fillId="0" borderId="40" xfId="12" applyFont="1" applyBorder="1" applyAlignment="1">
      <alignment horizontal="center" vertical="center" wrapText="1"/>
    </xf>
    <xf numFmtId="0" fontId="26" fillId="0" borderId="41" xfId="12" applyFont="1" applyBorder="1" applyAlignment="1">
      <alignment horizontal="center" vertical="center" wrapText="1"/>
    </xf>
    <xf numFmtId="0" fontId="26" fillId="0" borderId="42" xfId="12" applyFont="1" applyBorder="1" applyAlignment="1">
      <alignment horizontal="center" vertical="center" wrapText="1"/>
    </xf>
    <xf numFmtId="0" fontId="21" fillId="0" borderId="43" xfId="12" applyFont="1" applyBorder="1" applyAlignment="1">
      <alignment horizontal="center" vertical="center" wrapText="1"/>
    </xf>
    <xf numFmtId="0" fontId="21" fillId="0" borderId="0" xfId="12" applyFont="1" applyAlignment="1">
      <alignment horizontal="center" vertical="center" wrapText="1"/>
    </xf>
    <xf numFmtId="0" fontId="21" fillId="0" borderId="14" xfId="12" applyFont="1" applyBorder="1" applyAlignment="1">
      <alignment horizontal="center" vertical="center" wrapText="1"/>
    </xf>
    <xf numFmtId="0" fontId="20" fillId="0" borderId="3" xfId="12" applyFont="1" applyBorder="1" applyAlignment="1">
      <alignment horizontal="center" vertical="center" wrapText="1"/>
    </xf>
    <xf numFmtId="0" fontId="20" fillId="0" borderId="45" xfId="12" applyFont="1" applyBorder="1" applyAlignment="1">
      <alignment horizontal="center" vertical="center" wrapText="1"/>
    </xf>
    <xf numFmtId="0" fontId="20" fillId="0" borderId="3" xfId="12" applyFont="1" applyBorder="1" applyAlignment="1">
      <alignment horizontal="justify" vertical="center" wrapText="1"/>
    </xf>
    <xf numFmtId="0" fontId="20" fillId="0" borderId="45" xfId="12" applyFont="1" applyBorder="1" applyAlignment="1">
      <alignment horizontal="justify" vertical="center" wrapText="1"/>
    </xf>
    <xf numFmtId="3" fontId="27" fillId="0" borderId="1" xfId="12" applyNumberFormat="1" applyFont="1" applyBorder="1" applyAlignment="1">
      <alignment horizontal="center" vertical="center" wrapText="1"/>
    </xf>
    <xf numFmtId="3" fontId="27" fillId="0" borderId="46" xfId="12" applyNumberFormat="1" applyFont="1" applyBorder="1" applyAlignment="1">
      <alignment horizontal="center" vertical="center" wrapText="1"/>
    </xf>
    <xf numFmtId="3" fontId="27" fillId="0" borderId="47" xfId="12" applyNumberFormat="1" applyFont="1" applyBorder="1" applyAlignment="1">
      <alignment horizontal="center" vertical="center" wrapText="1"/>
    </xf>
    <xf numFmtId="3" fontId="27" fillId="0" borderId="48" xfId="12" applyNumberFormat="1" applyFont="1" applyBorder="1" applyAlignment="1">
      <alignment horizontal="center" vertical="center" wrapText="1"/>
    </xf>
    <xf numFmtId="0" fontId="27" fillId="0" borderId="49" xfId="12" applyFont="1" applyBorder="1" applyAlignment="1">
      <alignment horizontal="center" vertical="center" wrapText="1"/>
    </xf>
    <xf numFmtId="0" fontId="27" fillId="0" borderId="2" xfId="12" applyFont="1" applyBorder="1" applyAlignment="1">
      <alignment horizontal="center" vertical="center" wrapText="1"/>
    </xf>
    <xf numFmtId="0" fontId="27" fillId="0" borderId="48" xfId="12" applyFont="1" applyBorder="1" applyAlignment="1">
      <alignment horizontal="center" vertical="center" wrapText="1"/>
    </xf>
    <xf numFmtId="0" fontId="27" fillId="0" borderId="46" xfId="12" applyFont="1" applyBorder="1" applyAlignment="1">
      <alignment horizontal="center" vertical="center" wrapText="1"/>
    </xf>
    <xf numFmtId="0" fontId="27" fillId="0" borderId="47" xfId="12" applyFont="1" applyBorder="1" applyAlignment="1">
      <alignment horizontal="center" vertical="center" wrapText="1"/>
    </xf>
    <xf numFmtId="3" fontId="5" fillId="0" borderId="15" xfId="12" applyNumberFormat="1" applyBorder="1" applyAlignment="1">
      <alignment horizontal="center" vertical="center" wrapText="1"/>
    </xf>
    <xf numFmtId="3" fontId="5" fillId="0" borderId="16" xfId="12" applyNumberFormat="1" applyBorder="1" applyAlignment="1">
      <alignment horizontal="center" vertical="center" wrapText="1"/>
    </xf>
    <xf numFmtId="3" fontId="5" fillId="0" borderId="50" xfId="12" applyNumberFormat="1" applyBorder="1" applyAlignment="1">
      <alignment horizontal="center" vertical="center" wrapText="1"/>
    </xf>
    <xf numFmtId="3" fontId="5" fillId="0" borderId="19" xfId="12" applyNumberFormat="1" applyBorder="1" applyAlignment="1">
      <alignment horizontal="center" vertical="center" wrapText="1"/>
    </xf>
    <xf numFmtId="3" fontId="27" fillId="0" borderId="49" xfId="12" applyNumberFormat="1" applyFont="1" applyBorder="1" applyAlignment="1">
      <alignment horizontal="center" vertical="center" wrapText="1"/>
    </xf>
    <xf numFmtId="3" fontId="27" fillId="0" borderId="15" xfId="12" applyNumberFormat="1" applyFont="1" applyBorder="1" applyAlignment="1">
      <alignment horizontal="center" vertical="center" wrapText="1"/>
    </xf>
    <xf numFmtId="3" fontId="27" fillId="0" borderId="52" xfId="12" applyNumberFormat="1" applyFont="1" applyBorder="1" applyAlignment="1">
      <alignment horizontal="center" vertical="center" wrapText="1"/>
    </xf>
    <xf numFmtId="3" fontId="27" fillId="0" borderId="53" xfId="12" applyNumberFormat="1" applyFont="1" applyBorder="1" applyAlignment="1">
      <alignment horizontal="center" vertical="center" wrapText="1"/>
    </xf>
    <xf numFmtId="3" fontId="27" fillId="0" borderId="19" xfId="12" applyNumberFormat="1" applyFont="1" applyBorder="1" applyAlignment="1">
      <alignment horizontal="center" vertical="center" wrapText="1"/>
    </xf>
    <xf numFmtId="3" fontId="27" fillId="0" borderId="50" xfId="12" applyNumberFormat="1" applyFont="1" applyBorder="1" applyAlignment="1">
      <alignment horizontal="center" vertical="center" wrapText="1"/>
    </xf>
    <xf numFmtId="0" fontId="27" fillId="0" borderId="50" xfId="12" applyFont="1" applyBorder="1" applyAlignment="1">
      <alignment horizontal="center" vertical="center" wrapText="1"/>
    </xf>
    <xf numFmtId="0" fontId="27" fillId="0" borderId="52" xfId="12" applyFont="1" applyBorder="1" applyAlignment="1">
      <alignment horizontal="center" vertical="center" wrapText="1"/>
    </xf>
    <xf numFmtId="0" fontId="27" fillId="0" borderId="53" xfId="12" applyFont="1" applyBorder="1" applyAlignment="1">
      <alignment horizontal="center" vertical="center" wrapText="1"/>
    </xf>
    <xf numFmtId="0" fontId="27" fillId="0" borderId="19" xfId="12" applyFont="1" applyBorder="1" applyAlignment="1">
      <alignment horizontal="center" vertical="center" wrapText="1"/>
    </xf>
    <xf numFmtId="3" fontId="5" fillId="0" borderId="4" xfId="12" applyNumberFormat="1" applyBorder="1" applyAlignment="1">
      <alignment horizontal="center" vertical="center" wrapText="1"/>
    </xf>
    <xf numFmtId="3" fontId="5" fillId="0" borderId="5" xfId="12" applyNumberFormat="1" applyBorder="1" applyAlignment="1">
      <alignment horizontal="center" vertical="center" wrapText="1"/>
    </xf>
    <xf numFmtId="3" fontId="5" fillId="0" borderId="54" xfId="12" applyNumberFormat="1" applyBorder="1" applyAlignment="1">
      <alignment horizontal="center" vertical="center" wrapText="1"/>
    </xf>
    <xf numFmtId="3" fontId="5" fillId="0" borderId="55" xfId="12" applyNumberFormat="1" applyBorder="1" applyAlignment="1">
      <alignment horizontal="center" vertical="center" wrapText="1"/>
    </xf>
    <xf numFmtId="3" fontId="5" fillId="0" borderId="59" xfId="12" applyNumberFormat="1" applyBorder="1" applyAlignment="1">
      <alignment horizontal="center" vertical="center" wrapText="1"/>
    </xf>
    <xf numFmtId="3" fontId="5" fillId="0" borderId="40" xfId="12" applyNumberFormat="1" applyBorder="1" applyAlignment="1">
      <alignment horizontal="center" vertical="center" wrapText="1"/>
    </xf>
    <xf numFmtId="3" fontId="5" fillId="0" borderId="60" xfId="12" applyNumberFormat="1" applyBorder="1" applyAlignment="1">
      <alignment horizontal="center" vertical="center" wrapText="1"/>
    </xf>
    <xf numFmtId="0" fontId="20" fillId="0" borderId="59" xfId="12" applyFont="1" applyBorder="1" applyAlignment="1">
      <alignment horizontal="center" vertical="center" wrapText="1"/>
    </xf>
    <xf numFmtId="0" fontId="20" fillId="0" borderId="40" xfId="12" applyFont="1" applyBorder="1" applyAlignment="1">
      <alignment horizontal="center" vertical="center" wrapText="1"/>
    </xf>
    <xf numFmtId="0" fontId="20" fillId="0" borderId="60" xfId="12" applyFont="1" applyBorder="1" applyAlignment="1">
      <alignment horizontal="center" vertical="center" wrapText="1"/>
    </xf>
    <xf numFmtId="0" fontId="20" fillId="0" borderId="34" xfId="12" applyFont="1" applyBorder="1" applyAlignment="1">
      <alignment horizontal="center" vertical="center" wrapText="1"/>
    </xf>
    <xf numFmtId="0" fontId="20" fillId="0" borderId="35" xfId="12" applyFont="1" applyBorder="1" applyAlignment="1">
      <alignment horizontal="center" vertical="center" wrapText="1"/>
    </xf>
    <xf numFmtId="0" fontId="20" fillId="0" borderId="36" xfId="12" applyFont="1" applyBorder="1" applyAlignment="1">
      <alignment horizontal="center" vertical="center" wrapText="1"/>
    </xf>
    <xf numFmtId="0" fontId="20" fillId="0" borderId="56" xfId="12" applyFont="1" applyBorder="1" applyAlignment="1">
      <alignment horizontal="center" vertical="center" wrapText="1"/>
    </xf>
    <xf numFmtId="0" fontId="20" fillId="0" borderId="57" xfId="12" applyFont="1" applyBorder="1" applyAlignment="1">
      <alignment horizontal="center" vertical="center" wrapText="1"/>
    </xf>
    <xf numFmtId="0" fontId="20" fillId="0" borderId="58" xfId="12" applyFont="1" applyBorder="1" applyAlignment="1">
      <alignment horizontal="center" vertical="center" wrapText="1"/>
    </xf>
    <xf numFmtId="3" fontId="27" fillId="0" borderId="11" xfId="12" applyNumberFormat="1" applyFont="1" applyBorder="1" applyAlignment="1">
      <alignment horizontal="center" vertical="center" wrapText="1"/>
    </xf>
    <xf numFmtId="3" fontId="27" fillId="0" borderId="7" xfId="12" applyNumberFormat="1" applyFont="1" applyBorder="1" applyAlignment="1">
      <alignment horizontal="center" vertical="center" wrapText="1"/>
    </xf>
    <xf numFmtId="3" fontId="27" fillId="0" borderId="41" xfId="12" applyNumberFormat="1" applyFont="1" applyBorder="1" applyAlignment="1">
      <alignment horizontal="center" vertical="center" wrapText="1"/>
    </xf>
    <xf numFmtId="3" fontId="27" fillId="0" borderId="42" xfId="12" applyNumberFormat="1" applyFont="1" applyBorder="1" applyAlignment="1">
      <alignment horizontal="center" vertical="center" wrapText="1"/>
    </xf>
    <xf numFmtId="0" fontId="21" fillId="0" borderId="13" xfId="12" applyFont="1" applyBorder="1" applyAlignment="1">
      <alignment horizontal="center" vertical="center" wrapText="1"/>
    </xf>
    <xf numFmtId="3" fontId="26" fillId="0" borderId="11" xfId="12" applyNumberFormat="1" applyFont="1" applyBorder="1" applyAlignment="1">
      <alignment horizontal="center" vertical="center" wrapText="1"/>
    </xf>
    <xf numFmtId="3" fontId="26" fillId="0" borderId="7" xfId="12" applyNumberFormat="1" applyFont="1" applyBorder="1" applyAlignment="1">
      <alignment horizontal="center" vertical="center" wrapText="1"/>
    </xf>
    <xf numFmtId="3" fontId="26" fillId="0" borderId="12" xfId="12" applyNumberFormat="1" applyFont="1" applyBorder="1" applyAlignment="1">
      <alignment horizontal="center" vertical="center" wrapText="1"/>
    </xf>
    <xf numFmtId="3" fontId="5" fillId="0" borderId="11" xfId="12" applyNumberFormat="1" applyBorder="1" applyAlignment="1">
      <alignment horizontal="center" vertical="center" wrapText="1"/>
    </xf>
    <xf numFmtId="3" fontId="5" fillId="0" borderId="7" xfId="12" applyNumberFormat="1" applyBorder="1" applyAlignment="1">
      <alignment horizontal="center" vertical="center" wrapText="1"/>
    </xf>
    <xf numFmtId="3" fontId="5" fillId="0" borderId="12" xfId="12" applyNumberFormat="1" applyBorder="1" applyAlignment="1">
      <alignment horizontal="center" vertical="center" wrapText="1"/>
    </xf>
    <xf numFmtId="0" fontId="20" fillId="0" borderId="22" xfId="12" applyFont="1" applyBorder="1" applyAlignment="1">
      <alignment horizontal="center" vertical="center" wrapText="1"/>
    </xf>
    <xf numFmtId="0" fontId="20" fillId="0" borderId="23" xfId="12" applyFont="1" applyBorder="1" applyAlignment="1">
      <alignment horizontal="center" vertical="center" wrapText="1"/>
    </xf>
    <xf numFmtId="0" fontId="20" fillId="0" borderId="24" xfId="12" applyFont="1" applyBorder="1" applyAlignment="1">
      <alignment horizontal="center" vertical="center" wrapText="1"/>
    </xf>
    <xf numFmtId="3" fontId="5" fillId="0" borderId="23" xfId="12" applyNumberFormat="1" applyBorder="1" applyAlignment="1">
      <alignment horizontal="center" vertical="center" wrapText="1"/>
    </xf>
    <xf numFmtId="3" fontId="5" fillId="0" borderId="24" xfId="12" applyNumberFormat="1" applyBorder="1" applyAlignment="1">
      <alignment horizontal="center" vertical="center" wrapText="1"/>
    </xf>
    <xf numFmtId="3" fontId="5" fillId="0" borderId="22" xfId="12" applyNumberFormat="1" applyBorder="1" applyAlignment="1">
      <alignment horizontal="center" vertical="center" wrapText="1"/>
    </xf>
    <xf numFmtId="0" fontId="5" fillId="0" borderId="0" xfId="12" applyAlignment="1">
      <alignment horizontal="center" vertical="justify" wrapText="1"/>
    </xf>
    <xf numFmtId="0" fontId="20" fillId="0" borderId="0" xfId="12" applyFont="1" applyAlignment="1">
      <alignment horizontal="left" vertical="center" wrapText="1"/>
    </xf>
    <xf numFmtId="0" fontId="6" fillId="0" borderId="0" xfId="12" applyFont="1" applyAlignment="1">
      <alignment horizontal="left" vertical="center" wrapText="1"/>
    </xf>
    <xf numFmtId="0" fontId="4" fillId="0" borderId="0" xfId="12" applyFont="1" applyAlignment="1">
      <alignment horizontal="center"/>
    </xf>
    <xf numFmtId="0" fontId="4" fillId="0" borderId="0" xfId="12" applyFont="1" applyAlignment="1">
      <alignment horizontal="center" vertical="justify" wrapText="1"/>
    </xf>
    <xf numFmtId="0" fontId="5" fillId="0" borderId="0" xfId="12" applyAlignment="1">
      <alignment horizontal="center"/>
    </xf>
    <xf numFmtId="0" fontId="6" fillId="0" borderId="0" xfId="12" applyFont="1" applyAlignment="1">
      <alignment horizontal="center"/>
    </xf>
    <xf numFmtId="0" fontId="20" fillId="0" borderId="22" xfId="12" applyFont="1" applyBorder="1" applyAlignment="1">
      <alignment horizontal="left" vertical="center" wrapText="1"/>
    </xf>
    <xf numFmtId="0" fontId="20" fillId="0" borderId="23" xfId="12" applyFont="1" applyBorder="1" applyAlignment="1">
      <alignment horizontal="left" vertical="center" wrapText="1"/>
    </xf>
    <xf numFmtId="10" fontId="27" fillId="0" borderId="22" xfId="12" applyNumberFormat="1" applyFont="1" applyBorder="1" applyAlignment="1">
      <alignment horizontal="center" vertical="center" wrapText="1"/>
    </xf>
    <xf numFmtId="10" fontId="27" fillId="0" borderId="23" xfId="12" applyNumberFormat="1" applyFont="1" applyBorder="1" applyAlignment="1">
      <alignment horizontal="center" vertical="center" wrapText="1"/>
    </xf>
    <xf numFmtId="10" fontId="27" fillId="0" borderId="24" xfId="12" applyNumberFormat="1" applyFont="1" applyBorder="1" applyAlignment="1">
      <alignment horizontal="center" vertical="center" wrapText="1"/>
    </xf>
    <xf numFmtId="10" fontId="27" fillId="0" borderId="11" xfId="12" applyNumberFormat="1" applyFont="1" applyBorder="1" applyAlignment="1">
      <alignment horizontal="center" vertical="center" wrapText="1"/>
    </xf>
    <xf numFmtId="10" fontId="27" fillId="0" borderId="7" xfId="12" applyNumberFormat="1" applyFont="1" applyBorder="1" applyAlignment="1">
      <alignment horizontal="center" vertical="center" wrapText="1"/>
    </xf>
    <xf numFmtId="10" fontId="27" fillId="0" borderId="12" xfId="12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left" vertical="center"/>
    </xf>
    <xf numFmtId="0" fontId="8" fillId="0" borderId="0" xfId="19" applyFont="1" applyAlignment="1">
      <alignment horizontal="center"/>
    </xf>
    <xf numFmtId="0" fontId="8" fillId="5" borderId="20" xfId="19" applyFont="1" applyFill="1" applyBorder="1" applyAlignment="1">
      <alignment horizontal="center"/>
    </xf>
    <xf numFmtId="0" fontId="9" fillId="0" borderId="20" xfId="19" applyFont="1" applyBorder="1" applyAlignment="1">
      <alignment horizontal="center"/>
    </xf>
    <xf numFmtId="0" fontId="8" fillId="0" borderId="0" xfId="19" applyFont="1" applyAlignment="1">
      <alignment horizontal="justify" vertical="top" wrapText="1"/>
    </xf>
    <xf numFmtId="0" fontId="9" fillId="0" borderId="20" xfId="19" applyFont="1" applyBorder="1" applyAlignment="1">
      <alignment horizontal="justify" vertical="top" wrapText="1"/>
    </xf>
    <xf numFmtId="0" fontId="9" fillId="0" borderId="1" xfId="19" applyFont="1" applyBorder="1" applyAlignment="1">
      <alignment horizontal="center"/>
    </xf>
    <xf numFmtId="0" fontId="9" fillId="0" borderId="48" xfId="19" applyFont="1" applyBorder="1" applyAlignment="1">
      <alignment horizontal="center"/>
    </xf>
    <xf numFmtId="0" fontId="9" fillId="0" borderId="50" xfId="19" applyFont="1" applyBorder="1" applyAlignment="1">
      <alignment horizontal="justify" vertical="top" wrapText="1"/>
    </xf>
    <xf numFmtId="0" fontId="9" fillId="0" borderId="19" xfId="19" applyFont="1" applyBorder="1" applyAlignment="1">
      <alignment horizontal="justify" vertical="top" wrapText="1"/>
    </xf>
    <xf numFmtId="0" fontId="9" fillId="0" borderId="50" xfId="19" applyFont="1" applyBorder="1" applyAlignment="1">
      <alignment horizontal="left" vertical="top" wrapText="1"/>
    </xf>
    <xf numFmtId="0" fontId="9" fillId="0" borderId="19" xfId="19" applyFont="1" applyBorder="1" applyAlignment="1">
      <alignment horizontal="left" vertical="top" wrapText="1"/>
    </xf>
    <xf numFmtId="0" fontId="3" fillId="0" borderId="8" xfId="19" applyFont="1" applyBorder="1" applyAlignment="1">
      <alignment horizontal="center" wrapText="1"/>
    </xf>
    <xf numFmtId="0" fontId="3" fillId="0" borderId="10" xfId="19" applyFont="1" applyBorder="1" applyAlignment="1">
      <alignment horizontal="center" wrapText="1"/>
    </xf>
    <xf numFmtId="0" fontId="2" fillId="0" borderId="8" xfId="19" applyFont="1" applyBorder="1" applyAlignment="1">
      <alignment horizontal="center" vertical="center" wrapText="1"/>
    </xf>
    <xf numFmtId="0" fontId="2" fillId="0" borderId="9" xfId="19" applyFont="1" applyBorder="1" applyAlignment="1">
      <alignment horizontal="center" vertical="center" wrapText="1"/>
    </xf>
    <xf numFmtId="0" fontId="2" fillId="0" borderId="10" xfId="19" applyFont="1" applyBorder="1" applyAlignment="1">
      <alignment horizontal="center" vertical="center" wrapText="1"/>
    </xf>
    <xf numFmtId="0" fontId="2" fillId="0" borderId="22" xfId="19" applyFont="1" applyBorder="1" applyAlignment="1">
      <alignment horizontal="center" vertical="center" wrapText="1"/>
    </xf>
    <xf numFmtId="0" fontId="2" fillId="0" borderId="23" xfId="19" applyFont="1" applyBorder="1" applyAlignment="1">
      <alignment horizontal="center" vertical="center" wrapText="1"/>
    </xf>
    <xf numFmtId="0" fontId="2" fillId="0" borderId="24" xfId="19" applyFont="1" applyBorder="1" applyAlignment="1">
      <alignment horizontal="center" vertical="center" wrapText="1"/>
    </xf>
    <xf numFmtId="0" fontId="2" fillId="0" borderId="22" xfId="19" applyFont="1" applyBorder="1" applyAlignment="1">
      <alignment horizontal="center"/>
    </xf>
    <xf numFmtId="0" fontId="2" fillId="0" borderId="24" xfId="19" applyFont="1" applyBorder="1" applyAlignment="1">
      <alignment horizontal="center"/>
    </xf>
    <xf numFmtId="0" fontId="8" fillId="0" borderId="11" xfId="19" applyFont="1" applyBorder="1" applyAlignment="1">
      <alignment horizontal="justify" vertical="center" wrapText="1"/>
    </xf>
    <xf numFmtId="0" fontId="8" fillId="0" borderId="7" xfId="19" applyFont="1" applyBorder="1" applyAlignment="1">
      <alignment horizontal="justify" vertical="center" wrapText="1"/>
    </xf>
    <xf numFmtId="0" fontId="8" fillId="0" borderId="12" xfId="19" applyFont="1" applyBorder="1" applyAlignment="1">
      <alignment horizontal="justify" vertical="center" wrapText="1"/>
    </xf>
    <xf numFmtId="0" fontId="9" fillId="0" borderId="0" xfId="19" applyFont="1" applyAlignment="1">
      <alignment horizontal="center"/>
    </xf>
    <xf numFmtId="0" fontId="9" fillId="0" borderId="20" xfId="19" applyFont="1" applyBorder="1" applyAlignment="1">
      <alignment horizontal="justify" vertical="center" wrapText="1"/>
    </xf>
    <xf numFmtId="0" fontId="9" fillId="0" borderId="50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9" fillId="0" borderId="20" xfId="0" applyFont="1" applyBorder="1" applyAlignment="1">
      <alignment horizontal="justify" vertical="top" wrapText="1"/>
    </xf>
    <xf numFmtId="0" fontId="9" fillId="0" borderId="50" xfId="19" applyFont="1" applyBorder="1" applyAlignment="1">
      <alignment horizontal="justify" vertical="center" wrapText="1"/>
    </xf>
    <xf numFmtId="0" fontId="9" fillId="0" borderId="19" xfId="19" applyFont="1" applyBorder="1" applyAlignment="1">
      <alignment horizontal="justify" vertical="center" wrapText="1"/>
    </xf>
    <xf numFmtId="0" fontId="9" fillId="0" borderId="50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26" xfId="19" applyFont="1" applyBorder="1" applyAlignment="1">
      <alignment horizontal="left"/>
    </xf>
    <xf numFmtId="0" fontId="9" fillId="0" borderId="81" xfId="19" applyFont="1" applyBorder="1" applyAlignment="1">
      <alignment horizontal="left"/>
    </xf>
    <xf numFmtId="0" fontId="9" fillId="0" borderId="20" xfId="19" applyFont="1" applyBorder="1" applyAlignment="1">
      <alignment horizontal="left"/>
    </xf>
    <xf numFmtId="0" fontId="9" fillId="0" borderId="50" xfId="19" applyFont="1" applyBorder="1" applyAlignment="1">
      <alignment horizontal="left" vertical="center" wrapText="1"/>
    </xf>
    <xf numFmtId="0" fontId="9" fillId="0" borderId="19" xfId="19" applyFont="1" applyBorder="1" applyAlignment="1">
      <alignment horizontal="left" vertical="center" wrapText="1"/>
    </xf>
    <xf numFmtId="0" fontId="47" fillId="0" borderId="8" xfId="0" applyFont="1" applyBorder="1" applyAlignment="1">
      <alignment vertical="center"/>
    </xf>
    <xf numFmtId="0" fontId="47" fillId="0" borderId="9" xfId="0" applyFont="1" applyBorder="1" applyAlignment="1">
      <alignment horizontal="center" vertical="center" wrapText="1"/>
    </xf>
    <xf numFmtId="0" fontId="47" fillId="0" borderId="9" xfId="0" applyFont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8" fillId="0" borderId="0" xfId="0" applyFont="1"/>
    <xf numFmtId="0" fontId="47" fillId="0" borderId="13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7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9" fillId="0" borderId="82" xfId="0" applyFont="1" applyBorder="1" applyAlignment="1">
      <alignment horizontal="center" vertical="center" wrapText="1"/>
    </xf>
    <xf numFmtId="0" fontId="49" fillId="0" borderId="8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0" fillId="0" borderId="0" xfId="0" applyFont="1"/>
    <xf numFmtId="0" fontId="3" fillId="5" borderId="8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31" xfId="0" applyFont="1" applyFill="1" applyBorder="1" applyAlignment="1">
      <alignment horizontal="center" vertical="center" wrapText="1"/>
    </xf>
    <xf numFmtId="0" fontId="3" fillId="5" borderId="33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51" fillId="0" borderId="35" xfId="0" applyFont="1" applyBorder="1" applyAlignment="1">
      <alignment horizontal="left" vertical="center" wrapText="1"/>
    </xf>
    <xf numFmtId="0" fontId="51" fillId="0" borderId="32" xfId="0" applyFont="1" applyBorder="1" applyAlignment="1">
      <alignment horizontal="left" vertical="center" wrapText="1"/>
    </xf>
    <xf numFmtId="0" fontId="50" fillId="0" borderId="35" xfId="0" applyFont="1" applyBorder="1" applyAlignment="1">
      <alignment horizontal="center" vertical="center"/>
    </xf>
    <xf numFmtId="0" fontId="50" fillId="0" borderId="2" xfId="0" applyFont="1" applyBorder="1" applyAlignment="1">
      <alignment horizontal="center" vertical="center"/>
    </xf>
    <xf numFmtId="1" fontId="50" fillId="0" borderId="36" xfId="0" applyNumberFormat="1" applyFont="1" applyBorder="1" applyAlignment="1">
      <alignment horizontal="center" vertical="center" wrapText="1"/>
    </xf>
    <xf numFmtId="0" fontId="50" fillId="0" borderId="82" xfId="0" applyFont="1" applyBorder="1" applyAlignment="1">
      <alignment horizontal="center" vertical="center"/>
    </xf>
    <xf numFmtId="0" fontId="50" fillId="0" borderId="71" xfId="0" applyFont="1" applyBorder="1" applyAlignment="1">
      <alignment horizontal="center" vertical="center"/>
    </xf>
    <xf numFmtId="0" fontId="52" fillId="8" borderId="71" xfId="0" applyFont="1" applyFill="1" applyBorder="1" applyAlignment="1">
      <alignment horizontal="left" vertical="center" wrapText="1"/>
    </xf>
    <xf numFmtId="0" fontId="52" fillId="0" borderId="20" xfId="0" applyFont="1" applyBorder="1" applyAlignment="1">
      <alignment horizontal="center" vertical="center" wrapText="1"/>
    </xf>
    <xf numFmtId="0" fontId="20" fillId="0" borderId="71" xfId="0" applyFont="1" applyBorder="1" applyAlignment="1">
      <alignment horizontal="center" vertical="center" wrapText="1"/>
    </xf>
    <xf numFmtId="0" fontId="50" fillId="8" borderId="50" xfId="0" applyFont="1" applyFill="1" applyBorder="1" applyAlignment="1">
      <alignment horizontal="center" vertical="center" wrapText="1"/>
    </xf>
    <xf numFmtId="0" fontId="50" fillId="8" borderId="19" xfId="0" applyFont="1" applyFill="1" applyBorder="1" applyAlignment="1">
      <alignment horizontal="center" vertical="center" wrapText="1"/>
    </xf>
    <xf numFmtId="0" fontId="50" fillId="0" borderId="20" xfId="0" applyFont="1" applyBorder="1" applyAlignment="1">
      <alignment horizontal="center" vertical="center" wrapText="1"/>
    </xf>
    <xf numFmtId="1" fontId="50" fillId="0" borderId="72" xfId="0" applyNumberFormat="1" applyFont="1" applyBorder="1" applyAlignment="1">
      <alignment horizontal="center" vertical="center" wrapText="1"/>
    </xf>
    <xf numFmtId="0" fontId="52" fillId="0" borderId="71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/>
    </xf>
    <xf numFmtId="0" fontId="50" fillId="0" borderId="20" xfId="0" applyFont="1" applyBorder="1" applyAlignment="1">
      <alignment horizontal="center" vertical="center"/>
    </xf>
    <xf numFmtId="0" fontId="21" fillId="0" borderId="20" xfId="19" applyFont="1" applyBorder="1" applyAlignment="1">
      <alignment vertical="center" wrapText="1"/>
    </xf>
    <xf numFmtId="0" fontId="4" fillId="4" borderId="20" xfId="19" applyFont="1" applyFill="1" applyBorder="1" applyAlignment="1">
      <alignment horizontal="center" vertical="center" wrapText="1"/>
    </xf>
    <xf numFmtId="0" fontId="50" fillId="0" borderId="50" xfId="0" applyFont="1" applyBorder="1" applyAlignment="1">
      <alignment horizontal="center" vertical="center" wrapText="1"/>
    </xf>
    <xf numFmtId="0" fontId="50" fillId="0" borderId="19" xfId="0" applyFont="1" applyBorder="1" applyAlignment="1">
      <alignment horizontal="center" vertical="center" wrapText="1"/>
    </xf>
    <xf numFmtId="1" fontId="50" fillId="0" borderId="21" xfId="0" applyNumberFormat="1" applyFont="1" applyBorder="1" applyAlignment="1">
      <alignment horizontal="center" vertical="center" wrapText="1"/>
    </xf>
    <xf numFmtId="0" fontId="50" fillId="0" borderId="20" xfId="0" applyFont="1" applyBorder="1" applyAlignment="1">
      <alignment vertical="center"/>
    </xf>
    <xf numFmtId="0" fontId="2" fillId="0" borderId="50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2" fontId="3" fillId="0" borderId="21" xfId="0" applyNumberFormat="1" applyFont="1" applyBorder="1" applyAlignment="1">
      <alignment horizontal="center" vertical="center"/>
    </xf>
    <xf numFmtId="0" fontId="50" fillId="0" borderId="37" xfId="0" applyFont="1" applyBorder="1" applyAlignment="1">
      <alignment horizontal="center" vertical="center"/>
    </xf>
    <xf numFmtId="0" fontId="50" fillId="0" borderId="38" xfId="0" applyFont="1" applyBorder="1" applyAlignment="1">
      <alignment horizontal="left" vertical="center"/>
    </xf>
    <xf numFmtId="0" fontId="50" fillId="0" borderId="39" xfId="0" applyFont="1" applyBorder="1" applyAlignment="1">
      <alignment horizontal="left" vertical="center"/>
    </xf>
    <xf numFmtId="0" fontId="50" fillId="0" borderId="0" xfId="0" applyFont="1" applyAlignment="1">
      <alignment horizontal="center"/>
    </xf>
    <xf numFmtId="0" fontId="53" fillId="0" borderId="26" xfId="0" applyFont="1" applyBorder="1"/>
    <xf numFmtId="0" fontId="53" fillId="0" borderId="0" xfId="0" applyFont="1"/>
    <xf numFmtId="0" fontId="23" fillId="0" borderId="0" xfId="19" applyFont="1" applyAlignment="1">
      <alignment horizontal="justify" vertical="top" wrapText="1"/>
    </xf>
    <xf numFmtId="0" fontId="23" fillId="0" borderId="0" xfId="19" applyFont="1" applyAlignment="1">
      <alignment horizontal="justify" vertical="top" wrapText="1"/>
    </xf>
    <xf numFmtId="0" fontId="20" fillId="0" borderId="0" xfId="19" applyFont="1"/>
    <xf numFmtId="0" fontId="20" fillId="0" borderId="0" xfId="19" applyFont="1" applyAlignment="1">
      <alignment horizontal="center"/>
    </xf>
    <xf numFmtId="0" fontId="21" fillId="0" borderId="0" xfId="19" applyFont="1" applyAlignment="1">
      <alignment horizontal="justify" vertical="top" wrapText="1"/>
    </xf>
    <xf numFmtId="0" fontId="20" fillId="0" borderId="0" xfId="19" applyFont="1" applyAlignment="1">
      <alignment horizontal="centerContinuous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5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8" fillId="0" borderId="0" xfId="0" applyFont="1" applyAlignment="1">
      <alignment horizontal="center"/>
    </xf>
  </cellXfs>
  <cellStyles count="29">
    <cellStyle name="Hipervínculo" xfId="28" builtinId="8"/>
    <cellStyle name="Millares [0]" xfId="1" builtinId="6"/>
    <cellStyle name="Millares [0] 2" xfId="8" xr:uid="{39B17100-C6DF-43B8-A464-90D6FED1398F}"/>
    <cellStyle name="Millares 2 2" xfId="20" xr:uid="{47959923-D4A8-478D-8EFE-10BD217C81F6}"/>
    <cellStyle name="Millares 5" xfId="27" xr:uid="{020FF135-5701-4393-81A2-DD717392A601}"/>
    <cellStyle name="Millares_FORMULARIO 4 - M-OFERENTE PPTA ECONOMICA" xfId="26" xr:uid="{2DE5793E-EC26-42EF-A120-7EF94729586A}"/>
    <cellStyle name="Moneda" xfId="15" builtinId="4"/>
    <cellStyle name="Moneda [0]" xfId="2" builtinId="7"/>
    <cellStyle name="Moneda [0] 2 2 2" xfId="6" xr:uid="{D1BE5C86-793B-46D6-8488-F5CDC85A1714}"/>
    <cellStyle name="Moneda [0] 3" xfId="22" xr:uid="{1DF46762-680A-48C7-B00B-85008A222F3F}"/>
    <cellStyle name="Moneda 2 2" xfId="13" xr:uid="{7902268F-8357-4CDE-B18F-41591553E9CB}"/>
    <cellStyle name="Moneda 2 2 2 2 2" xfId="25" xr:uid="{F292FAC1-DBB4-42ED-B5B5-C5D8BC639818}"/>
    <cellStyle name="Moneda 2 3" xfId="9" xr:uid="{0986DF11-22E0-46C4-AAC3-50D7EF2BE717}"/>
    <cellStyle name="Moneda 2 4" xfId="21" xr:uid="{2E5E79C7-74FE-4E1F-A987-9CAAE3E37CD1}"/>
    <cellStyle name="Normal" xfId="0" builtinId="0"/>
    <cellStyle name="Normal 10" xfId="14" xr:uid="{80275079-4C48-4E6B-B429-1A231FCBD1CE}"/>
    <cellStyle name="Normal 15" xfId="5" xr:uid="{1A09CA02-6C34-4945-9B90-D568E4124563}"/>
    <cellStyle name="Normal 2 10 3" xfId="19" xr:uid="{98467866-7925-435C-959D-0143363CB23E}"/>
    <cellStyle name="Normal 2 2 2" xfId="12" xr:uid="{142361A8-3D78-494A-B2A3-762C0E843027}"/>
    <cellStyle name="Normal 2 5 2" xfId="4" xr:uid="{B131E661-23F9-4E28-AA17-9F5E720F13D3}"/>
    <cellStyle name="Normal 3 11" xfId="11" xr:uid="{120CBED1-7A54-428D-BE9B-E8F7888F5BD8}"/>
    <cellStyle name="Normal 3 11 2" xfId="18" xr:uid="{BB4AA6BC-6D6E-4A15-8C6E-F15A42F54A6A}"/>
    <cellStyle name="Normal 3 2" xfId="16" xr:uid="{E42E160E-A2C5-4D23-B6F9-A55DCC996097}"/>
    <cellStyle name="Normal 3 2 2" xfId="23" xr:uid="{7215294A-06A4-47D2-A354-A652FD027DC5}"/>
    <cellStyle name="Normal 6" xfId="7" xr:uid="{7B272DB3-541F-4A90-B87D-993161838CC8}"/>
    <cellStyle name="Normal 7" xfId="17" xr:uid="{420539A8-00D5-4A59-B6CE-98C3F0923145}"/>
    <cellStyle name="Normal_PTO OFICIAL PREPLIEGO (CORREGIDO) 2" xfId="24" xr:uid="{FB9B6B00-D73D-4C90-A934-D484B7584862}"/>
    <cellStyle name="Porcentaje" xfId="3" builtinId="5"/>
    <cellStyle name="Porcentaje 2" xfId="10" xr:uid="{C5110B86-2DBB-40C8-8831-D1D6DEB5D3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0.xml"/><Relationship Id="rId21" Type="http://schemas.openxmlformats.org/officeDocument/2006/relationships/externalLink" Target="externalLinks/externalLink4.xml"/><Relationship Id="rId42" Type="http://schemas.openxmlformats.org/officeDocument/2006/relationships/externalLink" Target="externalLinks/externalLink25.xml"/><Relationship Id="rId63" Type="http://schemas.openxmlformats.org/officeDocument/2006/relationships/externalLink" Target="externalLinks/externalLink46.xml"/><Relationship Id="rId84" Type="http://schemas.openxmlformats.org/officeDocument/2006/relationships/externalLink" Target="externalLinks/externalLink67.xml"/><Relationship Id="rId138" Type="http://schemas.openxmlformats.org/officeDocument/2006/relationships/externalLink" Target="externalLinks/externalLink121.xml"/><Relationship Id="rId159" Type="http://schemas.openxmlformats.org/officeDocument/2006/relationships/theme" Target="theme/theme1.xml"/><Relationship Id="rId107" Type="http://schemas.openxmlformats.org/officeDocument/2006/relationships/externalLink" Target="externalLinks/externalLink90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5.xml"/><Relationship Id="rId53" Type="http://schemas.openxmlformats.org/officeDocument/2006/relationships/externalLink" Target="externalLinks/externalLink36.xml"/><Relationship Id="rId74" Type="http://schemas.openxmlformats.org/officeDocument/2006/relationships/externalLink" Target="externalLinks/externalLink57.xml"/><Relationship Id="rId128" Type="http://schemas.openxmlformats.org/officeDocument/2006/relationships/externalLink" Target="externalLinks/externalLink111.xml"/><Relationship Id="rId149" Type="http://schemas.openxmlformats.org/officeDocument/2006/relationships/externalLink" Target="externalLinks/externalLink132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78.xml"/><Relationship Id="rId160" Type="http://schemas.openxmlformats.org/officeDocument/2006/relationships/styles" Target="styles.xml"/><Relationship Id="rId22" Type="http://schemas.openxmlformats.org/officeDocument/2006/relationships/externalLink" Target="externalLinks/externalLink5.xml"/><Relationship Id="rId43" Type="http://schemas.openxmlformats.org/officeDocument/2006/relationships/externalLink" Target="externalLinks/externalLink26.xml"/><Relationship Id="rId64" Type="http://schemas.openxmlformats.org/officeDocument/2006/relationships/externalLink" Target="externalLinks/externalLink47.xml"/><Relationship Id="rId118" Type="http://schemas.openxmlformats.org/officeDocument/2006/relationships/externalLink" Target="externalLinks/externalLink101.xml"/><Relationship Id="rId139" Type="http://schemas.openxmlformats.org/officeDocument/2006/relationships/externalLink" Target="externalLinks/externalLink122.xml"/><Relationship Id="rId85" Type="http://schemas.openxmlformats.org/officeDocument/2006/relationships/externalLink" Target="externalLinks/externalLink68.xml"/><Relationship Id="rId150" Type="http://schemas.openxmlformats.org/officeDocument/2006/relationships/externalLink" Target="externalLinks/externalLink13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externalLink" Target="externalLinks/externalLink16.xml"/><Relationship Id="rId38" Type="http://schemas.openxmlformats.org/officeDocument/2006/relationships/externalLink" Target="externalLinks/externalLink21.xml"/><Relationship Id="rId59" Type="http://schemas.openxmlformats.org/officeDocument/2006/relationships/externalLink" Target="externalLinks/externalLink42.xml"/><Relationship Id="rId103" Type="http://schemas.openxmlformats.org/officeDocument/2006/relationships/externalLink" Target="externalLinks/externalLink86.xml"/><Relationship Id="rId108" Type="http://schemas.openxmlformats.org/officeDocument/2006/relationships/externalLink" Target="externalLinks/externalLink91.xml"/><Relationship Id="rId124" Type="http://schemas.openxmlformats.org/officeDocument/2006/relationships/externalLink" Target="externalLinks/externalLink107.xml"/><Relationship Id="rId129" Type="http://schemas.openxmlformats.org/officeDocument/2006/relationships/externalLink" Target="externalLinks/externalLink112.xml"/><Relationship Id="rId54" Type="http://schemas.openxmlformats.org/officeDocument/2006/relationships/externalLink" Target="externalLinks/externalLink37.xml"/><Relationship Id="rId70" Type="http://schemas.openxmlformats.org/officeDocument/2006/relationships/externalLink" Target="externalLinks/externalLink53.xml"/><Relationship Id="rId75" Type="http://schemas.openxmlformats.org/officeDocument/2006/relationships/externalLink" Target="externalLinks/externalLink58.xml"/><Relationship Id="rId91" Type="http://schemas.openxmlformats.org/officeDocument/2006/relationships/externalLink" Target="externalLinks/externalLink74.xml"/><Relationship Id="rId96" Type="http://schemas.openxmlformats.org/officeDocument/2006/relationships/externalLink" Target="externalLinks/externalLink79.xml"/><Relationship Id="rId140" Type="http://schemas.openxmlformats.org/officeDocument/2006/relationships/externalLink" Target="externalLinks/externalLink123.xml"/><Relationship Id="rId145" Type="http://schemas.openxmlformats.org/officeDocument/2006/relationships/externalLink" Target="externalLinks/externalLink128.xml"/><Relationship Id="rId16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6.xml"/><Relationship Id="rId28" Type="http://schemas.openxmlformats.org/officeDocument/2006/relationships/externalLink" Target="externalLinks/externalLink11.xml"/><Relationship Id="rId49" Type="http://schemas.openxmlformats.org/officeDocument/2006/relationships/externalLink" Target="externalLinks/externalLink32.xml"/><Relationship Id="rId114" Type="http://schemas.openxmlformats.org/officeDocument/2006/relationships/externalLink" Target="externalLinks/externalLink97.xml"/><Relationship Id="rId119" Type="http://schemas.openxmlformats.org/officeDocument/2006/relationships/externalLink" Target="externalLinks/externalLink102.xml"/><Relationship Id="rId44" Type="http://schemas.openxmlformats.org/officeDocument/2006/relationships/externalLink" Target="externalLinks/externalLink27.xml"/><Relationship Id="rId60" Type="http://schemas.openxmlformats.org/officeDocument/2006/relationships/externalLink" Target="externalLinks/externalLink43.xml"/><Relationship Id="rId65" Type="http://schemas.openxmlformats.org/officeDocument/2006/relationships/externalLink" Target="externalLinks/externalLink48.xml"/><Relationship Id="rId81" Type="http://schemas.openxmlformats.org/officeDocument/2006/relationships/externalLink" Target="externalLinks/externalLink64.xml"/><Relationship Id="rId86" Type="http://schemas.openxmlformats.org/officeDocument/2006/relationships/externalLink" Target="externalLinks/externalLink69.xml"/><Relationship Id="rId130" Type="http://schemas.openxmlformats.org/officeDocument/2006/relationships/externalLink" Target="externalLinks/externalLink113.xml"/><Relationship Id="rId135" Type="http://schemas.openxmlformats.org/officeDocument/2006/relationships/externalLink" Target="externalLinks/externalLink118.xml"/><Relationship Id="rId151" Type="http://schemas.openxmlformats.org/officeDocument/2006/relationships/externalLink" Target="externalLinks/externalLink134.xml"/><Relationship Id="rId156" Type="http://schemas.openxmlformats.org/officeDocument/2006/relationships/externalLink" Target="externalLinks/externalLink139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9" Type="http://schemas.openxmlformats.org/officeDocument/2006/relationships/externalLink" Target="externalLinks/externalLink22.xml"/><Relationship Id="rId109" Type="http://schemas.openxmlformats.org/officeDocument/2006/relationships/externalLink" Target="externalLinks/externalLink92.xml"/><Relationship Id="rId34" Type="http://schemas.openxmlformats.org/officeDocument/2006/relationships/externalLink" Target="externalLinks/externalLink17.xml"/><Relationship Id="rId50" Type="http://schemas.openxmlformats.org/officeDocument/2006/relationships/externalLink" Target="externalLinks/externalLink33.xml"/><Relationship Id="rId55" Type="http://schemas.openxmlformats.org/officeDocument/2006/relationships/externalLink" Target="externalLinks/externalLink38.xml"/><Relationship Id="rId76" Type="http://schemas.openxmlformats.org/officeDocument/2006/relationships/externalLink" Target="externalLinks/externalLink59.xml"/><Relationship Id="rId97" Type="http://schemas.openxmlformats.org/officeDocument/2006/relationships/externalLink" Target="externalLinks/externalLink80.xml"/><Relationship Id="rId104" Type="http://schemas.openxmlformats.org/officeDocument/2006/relationships/externalLink" Target="externalLinks/externalLink87.xml"/><Relationship Id="rId120" Type="http://schemas.openxmlformats.org/officeDocument/2006/relationships/externalLink" Target="externalLinks/externalLink103.xml"/><Relationship Id="rId125" Type="http://schemas.openxmlformats.org/officeDocument/2006/relationships/externalLink" Target="externalLinks/externalLink108.xml"/><Relationship Id="rId141" Type="http://schemas.openxmlformats.org/officeDocument/2006/relationships/externalLink" Target="externalLinks/externalLink124.xml"/><Relationship Id="rId146" Type="http://schemas.openxmlformats.org/officeDocument/2006/relationships/externalLink" Target="externalLinks/externalLink129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4.xml"/><Relationship Id="rId92" Type="http://schemas.openxmlformats.org/officeDocument/2006/relationships/externalLink" Target="externalLinks/externalLink75.xml"/><Relationship Id="rId162" Type="http://schemas.openxmlformats.org/officeDocument/2006/relationships/calcChain" Target="calcChain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2.xml"/><Relationship Id="rId24" Type="http://schemas.openxmlformats.org/officeDocument/2006/relationships/externalLink" Target="externalLinks/externalLink7.xml"/><Relationship Id="rId40" Type="http://schemas.openxmlformats.org/officeDocument/2006/relationships/externalLink" Target="externalLinks/externalLink23.xml"/><Relationship Id="rId45" Type="http://schemas.openxmlformats.org/officeDocument/2006/relationships/externalLink" Target="externalLinks/externalLink28.xml"/><Relationship Id="rId66" Type="http://schemas.openxmlformats.org/officeDocument/2006/relationships/externalLink" Target="externalLinks/externalLink49.xml"/><Relationship Id="rId87" Type="http://schemas.openxmlformats.org/officeDocument/2006/relationships/externalLink" Target="externalLinks/externalLink70.xml"/><Relationship Id="rId110" Type="http://schemas.openxmlformats.org/officeDocument/2006/relationships/externalLink" Target="externalLinks/externalLink93.xml"/><Relationship Id="rId115" Type="http://schemas.openxmlformats.org/officeDocument/2006/relationships/externalLink" Target="externalLinks/externalLink98.xml"/><Relationship Id="rId131" Type="http://schemas.openxmlformats.org/officeDocument/2006/relationships/externalLink" Target="externalLinks/externalLink114.xml"/><Relationship Id="rId136" Type="http://schemas.openxmlformats.org/officeDocument/2006/relationships/externalLink" Target="externalLinks/externalLink119.xml"/><Relationship Id="rId157" Type="http://schemas.openxmlformats.org/officeDocument/2006/relationships/externalLink" Target="externalLinks/externalLink140.xml"/><Relationship Id="rId61" Type="http://schemas.openxmlformats.org/officeDocument/2006/relationships/externalLink" Target="externalLinks/externalLink44.xml"/><Relationship Id="rId82" Type="http://schemas.openxmlformats.org/officeDocument/2006/relationships/externalLink" Target="externalLinks/externalLink65.xml"/><Relationship Id="rId152" Type="http://schemas.openxmlformats.org/officeDocument/2006/relationships/externalLink" Target="externalLinks/externalLink135.xml"/><Relationship Id="rId19" Type="http://schemas.openxmlformats.org/officeDocument/2006/relationships/externalLink" Target="externalLinks/externalLink2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3.xml"/><Relationship Id="rId35" Type="http://schemas.openxmlformats.org/officeDocument/2006/relationships/externalLink" Target="externalLinks/externalLink18.xml"/><Relationship Id="rId56" Type="http://schemas.openxmlformats.org/officeDocument/2006/relationships/externalLink" Target="externalLinks/externalLink39.xml"/><Relationship Id="rId77" Type="http://schemas.openxmlformats.org/officeDocument/2006/relationships/externalLink" Target="externalLinks/externalLink60.xml"/><Relationship Id="rId100" Type="http://schemas.openxmlformats.org/officeDocument/2006/relationships/externalLink" Target="externalLinks/externalLink83.xml"/><Relationship Id="rId105" Type="http://schemas.openxmlformats.org/officeDocument/2006/relationships/externalLink" Target="externalLinks/externalLink88.xml"/><Relationship Id="rId126" Type="http://schemas.openxmlformats.org/officeDocument/2006/relationships/externalLink" Target="externalLinks/externalLink109.xml"/><Relationship Id="rId147" Type="http://schemas.openxmlformats.org/officeDocument/2006/relationships/externalLink" Target="externalLinks/externalLink130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4.xml"/><Relationship Id="rId72" Type="http://schemas.openxmlformats.org/officeDocument/2006/relationships/externalLink" Target="externalLinks/externalLink55.xml"/><Relationship Id="rId93" Type="http://schemas.openxmlformats.org/officeDocument/2006/relationships/externalLink" Target="externalLinks/externalLink76.xml"/><Relationship Id="rId98" Type="http://schemas.openxmlformats.org/officeDocument/2006/relationships/externalLink" Target="externalLinks/externalLink81.xml"/><Relationship Id="rId121" Type="http://schemas.openxmlformats.org/officeDocument/2006/relationships/externalLink" Target="externalLinks/externalLink104.xml"/><Relationship Id="rId142" Type="http://schemas.openxmlformats.org/officeDocument/2006/relationships/externalLink" Target="externalLinks/externalLink12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8.xml"/><Relationship Id="rId46" Type="http://schemas.openxmlformats.org/officeDocument/2006/relationships/externalLink" Target="externalLinks/externalLink29.xml"/><Relationship Id="rId67" Type="http://schemas.openxmlformats.org/officeDocument/2006/relationships/externalLink" Target="externalLinks/externalLink50.xml"/><Relationship Id="rId116" Type="http://schemas.openxmlformats.org/officeDocument/2006/relationships/externalLink" Target="externalLinks/externalLink99.xml"/><Relationship Id="rId137" Type="http://schemas.openxmlformats.org/officeDocument/2006/relationships/externalLink" Target="externalLinks/externalLink120.xml"/><Relationship Id="rId158" Type="http://schemas.openxmlformats.org/officeDocument/2006/relationships/externalLink" Target="externalLinks/externalLink141.xml"/><Relationship Id="rId20" Type="http://schemas.openxmlformats.org/officeDocument/2006/relationships/externalLink" Target="externalLinks/externalLink3.xml"/><Relationship Id="rId41" Type="http://schemas.openxmlformats.org/officeDocument/2006/relationships/externalLink" Target="externalLinks/externalLink24.xml"/><Relationship Id="rId62" Type="http://schemas.openxmlformats.org/officeDocument/2006/relationships/externalLink" Target="externalLinks/externalLink45.xml"/><Relationship Id="rId83" Type="http://schemas.openxmlformats.org/officeDocument/2006/relationships/externalLink" Target="externalLinks/externalLink66.xml"/><Relationship Id="rId88" Type="http://schemas.openxmlformats.org/officeDocument/2006/relationships/externalLink" Target="externalLinks/externalLink71.xml"/><Relationship Id="rId111" Type="http://schemas.openxmlformats.org/officeDocument/2006/relationships/externalLink" Target="externalLinks/externalLink94.xml"/><Relationship Id="rId132" Type="http://schemas.openxmlformats.org/officeDocument/2006/relationships/externalLink" Target="externalLinks/externalLink115.xml"/><Relationship Id="rId153" Type="http://schemas.openxmlformats.org/officeDocument/2006/relationships/externalLink" Target="externalLinks/externalLink136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9.xml"/><Relationship Id="rId57" Type="http://schemas.openxmlformats.org/officeDocument/2006/relationships/externalLink" Target="externalLinks/externalLink40.xml"/><Relationship Id="rId106" Type="http://schemas.openxmlformats.org/officeDocument/2006/relationships/externalLink" Target="externalLinks/externalLink89.xml"/><Relationship Id="rId127" Type="http://schemas.openxmlformats.org/officeDocument/2006/relationships/externalLink" Target="externalLinks/externalLink110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4.xml"/><Relationship Id="rId52" Type="http://schemas.openxmlformats.org/officeDocument/2006/relationships/externalLink" Target="externalLinks/externalLink35.xml"/><Relationship Id="rId73" Type="http://schemas.openxmlformats.org/officeDocument/2006/relationships/externalLink" Target="externalLinks/externalLink56.xml"/><Relationship Id="rId78" Type="http://schemas.openxmlformats.org/officeDocument/2006/relationships/externalLink" Target="externalLinks/externalLink61.xml"/><Relationship Id="rId94" Type="http://schemas.openxmlformats.org/officeDocument/2006/relationships/externalLink" Target="externalLinks/externalLink77.xml"/><Relationship Id="rId99" Type="http://schemas.openxmlformats.org/officeDocument/2006/relationships/externalLink" Target="externalLinks/externalLink82.xml"/><Relationship Id="rId101" Type="http://schemas.openxmlformats.org/officeDocument/2006/relationships/externalLink" Target="externalLinks/externalLink84.xml"/><Relationship Id="rId122" Type="http://schemas.openxmlformats.org/officeDocument/2006/relationships/externalLink" Target="externalLinks/externalLink105.xml"/><Relationship Id="rId143" Type="http://schemas.openxmlformats.org/officeDocument/2006/relationships/externalLink" Target="externalLinks/externalLink126.xml"/><Relationship Id="rId148" Type="http://schemas.openxmlformats.org/officeDocument/2006/relationships/externalLink" Target="externalLinks/externalLink1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9.xml"/><Relationship Id="rId47" Type="http://schemas.openxmlformats.org/officeDocument/2006/relationships/externalLink" Target="externalLinks/externalLink30.xml"/><Relationship Id="rId68" Type="http://schemas.openxmlformats.org/officeDocument/2006/relationships/externalLink" Target="externalLinks/externalLink51.xml"/><Relationship Id="rId89" Type="http://schemas.openxmlformats.org/officeDocument/2006/relationships/externalLink" Target="externalLinks/externalLink72.xml"/><Relationship Id="rId112" Type="http://schemas.openxmlformats.org/officeDocument/2006/relationships/externalLink" Target="externalLinks/externalLink95.xml"/><Relationship Id="rId133" Type="http://schemas.openxmlformats.org/officeDocument/2006/relationships/externalLink" Target="externalLinks/externalLink116.xml"/><Relationship Id="rId154" Type="http://schemas.openxmlformats.org/officeDocument/2006/relationships/externalLink" Target="externalLinks/externalLink137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20.xml"/><Relationship Id="rId58" Type="http://schemas.openxmlformats.org/officeDocument/2006/relationships/externalLink" Target="externalLinks/externalLink41.xml"/><Relationship Id="rId79" Type="http://schemas.openxmlformats.org/officeDocument/2006/relationships/externalLink" Target="externalLinks/externalLink62.xml"/><Relationship Id="rId102" Type="http://schemas.openxmlformats.org/officeDocument/2006/relationships/externalLink" Target="externalLinks/externalLink85.xml"/><Relationship Id="rId123" Type="http://schemas.openxmlformats.org/officeDocument/2006/relationships/externalLink" Target="externalLinks/externalLink106.xml"/><Relationship Id="rId144" Type="http://schemas.openxmlformats.org/officeDocument/2006/relationships/externalLink" Target="externalLinks/externalLink127.xml"/><Relationship Id="rId90" Type="http://schemas.openxmlformats.org/officeDocument/2006/relationships/externalLink" Target="externalLinks/externalLink73.xml"/><Relationship Id="rId27" Type="http://schemas.openxmlformats.org/officeDocument/2006/relationships/externalLink" Target="externalLinks/externalLink10.xml"/><Relationship Id="rId48" Type="http://schemas.openxmlformats.org/officeDocument/2006/relationships/externalLink" Target="externalLinks/externalLink31.xml"/><Relationship Id="rId69" Type="http://schemas.openxmlformats.org/officeDocument/2006/relationships/externalLink" Target="externalLinks/externalLink52.xml"/><Relationship Id="rId113" Type="http://schemas.openxmlformats.org/officeDocument/2006/relationships/externalLink" Target="externalLinks/externalLink96.xml"/><Relationship Id="rId134" Type="http://schemas.openxmlformats.org/officeDocument/2006/relationships/externalLink" Target="externalLinks/externalLink117.xml"/><Relationship Id="rId80" Type="http://schemas.openxmlformats.org/officeDocument/2006/relationships/externalLink" Target="externalLinks/externalLink63.xml"/><Relationship Id="rId155" Type="http://schemas.openxmlformats.org/officeDocument/2006/relationships/externalLink" Target="externalLinks/externalLink138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image" Target="../media/image5.png"/><Relationship Id="rId7" Type="http://schemas.openxmlformats.org/officeDocument/2006/relationships/image" Target="../media/image1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45</xdr:row>
      <xdr:rowOff>34637</xdr:rowOff>
    </xdr:from>
    <xdr:to>
      <xdr:col>6</xdr:col>
      <xdr:colOff>4312228</xdr:colOff>
      <xdr:row>45</xdr:row>
      <xdr:rowOff>51955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C4D1E96F-39A4-4B72-B6D6-76E965D4C5F2}"/>
            </a:ext>
          </a:extLst>
        </xdr:cNvPr>
        <xdr:cNvCxnSpPr/>
      </xdr:nvCxnSpPr>
      <xdr:spPr>
        <a:xfrm>
          <a:off x="1571625" y="56298812"/>
          <a:ext cx="7722178" cy="173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47625</xdr:rowOff>
    </xdr:from>
    <xdr:to>
      <xdr:col>0</xdr:col>
      <xdr:colOff>647700</xdr:colOff>
      <xdr:row>5</xdr:row>
      <xdr:rowOff>6301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966AFE-A49E-4033-8699-E0B6738DF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898" t="16614" r="13579" b="17059"/>
        <a:stretch>
          <a:fillRect/>
        </a:stretch>
      </xdr:blipFill>
      <xdr:spPr bwMode="auto">
        <a:xfrm>
          <a:off x="19050" y="47625"/>
          <a:ext cx="628650" cy="787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171450</xdr:colOff>
      <xdr:row>0</xdr:row>
      <xdr:rowOff>14968</xdr:rowOff>
    </xdr:from>
    <xdr:to>
      <xdr:col>5</xdr:col>
      <xdr:colOff>806294</xdr:colOff>
      <xdr:row>3</xdr:row>
      <xdr:rowOff>100067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E078FAF-2504-49A2-ACE2-3314C1C78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30" t="17313" r="17572" b="17055"/>
        <a:stretch>
          <a:fillRect/>
        </a:stretch>
      </xdr:blipFill>
      <xdr:spPr bwMode="auto">
        <a:xfrm>
          <a:off x="5819775" y="14968"/>
          <a:ext cx="634844" cy="570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9526</xdr:colOff>
      <xdr:row>8</xdr:row>
      <xdr:rowOff>163283</xdr:rowOff>
    </xdr:from>
    <xdr:to>
      <xdr:col>11</xdr:col>
      <xdr:colOff>0</xdr:colOff>
      <xdr:row>9</xdr:row>
      <xdr:rowOff>380999</xdr:rowOff>
    </xdr:to>
    <xdr:sp macro="" textlink="">
      <xdr:nvSpPr>
        <xdr:cNvPr id="2" name="Rectangle 117" descr="30%">
          <a:extLst>
            <a:ext uri="{FF2B5EF4-FFF2-40B4-BE49-F238E27FC236}">
              <a16:creationId xmlns:a16="http://schemas.microsoft.com/office/drawing/2014/main" id="{590C3244-2C31-4AE5-A946-2B5D24CF1A53}"/>
            </a:ext>
          </a:extLst>
        </xdr:cNvPr>
        <xdr:cNvSpPr>
          <a:spLocks noChangeArrowheads="1"/>
        </xdr:cNvSpPr>
      </xdr:nvSpPr>
      <xdr:spPr bwMode="auto">
        <a:xfrm>
          <a:off x="3724276" y="2639783"/>
          <a:ext cx="1743074" cy="379641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13608</xdr:colOff>
      <xdr:row>19</xdr:row>
      <xdr:rowOff>0</xdr:rowOff>
    </xdr:from>
    <xdr:to>
      <xdr:col>22</xdr:col>
      <xdr:colOff>258537</xdr:colOff>
      <xdr:row>20</xdr:row>
      <xdr:rowOff>1360</xdr:rowOff>
    </xdr:to>
    <xdr:sp macro="" textlink="">
      <xdr:nvSpPr>
        <xdr:cNvPr id="3" name="Rectangle 117" descr="30%">
          <a:extLst>
            <a:ext uri="{FF2B5EF4-FFF2-40B4-BE49-F238E27FC236}">
              <a16:creationId xmlns:a16="http://schemas.microsoft.com/office/drawing/2014/main" id="{F6818AAA-4AAA-47A7-9520-73AB6949C5B9}"/>
            </a:ext>
          </a:extLst>
        </xdr:cNvPr>
        <xdr:cNvSpPr>
          <a:spLocks noChangeArrowheads="1"/>
        </xdr:cNvSpPr>
      </xdr:nvSpPr>
      <xdr:spPr bwMode="auto">
        <a:xfrm>
          <a:off x="5480958" y="5905500"/>
          <a:ext cx="2654754" cy="325210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26</xdr:row>
      <xdr:rowOff>0</xdr:rowOff>
    </xdr:from>
    <xdr:to>
      <xdr:col>1</xdr:col>
      <xdr:colOff>657225</xdr:colOff>
      <xdr:row>26</xdr:row>
      <xdr:rowOff>353785</xdr:rowOff>
    </xdr:to>
    <xdr:sp macro="" textlink="">
      <xdr:nvSpPr>
        <xdr:cNvPr id="4" name="Rectangle 29" descr="Diagonal hacia abajo clara">
          <a:extLst>
            <a:ext uri="{FF2B5EF4-FFF2-40B4-BE49-F238E27FC236}">
              <a16:creationId xmlns:a16="http://schemas.microsoft.com/office/drawing/2014/main" id="{23C24DE3-0DC9-48C9-B347-5EAB6D84BBAD}"/>
            </a:ext>
          </a:extLst>
        </xdr:cNvPr>
        <xdr:cNvSpPr>
          <a:spLocks noChangeArrowheads="1"/>
        </xdr:cNvSpPr>
      </xdr:nvSpPr>
      <xdr:spPr bwMode="auto">
        <a:xfrm>
          <a:off x="0" y="8239125"/>
          <a:ext cx="1152525" cy="353785"/>
        </a:xfrm>
        <a:prstGeom prst="rect">
          <a:avLst/>
        </a:prstGeom>
        <a:pattFill prst="ltDnDiag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s-E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Tiempo Programado</a:t>
          </a:r>
        </a:p>
      </xdr:txBody>
    </xdr:sp>
    <xdr:clientData/>
  </xdr:twoCellAnchor>
  <xdr:twoCellAnchor>
    <xdr:from>
      <xdr:col>11</xdr:col>
      <xdr:colOff>13606</xdr:colOff>
      <xdr:row>10</xdr:row>
      <xdr:rowOff>244927</xdr:rowOff>
    </xdr:from>
    <xdr:to>
      <xdr:col>14</xdr:col>
      <xdr:colOff>190500</xdr:colOff>
      <xdr:row>11</xdr:row>
      <xdr:rowOff>381002</xdr:rowOff>
    </xdr:to>
    <xdr:sp macro="" textlink="">
      <xdr:nvSpPr>
        <xdr:cNvPr id="5" name="Rectangle 117" descr="30%">
          <a:extLst>
            <a:ext uri="{FF2B5EF4-FFF2-40B4-BE49-F238E27FC236}">
              <a16:creationId xmlns:a16="http://schemas.microsoft.com/office/drawing/2014/main" id="{C7AF85F5-9A5D-4F39-BCCD-5920F81F5820}"/>
            </a:ext>
          </a:extLst>
        </xdr:cNvPr>
        <xdr:cNvSpPr>
          <a:spLocks noChangeArrowheads="1"/>
        </xdr:cNvSpPr>
      </xdr:nvSpPr>
      <xdr:spPr bwMode="auto">
        <a:xfrm>
          <a:off x="5480956" y="3264352"/>
          <a:ext cx="834119" cy="383725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</xdr:colOff>
      <xdr:row>13</xdr:row>
      <xdr:rowOff>13607</xdr:rowOff>
    </xdr:from>
    <xdr:to>
      <xdr:col>23</xdr:col>
      <xdr:colOff>0</xdr:colOff>
      <xdr:row>13</xdr:row>
      <xdr:rowOff>353786</xdr:rowOff>
    </xdr:to>
    <xdr:sp macro="" textlink="">
      <xdr:nvSpPr>
        <xdr:cNvPr id="6" name="Rectangle 117" descr="30%">
          <a:extLst>
            <a:ext uri="{FF2B5EF4-FFF2-40B4-BE49-F238E27FC236}">
              <a16:creationId xmlns:a16="http://schemas.microsoft.com/office/drawing/2014/main" id="{684F62E1-5653-46FD-B3F3-55C396F8D810}"/>
            </a:ext>
          </a:extLst>
        </xdr:cNvPr>
        <xdr:cNvSpPr>
          <a:spLocks noChangeArrowheads="1"/>
        </xdr:cNvSpPr>
      </xdr:nvSpPr>
      <xdr:spPr bwMode="auto">
        <a:xfrm>
          <a:off x="6343651" y="3947432"/>
          <a:ext cx="1809749" cy="340179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</xdr:colOff>
      <xdr:row>14</xdr:row>
      <xdr:rowOff>285751</xdr:rowOff>
    </xdr:from>
    <xdr:to>
      <xdr:col>14</xdr:col>
      <xdr:colOff>190501</xdr:colOff>
      <xdr:row>15</xdr:row>
      <xdr:rowOff>353789</xdr:rowOff>
    </xdr:to>
    <xdr:sp macro="" textlink="">
      <xdr:nvSpPr>
        <xdr:cNvPr id="7" name="Rectangle 117" descr="30%">
          <a:extLst>
            <a:ext uri="{FF2B5EF4-FFF2-40B4-BE49-F238E27FC236}">
              <a16:creationId xmlns:a16="http://schemas.microsoft.com/office/drawing/2014/main" id="{61A63560-387A-458C-9546-867B0CB0E830}"/>
            </a:ext>
          </a:extLst>
        </xdr:cNvPr>
        <xdr:cNvSpPr>
          <a:spLocks noChangeArrowheads="1"/>
        </xdr:cNvSpPr>
      </xdr:nvSpPr>
      <xdr:spPr bwMode="auto">
        <a:xfrm>
          <a:off x="5467352" y="4591051"/>
          <a:ext cx="847724" cy="372838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81643</xdr:colOff>
      <xdr:row>0</xdr:row>
      <xdr:rowOff>0</xdr:rowOff>
    </xdr:from>
    <xdr:to>
      <xdr:col>1</xdr:col>
      <xdr:colOff>294254</xdr:colOff>
      <xdr:row>2</xdr:row>
      <xdr:rowOff>63375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234B341-6C7A-47B0-B368-E59B7BA20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898" t="16614" r="13579" b="17059"/>
        <a:stretch>
          <a:fillRect/>
        </a:stretch>
      </xdr:blipFill>
      <xdr:spPr bwMode="auto">
        <a:xfrm>
          <a:off x="81643" y="0"/>
          <a:ext cx="707911" cy="87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31</xdr:col>
      <xdr:colOff>163284</xdr:colOff>
      <xdr:row>0</xdr:row>
      <xdr:rowOff>90147</xdr:rowOff>
    </xdr:from>
    <xdr:to>
      <xdr:col>31</xdr:col>
      <xdr:colOff>1145991</xdr:colOff>
      <xdr:row>2</xdr:row>
      <xdr:rowOff>157403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DB62A38-9ECB-4233-9AFD-2635195237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30" t="17313" r="17572" b="17055"/>
        <a:stretch>
          <a:fillRect/>
        </a:stretch>
      </xdr:blipFill>
      <xdr:spPr bwMode="auto">
        <a:xfrm>
          <a:off x="10431234" y="90147"/>
          <a:ext cx="982707" cy="8768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23</xdr:col>
      <xdr:colOff>13607</xdr:colOff>
      <xdr:row>17</xdr:row>
      <xdr:rowOff>16329</xdr:rowOff>
    </xdr:from>
    <xdr:to>
      <xdr:col>31</xdr:col>
      <xdr:colOff>0</xdr:colOff>
      <xdr:row>17</xdr:row>
      <xdr:rowOff>326572</xdr:rowOff>
    </xdr:to>
    <xdr:sp macro="" textlink="">
      <xdr:nvSpPr>
        <xdr:cNvPr id="10" name="Rectangle 117" descr="30%">
          <a:extLst>
            <a:ext uri="{FF2B5EF4-FFF2-40B4-BE49-F238E27FC236}">
              <a16:creationId xmlns:a16="http://schemas.microsoft.com/office/drawing/2014/main" id="{EAC1726B-58AF-45AD-917F-D143D8953D84}"/>
            </a:ext>
          </a:extLst>
        </xdr:cNvPr>
        <xdr:cNvSpPr>
          <a:spLocks noChangeArrowheads="1"/>
        </xdr:cNvSpPr>
      </xdr:nvSpPr>
      <xdr:spPr bwMode="auto">
        <a:xfrm>
          <a:off x="8167007" y="5302704"/>
          <a:ext cx="2100943" cy="310243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5170715</xdr:colOff>
      <xdr:row>20</xdr:row>
      <xdr:rowOff>379364</xdr:rowOff>
    </xdr:from>
    <xdr:to>
      <xdr:col>3</xdr:col>
      <xdr:colOff>775607</xdr:colOff>
      <xdr:row>28</xdr:row>
      <xdr:rowOff>122464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B62A4D8-404E-41BB-8096-7C1E79296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0715" y="7265939"/>
          <a:ext cx="5796642" cy="3000650"/>
        </a:xfrm>
        <a:prstGeom prst="rect">
          <a:avLst/>
        </a:prstGeom>
      </xdr:spPr>
    </xdr:pic>
    <xdr:clientData/>
  </xdr:twoCellAnchor>
  <xdr:twoCellAnchor editAs="oneCell">
    <xdr:from>
      <xdr:col>0</xdr:col>
      <xdr:colOff>68034</xdr:colOff>
      <xdr:row>34</xdr:row>
      <xdr:rowOff>81643</xdr:rowOff>
    </xdr:from>
    <xdr:to>
      <xdr:col>0</xdr:col>
      <xdr:colOff>6000749</xdr:colOff>
      <xdr:row>53</xdr:row>
      <xdr:rowOff>108857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E9E12AD-3067-4965-ABD5-AC9617D1B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034" y="11311618"/>
          <a:ext cx="5932715" cy="3465739"/>
        </a:xfrm>
        <a:prstGeom prst="rect">
          <a:avLst/>
        </a:prstGeom>
      </xdr:spPr>
    </xdr:pic>
    <xdr:clientData/>
  </xdr:twoCellAnchor>
  <xdr:twoCellAnchor editAs="oneCell">
    <xdr:from>
      <xdr:col>3</xdr:col>
      <xdr:colOff>1564821</xdr:colOff>
      <xdr:row>20</xdr:row>
      <xdr:rowOff>517072</xdr:rowOff>
    </xdr:from>
    <xdr:to>
      <xdr:col>10</xdr:col>
      <xdr:colOff>108858</xdr:colOff>
      <xdr:row>32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EFC2E04-3117-44C5-8315-014DB92FF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756571" y="7403647"/>
          <a:ext cx="5916387" cy="3464378"/>
        </a:xfrm>
        <a:prstGeom prst="rect">
          <a:avLst/>
        </a:prstGeom>
      </xdr:spPr>
    </xdr:pic>
    <xdr:clientData/>
  </xdr:twoCellAnchor>
  <xdr:twoCellAnchor editAs="oneCell">
    <xdr:from>
      <xdr:col>0</xdr:col>
      <xdr:colOff>27215</xdr:colOff>
      <xdr:row>20</xdr:row>
      <xdr:rowOff>408215</xdr:rowOff>
    </xdr:from>
    <xdr:to>
      <xdr:col>0</xdr:col>
      <xdr:colOff>4836739</xdr:colOff>
      <xdr:row>31</xdr:row>
      <xdr:rowOff>97536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B89401A-161A-4172-B22A-942569ECA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215" y="7294790"/>
          <a:ext cx="4809524" cy="3489796"/>
        </a:xfrm>
        <a:prstGeom prst="rect">
          <a:avLst/>
        </a:prstGeom>
      </xdr:spPr>
    </xdr:pic>
    <xdr:clientData/>
  </xdr:twoCellAnchor>
  <xdr:twoCellAnchor editAs="oneCell">
    <xdr:from>
      <xdr:col>2</xdr:col>
      <xdr:colOff>380999</xdr:colOff>
      <xdr:row>32</xdr:row>
      <xdr:rowOff>40822</xdr:rowOff>
    </xdr:from>
    <xdr:to>
      <xdr:col>4</xdr:col>
      <xdr:colOff>1014273</xdr:colOff>
      <xdr:row>60</xdr:row>
      <xdr:rowOff>78298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5C4DF05-87F0-491C-B8A4-E535BAE36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86574" y="10908847"/>
          <a:ext cx="6548299" cy="5104776"/>
        </a:xfrm>
        <a:prstGeom prst="rect">
          <a:avLst/>
        </a:prstGeom>
      </xdr:spPr>
    </xdr:pic>
    <xdr:clientData/>
  </xdr:twoCellAnchor>
  <xdr:twoCellAnchor editAs="oneCell">
    <xdr:from>
      <xdr:col>0</xdr:col>
      <xdr:colOff>40821</xdr:colOff>
      <xdr:row>6</xdr:row>
      <xdr:rowOff>40822</xdr:rowOff>
    </xdr:from>
    <xdr:to>
      <xdr:col>0</xdr:col>
      <xdr:colOff>5959929</xdr:colOff>
      <xdr:row>15</xdr:row>
      <xdr:rowOff>122465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C190870-B11E-4DEF-A1F7-122FB4C59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821" y="2717347"/>
          <a:ext cx="5919108" cy="1919968"/>
        </a:xfrm>
        <a:prstGeom prst="rect">
          <a:avLst/>
        </a:prstGeom>
      </xdr:spPr>
    </xdr:pic>
    <xdr:clientData/>
  </xdr:twoCellAnchor>
  <xdr:twoCellAnchor>
    <xdr:from>
      <xdr:col>0</xdr:col>
      <xdr:colOff>272143</xdr:colOff>
      <xdr:row>0</xdr:row>
      <xdr:rowOff>13607</xdr:rowOff>
    </xdr:from>
    <xdr:to>
      <xdr:col>0</xdr:col>
      <xdr:colOff>1141299</xdr:colOff>
      <xdr:row>1</xdr:row>
      <xdr:rowOff>367393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AA614A2-2EDB-49C7-B347-6992F6FF2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898" t="16614" r="13579" b="17059"/>
        <a:stretch>
          <a:fillRect/>
        </a:stretch>
      </xdr:blipFill>
      <xdr:spPr bwMode="auto">
        <a:xfrm>
          <a:off x="272143" y="13607"/>
          <a:ext cx="869156" cy="108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1450327</xdr:colOff>
      <xdr:row>0</xdr:row>
      <xdr:rowOff>95249</xdr:rowOff>
    </xdr:from>
    <xdr:to>
      <xdr:col>0</xdr:col>
      <xdr:colOff>2490107</xdr:colOff>
      <xdr:row>1</xdr:row>
      <xdr:rowOff>295470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9FBF4C29-1108-4750-99D1-28E27D25C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30" t="17313" r="17572" b="17055"/>
        <a:stretch>
          <a:fillRect/>
        </a:stretch>
      </xdr:blipFill>
      <xdr:spPr bwMode="auto">
        <a:xfrm>
          <a:off x="1450327" y="95249"/>
          <a:ext cx="1039780" cy="933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2871107</xdr:colOff>
      <xdr:row>0</xdr:row>
      <xdr:rowOff>81642</xdr:rowOff>
    </xdr:from>
    <xdr:to>
      <xdr:col>8</xdr:col>
      <xdr:colOff>1092654</xdr:colOff>
      <xdr:row>1</xdr:row>
      <xdr:rowOff>326568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00B9CA77-BFEA-4764-8DE3-99A454FBEBDF}"/>
            </a:ext>
          </a:extLst>
        </xdr:cNvPr>
        <xdr:cNvSpPr/>
      </xdr:nvSpPr>
      <xdr:spPr>
        <a:xfrm>
          <a:off x="2871107" y="81642"/>
          <a:ext cx="13861597" cy="978351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2400" b="1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s-CO" sz="2200" b="1">
              <a:latin typeface="Arial" panose="020B0604020202020204" pitchFamily="34" charset="0"/>
              <a:cs typeface="Arial" panose="020B0604020202020204" pitchFamily="34" charset="0"/>
            </a:rPr>
            <a:t>PROYECTO PLACA HUELLA MUNICIPIO DE PAICOL DEPARTAMENTO DEL HUILA</a:t>
          </a:r>
        </a:p>
        <a:p>
          <a:pPr algn="ctr"/>
          <a:endParaRPr lang="es-CO" sz="19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95249</xdr:colOff>
      <xdr:row>4</xdr:row>
      <xdr:rowOff>19050</xdr:rowOff>
    </xdr:from>
    <xdr:to>
      <xdr:col>14</xdr:col>
      <xdr:colOff>70560</xdr:colOff>
      <xdr:row>29</xdr:row>
      <xdr:rowOff>142874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95F825-CD19-431D-8A2D-F4D714917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72324" y="1390650"/>
          <a:ext cx="5309311" cy="41528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rkgroup/Downloads/Users/vias1/Downloads/claudia/APU%20PLANEACION%20MUNICIPAL%20NEIVA/ing.%20CLAUDIA/PRESUPUESTO%20ANDEN%20CARRERA%204%20ENTRE%20CALLE%2021%20Y%20AV%20LA%20TOM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rkgroup/Downloads/claudia/APU%20PLANEACION%20MUNICIPAL%20NEIVA/ing.%20CLAUDIA/Presupuesto%20%20+%20APU%20GRANJA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rkgroup/Downloads/claudia/APU%20PLANEACION%20MUNICIPAL%20NEIVA/PRESUPUESTO%20ANDEN%20CARRERA%204%20ENTRE%20CALLE%2021%20Y%20AV%20LA%20TOM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rkgroup/Downloads/DOCUMENTACION%20ALCALDIA%20NEIVA%202011/AULA%20MULTI%20PERSONERIA%2017-ENE-2011/Presupuesto%20Auditorio%20Personeri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rkgroup/Downloads/Users/vias1/Downloads/Users/Usuario/Dropbox/DOCUMENTOS/JOHAN/NEIVA/PROYECTOS/PARQUE%20LIZBURG/PRESUPUESTO%20PARQUE%20LIZBURT%20-%20JOHAN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pablo/SVI%202020/Placas%20Huella/placa%20huella%20el%20pital%202/PRESUPUESTO%20EL%20PITAL%20MODELO%2026-11-2020%205PM%20PLACA%20HUELLA%20FINAL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rieta/Documents/Placa%20Huella%20Acevedo,%20Algeciras,%20Altamira%20y%20Gigante/Presupuesto%20y%20Distancias%20de%20acarreo/PRESUPUESTO%20GENERAL%20PROYECTO%202023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%20GENERAL%20PAICOL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METODOLO/Usuario/unidad%20deportiva/IDEN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wnloads/PRESUPUESTO%20PALESTINA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n/Desktop/vias%20GARZON/j%20Zona%20Urbana%20Garzon/PROYECTO%201/P1%20v2/Subsanacion%2019%20septiembre/PRESUPUESTO%20P1%20v3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O\Datos%20(D)\JMD\La%20plata\LA%20UNION%20Y%20EL%20CARMEN\PRESUPUESTO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IPP\PROGRAMACION%20DE%20OBRA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3.%20PROYECTOS/1.%20PROYECTOS%20J%202020/Tello%203%20al%205Km%202020/11%20PRESUPUESTO%20Tello%203%20al%205%20km%20UV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6\Maicao\Proyectos%202003\Maicao\T&#233;cnico\SewCAD\Cuenca5E\Area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g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n/Desktop/Svi/usb/APUS%202015%20URBANO%20INFRAESTRUCTURA%20(1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METODOLO/Usuario/unidad%20deportiva/EVAL2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METODOLO/Usuario/unidad%20deportiva/PE_0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niel\calle%204%20plaza%20de%20san%20pedro\JORGE\ing\PRESUPUESTO%20TARQUI\VIVIENDA%20DE%20INTERES%20SOCIAL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OHAN\Documents\Documents\DOCUMENTOS%20JOHAN\DISE&#209;OS%20TELLO%20-%20AULAS\PRES.%20RESTAURANTE%20C30-%20MAYO%206%20DE%202010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n/Desktop/san%20antonio/AJUSTE%20PLATANILLAL/15.0%20PRESUPUESTO%20ULTIMO%20julio%202019%20+%20Caract.%20vial.xlsm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rkgroup/Downloads/Users/Usuario/Dropbox/DOCUMENTOS/JOHAN/NEIVA/PROYECTOS/PARQUE%20LIZBURG/PRESUPUESTO%20PARQUE%20LIZBURT%20-%20JOHAN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n/Desktop/vias%20GARZON/j%20Zona%20Urbana%20Garzon/PRESUPUESTO%20ULTIMO%20PAV%20FLEXIBLE.xlsm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n/Desktop/dise&#241;os/Cal%20Transito%20Garzon%20agosto.xlsx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jo\aquadatos\PROYECTOS%202005\061-META%20III\TECNICO\05%20GRANADA\ALCANTARILLADO\tablas\Sanitario%20Granada%20Proyectado%20V2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3.%20PROYECTOS/1.%20PROYECTOS%20J%202020/TOLIMA/CD%20Docs%20P%20Licitac%20643-2020%20Rioblanco/Informacion%20CESAR/PROPUESTA%20BALANCE%20FINAL%20PH%20RIOBLANCO%20j.xlsx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n/Desktop/Proyectos%20TELLO/San%20Andr&#233;s/Placa%20huella%20J/2%20PH%20Gramal%20600%20m/0.0%20G%20605.83%20m%20-%20v2.xlsx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VI%202020\Placas%20Huella\Proyecto%204\presupuesto%20ajustado%20con%20Pital%202\PRESUPUESTO%20GENERAL%20PROYECTO%204%20(GARZON-AGRADO-PITAL)%208-02-2021%20PLACA%20HUELLA%20FINAL.xlsx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o%20de%20distancias%20de%20acarre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Lista ICCU"/>
      <sheetName val="Paral. 1"/>
      <sheetName val="Paral. 2"/>
      <sheetName val="Paral. 3"/>
      <sheetName val="Paral.4"/>
      <sheetName val="Hoja3"/>
      <sheetName val="TARIFAS MATERIALES"/>
      <sheetName val="TARIFAS EQUIPOS "/>
      <sheetName val="TARIFA SALARIOS"/>
      <sheetName val="PRES"/>
      <sheetName val="Accidentalidad"/>
      <sheetName val="Causa Posible"/>
      <sheetName val="Base de Datos"/>
      <sheetName val="Elementos Involucrado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/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/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/>
      <sheetData sheetId="422"/>
      <sheetData sheetId="423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/>
      <sheetData sheetId="809"/>
      <sheetData sheetId="810"/>
      <sheetData sheetId="811"/>
      <sheetData sheetId="812">
        <row r="2">
          <cell r="A2">
            <v>0</v>
          </cell>
        </row>
      </sheetData>
      <sheetData sheetId="813"/>
      <sheetData sheetId="814"/>
      <sheetData sheetId="815"/>
      <sheetData sheetId="816"/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/>
      <sheetData sheetId="888"/>
      <sheetData sheetId="889"/>
      <sheetData sheetId="890"/>
      <sheetData sheetId="891"/>
      <sheetData sheetId="892"/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/>
      <sheetData sheetId="919"/>
      <sheetData sheetId="920"/>
      <sheetData sheetId="921"/>
      <sheetData sheetId="922"/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/>
      <sheetData sheetId="934"/>
      <sheetData sheetId="935"/>
      <sheetData sheetId="936"/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/>
      <sheetData sheetId="950"/>
      <sheetData sheetId="951"/>
      <sheetData sheetId="952"/>
      <sheetData sheetId="953"/>
      <sheetData sheetId="954"/>
      <sheetData sheetId="955"/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/>
      <sheetData sheetId="964"/>
      <sheetData sheetId="965"/>
      <sheetData sheetId="966"/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/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/>
      <sheetData sheetId="975">
        <row r="2">
          <cell r="A2">
            <v>0</v>
          </cell>
        </row>
      </sheetData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/>
      <sheetData sheetId="995"/>
      <sheetData sheetId="996"/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/>
      <sheetData sheetId="1041"/>
      <sheetData sheetId="1042"/>
      <sheetData sheetId="1043"/>
      <sheetData sheetId="1044" refreshError="1"/>
      <sheetData sheetId="1045"/>
      <sheetData sheetId="1046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05 (2)"/>
      <sheetName val="PRESUP "/>
      <sheetName val="MODELO APU"/>
      <sheetName val="PRECIOS"/>
      <sheetName val="PRESUPUESTO"/>
      <sheetName val="CANTIDADES"/>
      <sheetName val="APB6"/>
      <sheetName val="APB8"/>
      <sheetName val="3001"/>
      <sheetName val="3002"/>
      <sheetName val="3003"/>
      <sheetName val="3004"/>
      <sheetName val="3005"/>
      <sheetName val="APB7"/>
      <sheetName val="4001"/>
      <sheetName val="4002"/>
      <sheetName val="4003"/>
      <sheetName val="4004"/>
      <sheetName val="4005"/>
      <sheetName val="4006"/>
      <sheetName val="4007"/>
      <sheetName val="4008"/>
      <sheetName val="5001"/>
      <sheetName val="5002"/>
      <sheetName val="5003"/>
      <sheetName val="6001"/>
      <sheetName val="6002"/>
      <sheetName val="6003"/>
      <sheetName val="6004"/>
      <sheetName val="6005"/>
      <sheetName val="6006"/>
      <sheetName val="6007"/>
      <sheetName val="6008"/>
      <sheetName val="6009"/>
      <sheetName val="6010"/>
    </sheetNames>
    <sheetDataSet>
      <sheetData sheetId="0" refreshError="1"/>
      <sheetData sheetId="1"/>
      <sheetData sheetId="2" refreshError="1"/>
      <sheetData sheetId="3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O. USCO V. 1"/>
      <sheetName val="PRES GRANJAS"/>
      <sheetName val="1"/>
      <sheetName val="1.1"/>
      <sheetName val="1.2"/>
      <sheetName val="1.3"/>
      <sheetName val="1.4"/>
      <sheetName val="1.5"/>
      <sheetName val="1.6"/>
      <sheetName val="1.7"/>
      <sheetName val="1.8"/>
      <sheetName val="2.1"/>
      <sheetName val="2.1.1"/>
      <sheetName val="2.1.2"/>
      <sheetName val="2.1.3"/>
      <sheetName val="2.1.4"/>
      <sheetName val="2.2"/>
      <sheetName val="2.2.1"/>
      <sheetName val="2.2.2"/>
      <sheetName val="2.2.3"/>
      <sheetName val="2.2.4"/>
      <sheetName val="2.2.5"/>
      <sheetName val="2.3"/>
      <sheetName val="2.3.1"/>
      <sheetName val="3."/>
      <sheetName val="3.1"/>
      <sheetName val=".4"/>
      <sheetName val="4.1 "/>
      <sheetName val="4.2"/>
      <sheetName val=".5"/>
      <sheetName val="5.1."/>
      <sheetName val="5.2.."/>
      <sheetName val="5.3."/>
      <sheetName val="5.4."/>
      <sheetName val="5.5"/>
      <sheetName val="5.6"/>
      <sheetName val="5.7"/>
      <sheetName val="5.8"/>
      <sheetName val="6."/>
      <sheetName val="6.1"/>
      <sheetName val="6.2."/>
      <sheetName val="6.3."/>
      <sheetName val="6.8."/>
      <sheetName val="6.4."/>
      <sheetName val="6.5."/>
      <sheetName val="6.6."/>
      <sheetName val="6.7."/>
      <sheetName val="6.8"/>
      <sheetName val="6.9"/>
      <sheetName val="6.10"/>
      <sheetName val="6.11"/>
      <sheetName val="6.12"/>
      <sheetName val="6.13"/>
      <sheetName val="6.14"/>
      <sheetName val="7."/>
      <sheetName val="7.1"/>
      <sheetName val="7.2"/>
      <sheetName val="7.3"/>
      <sheetName val="7.4"/>
      <sheetName val="7.5"/>
      <sheetName val="7.6"/>
      <sheetName val="7.7"/>
      <sheetName val="8.1"/>
      <sheetName val="8.1.1"/>
      <sheetName val="8.1.2"/>
      <sheetName val="8.1.3"/>
      <sheetName val="8.1.4."/>
      <sheetName val="8.1.5."/>
      <sheetName val="8.1.6."/>
      <sheetName val="8.1.7."/>
      <sheetName val="8.2.."/>
      <sheetName val="8.2.1"/>
      <sheetName val="9."/>
      <sheetName val="9.1."/>
      <sheetName val="9.2."/>
      <sheetName val="9.3."/>
      <sheetName val="10.1."/>
      <sheetName val="10.1.1"/>
      <sheetName val="10.2.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1."/>
      <sheetName val="11.1"/>
      <sheetName val="11.2"/>
      <sheetName val="11.3"/>
      <sheetName val="12."/>
      <sheetName val="12.1.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L. ROJO RAYAS"/>
      <sheetName val="CEBRA"/>
      <sheetName val="PUENTE MESETAS"/>
      <sheetName val="CERRAMIENTO "/>
      <sheetName val="CAMPAMENTO"/>
      <sheetName val="Hoja1"/>
      <sheetName val="CASA  S.MARTIN"/>
      <sheetName val="CANTIDADES"/>
      <sheetName val="Hoja2"/>
      <sheetName val="APB 1"/>
      <sheetName val="PRECIOS"/>
      <sheetName val="CANTIDADES "/>
      <sheetName val="APB 4"/>
      <sheetName val="APB 2"/>
      <sheetName val="APB 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"/>
      <sheetName val="MODELO APU"/>
      <sheetName val="PRECIOS"/>
      <sheetName val="PRESUPUESTO"/>
      <sheetName val="CANTIDADES"/>
      <sheetName val="APB6"/>
      <sheetName val="APB8"/>
      <sheetName val="1.1"/>
      <sheetName val="1.2"/>
      <sheetName val="1.3"/>
      <sheetName val="1.4"/>
      <sheetName val="1.5"/>
      <sheetName val="APB7"/>
      <sheetName val="2.1"/>
      <sheetName val="2.2"/>
      <sheetName val="2.3"/>
      <sheetName val="2.4"/>
      <sheetName val="2.5"/>
      <sheetName val="2.6"/>
      <sheetName val="2.7"/>
      <sheetName val="2.8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</sheetNames>
    <sheetDataSet>
      <sheetData sheetId="0" refreshError="1"/>
      <sheetData sheetId="1" refreshError="1"/>
      <sheetData sheetId="2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  <cell r="J61">
            <v>30000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  <sheetName val="PU (2)"/>
      <sheetName val="PR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Formulario No.1 "/>
      <sheetName val="450.2P  Vía 9003"/>
      <sheetName val="632.1P "/>
      <sheetName val="630.4 Vía 9003"/>
      <sheetName val="630.6 Vía 7801"/>
      <sheetName val="matriz"/>
      <sheetName val="FormCan"/>
      <sheetName val="Prog"/>
      <sheetName val="PrecRec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SUB APU"/>
      <sheetName val="SUB_APU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V%C3%ADnculoExternoRecuperado1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MdeO"/>
      <sheetName val="Concretos"/>
      <sheetName val="Total Insumos"/>
      <sheetName val="PRECIOS INSUMOS"/>
      <sheetName val="APU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Gráfico1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PRESUPUESTO LICITACIÓN SRN 001"/>
      <sheetName val="SRN_005"/>
      <sheetName val="D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>
        <row r="2">
          <cell r="A2" t="str">
            <v>ACTA No</v>
          </cell>
        </row>
      </sheetData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 refreshError="1"/>
      <sheetData sheetId="749" refreshError="1"/>
      <sheetData sheetId="750" refreshError="1"/>
      <sheetData sheetId="751" refreshError="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>
        <row r="1">
          <cell r="A1" t="str">
            <v>ITEM</v>
          </cell>
        </row>
      </sheetData>
      <sheetData sheetId="977">
        <row r="1">
          <cell r="A1" t="str">
            <v>EQUIPO</v>
          </cell>
        </row>
      </sheetData>
      <sheetData sheetId="978">
        <row r="1">
          <cell r="A1" t="str">
            <v>ADMINISTRACION</v>
          </cell>
        </row>
      </sheetData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>
        <row r="1">
          <cell r="A1" t="str">
            <v>ITEM</v>
          </cell>
        </row>
      </sheetData>
      <sheetData sheetId="1019">
        <row r="1">
          <cell r="A1" t="str">
            <v>EQUIPO</v>
          </cell>
        </row>
      </sheetData>
      <sheetData sheetId="1020">
        <row r="1">
          <cell r="A1" t="str">
            <v>ADMINISTRACION</v>
          </cell>
        </row>
      </sheetData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>
        <row r="2">
          <cell r="A2" t="str">
            <v>HOSPITAL HERNANDO MONCALEANO PERDOMO ETAPA 1</v>
          </cell>
        </row>
      </sheetData>
      <sheetData sheetId="1039"/>
      <sheetData sheetId="1040">
        <row r="2">
          <cell r="A2" t="str">
            <v>HOSPITAL HERNANDO MONCALEANO PERDOMO ETAPA 2 A</v>
          </cell>
        </row>
      </sheetData>
      <sheetData sheetId="1041">
        <row r="2">
          <cell r="A2" t="str">
            <v>HOSPITAL HERNANDO MONCALEANO PERDOMO ETAPA 2B</v>
          </cell>
        </row>
      </sheetData>
      <sheetData sheetId="1042"/>
      <sheetData sheetId="1043"/>
      <sheetData sheetId="1044" refreshError="1"/>
      <sheetData sheetId="1045"/>
      <sheetData sheetId="1046"/>
      <sheetData sheetId="1047"/>
      <sheetData sheetId="1048"/>
      <sheetData sheetId="1049" refreshError="1"/>
      <sheetData sheetId="1050"/>
      <sheetData sheetId="1051"/>
      <sheetData sheetId="1052"/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 refreshError="1"/>
      <sheetData sheetId="1242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/>
      <sheetData sheetId="1276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/>
      <sheetData sheetId="1316"/>
      <sheetData sheetId="1317"/>
      <sheetData sheetId="1318"/>
      <sheetData sheetId="1319"/>
      <sheetData sheetId="1320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 refreshError="1"/>
      <sheetData sheetId="2815"/>
      <sheetData sheetId="2816" refreshError="1"/>
      <sheetData sheetId="2817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 refreshError="1"/>
      <sheetData sheetId="3027"/>
      <sheetData sheetId="3028"/>
      <sheetData sheetId="3029" refreshError="1"/>
      <sheetData sheetId="3030" refreshError="1"/>
      <sheetData sheetId="3031" refreshError="1"/>
      <sheetData sheetId="3032" refreshError="1"/>
      <sheetData sheetId="3033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/>
      <sheetData sheetId="3080"/>
      <sheetData sheetId="3081"/>
      <sheetData sheetId="3082"/>
      <sheetData sheetId="3083"/>
      <sheetData sheetId="3084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PRESUP "/>
      <sheetName val="MODELO APU"/>
      <sheetName val="CASA COMUNITARIA S.MARTIN"/>
      <sheetName val="Hoja2"/>
      <sheetName val="APB 1"/>
      <sheetName val="APB 2"/>
      <sheetName val="APB 3"/>
      <sheetName val="APB 4"/>
      <sheetName val="CANTIDADES "/>
      <sheetName val="PTO. USCO V. 1"/>
      <sheetName val="1.1"/>
      <sheetName val="1.2"/>
      <sheetName val="1.3"/>
      <sheetName val="1.4"/>
      <sheetName val="1.5"/>
      <sheetName val="1.6"/>
      <sheetName val="1.7"/>
      <sheetName val="1.8"/>
      <sheetName val="0"/>
      <sheetName val="2.1.1"/>
      <sheetName val="2.1.2"/>
      <sheetName val="2.1.3"/>
      <sheetName val="1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3.2.8"/>
      <sheetName val="3.2.9"/>
      <sheetName val="2"/>
      <sheetName val="4.1"/>
      <sheetName val="3"/>
      <sheetName val="5.1 "/>
      <sheetName val="5.2"/>
      <sheetName val="5.3"/>
      <sheetName val="4"/>
      <sheetName val="6.1"/>
      <sheetName val="6.2"/>
      <sheetName val="6.3"/>
      <sheetName val="6.4"/>
      <sheetName val="6.5"/>
      <sheetName val="6.6"/>
      <sheetName val="6.7"/>
      <sheetName val="5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6"/>
      <sheetName val="8.1"/>
      <sheetName val="8.2"/>
      <sheetName val="8.3"/>
      <sheetName val="8.4"/>
      <sheetName val="8.5"/>
      <sheetName val="8.6"/>
      <sheetName val="7"/>
      <sheetName val="9.1"/>
      <sheetName val="9.2"/>
      <sheetName val="9.3"/>
      <sheetName val="8"/>
      <sheetName val="10.1"/>
      <sheetName val="10.2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ARENA FINA PARA JUEGOS"/>
      <sheetName val="TRATAMIENTO CORTE DE RAICES"/>
      <sheetName val="GRAMA"/>
      <sheetName val="TALA DE ARBOLES"/>
      <sheetName val="ARBOLES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CANTIDADES"/>
      <sheetName val="L. ROJO RAYAS"/>
      <sheetName val="CEBRA"/>
      <sheetName val="PUENTE MESETAS"/>
      <sheetName val="CERRAMIENTO "/>
      <sheetName val="CAMPAMENTO"/>
      <sheetName val="Hoja1"/>
    </sheetNames>
    <sheetDataSet>
      <sheetData sheetId="0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"/>
      <sheetName val="MODELO APU"/>
      <sheetName val="PRECIOS"/>
      <sheetName val="APB6"/>
      <sheetName val="APB8"/>
      <sheetName val="CANTIDADES"/>
      <sheetName val="PRESUPUESTO"/>
      <sheetName val="1.1"/>
      <sheetName val="1,2"/>
      <sheetName val="1,3"/>
      <sheetName val="1,4"/>
      <sheetName val="1,5"/>
      <sheetName val="1,6"/>
      <sheetName val="2.1"/>
      <sheetName val="2.2"/>
      <sheetName val="2.3"/>
      <sheetName val="3.1"/>
      <sheetName val="3.2"/>
      <sheetName val="3,3"/>
      <sheetName val="3,4"/>
      <sheetName val="3,5"/>
      <sheetName val="APB9"/>
      <sheetName val="APB7"/>
      <sheetName val="4.1"/>
      <sheetName val="4.2"/>
      <sheetName val="4.3"/>
      <sheetName val="4.4"/>
      <sheetName val="4.5"/>
      <sheetName val="4.6"/>
      <sheetName val="5,1"/>
      <sheetName val="5,2"/>
      <sheetName val="5,3"/>
      <sheetName val="5,4"/>
      <sheetName val="5,5"/>
      <sheetName val="5,6"/>
      <sheetName val="5,7"/>
      <sheetName val="6.1"/>
      <sheetName val="6.2"/>
      <sheetName val="6.3"/>
      <sheetName val="7.1"/>
      <sheetName val="7.2"/>
      <sheetName val="8,1"/>
      <sheetName val="9.1"/>
      <sheetName val="9,2"/>
      <sheetName val="10.1"/>
      <sheetName val="10.2"/>
      <sheetName val="10.3"/>
      <sheetName val="11.1"/>
      <sheetName val="11.2"/>
      <sheetName val="11.3"/>
      <sheetName val="11.4"/>
      <sheetName val="12.1"/>
      <sheetName val="12,2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,10"/>
      <sheetName val="13,11"/>
      <sheetName val="14.1"/>
      <sheetName val="15.1"/>
      <sheetName val="15.2"/>
      <sheetName val="15.3"/>
      <sheetName val="16.1"/>
      <sheetName val="16.2"/>
      <sheetName val="16.3"/>
      <sheetName val="16.4"/>
      <sheetName val="17.1"/>
      <sheetName val="17.2"/>
    </sheetNames>
    <sheetDataSet>
      <sheetData sheetId="0"/>
      <sheetData sheetId="1"/>
      <sheetData sheetId="2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  <cell r="G2" t="str">
            <v>No.</v>
          </cell>
          <cell r="H2" t="str">
            <v>EQUIPO</v>
          </cell>
          <cell r="I2" t="str">
            <v>UNID.</v>
          </cell>
          <cell r="J2" t="str">
            <v>VR. UNIT.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  <cell r="G3">
            <v>1</v>
          </cell>
          <cell r="H3" t="str">
            <v>Canguro . Compactador</v>
          </cell>
          <cell r="I3" t="str">
            <v>Dia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  <cell r="G4">
            <v>2</v>
          </cell>
          <cell r="H4" t="str">
            <v>Cargador</v>
          </cell>
          <cell r="I4" t="str">
            <v>Hora</v>
          </cell>
          <cell r="J4">
            <v>75000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  <cell r="G5">
            <v>3</v>
          </cell>
          <cell r="H5" t="str">
            <v>Cilindro vibrocompactador</v>
          </cell>
          <cell r="I5" t="str">
            <v>Hora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3200</v>
          </cell>
          <cell r="E6">
            <v>64</v>
          </cell>
          <cell r="G6">
            <v>4</v>
          </cell>
          <cell r="H6" t="str">
            <v>Compresor con martillo</v>
          </cell>
          <cell r="I6" t="str">
            <v>Hora</v>
          </cell>
          <cell r="J6">
            <v>70000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  <cell r="G7">
            <v>5</v>
          </cell>
          <cell r="H7" t="str">
            <v>Cortadora de disco para asfalto, incluye disco diamantado</v>
          </cell>
          <cell r="I7" t="str">
            <v>Dia</v>
          </cell>
          <cell r="J7">
            <v>150000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  <cell r="G8">
            <v>6</v>
          </cell>
          <cell r="H8" t="str">
            <v>Equipo de topografía</v>
          </cell>
          <cell r="I8" t="str">
            <v>Dia</v>
          </cell>
          <cell r="J8">
            <v>65000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  <cell r="G9">
            <v>7</v>
          </cell>
          <cell r="H9" t="str">
            <v>Grúa</v>
          </cell>
          <cell r="I9" t="str">
            <v>Hora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  <cell r="G10">
            <v>8</v>
          </cell>
          <cell r="H10" t="str">
            <v>Mezcladora de concreto</v>
          </cell>
          <cell r="I10" t="str">
            <v>Dia</v>
          </cell>
          <cell r="J10">
            <v>50000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  <cell r="G11">
            <v>9</v>
          </cell>
          <cell r="H11" t="str">
            <v>Pulidora, incluye disco diamantado</v>
          </cell>
          <cell r="I11" t="str">
            <v>Dia</v>
          </cell>
          <cell r="J11">
            <v>75000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  <cell r="G12">
            <v>10</v>
          </cell>
          <cell r="H12" t="str">
            <v xml:space="preserve">Vibrador de concreto </v>
          </cell>
          <cell r="I12" t="str">
            <v>Dia</v>
          </cell>
          <cell r="J12">
            <v>35000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  <cell r="G13">
            <v>11</v>
          </cell>
          <cell r="H13" t="str">
            <v>Vibrocompactador manual (rana)</v>
          </cell>
          <cell r="I13" t="str">
            <v>Dia</v>
          </cell>
          <cell r="J13">
            <v>55000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  <cell r="G14">
            <v>12</v>
          </cell>
          <cell r="H14" t="str">
            <v>Volqueta,  6 M3</v>
          </cell>
          <cell r="I14" t="str">
            <v>Hora</v>
          </cell>
          <cell r="J14">
            <v>60000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  <cell r="G15">
            <v>13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  <cell r="G16">
            <v>14</v>
          </cell>
          <cell r="H16" t="str">
            <v>Retrocargador sobre llanta CAT 910 o simi</v>
          </cell>
          <cell r="I16" t="str">
            <v>Hora</v>
          </cell>
          <cell r="J16">
            <v>85000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  <cell r="G17">
            <v>15</v>
          </cell>
          <cell r="H17" t="str">
            <v>Retrocargador sobre orugas 902 o simil</v>
          </cell>
          <cell r="I17" t="str">
            <v>Hora</v>
          </cell>
          <cell r="J17">
            <v>100000</v>
          </cell>
        </row>
        <row r="18">
          <cell r="A18">
            <v>17</v>
          </cell>
          <cell r="E18">
            <v>0</v>
          </cell>
          <cell r="G18">
            <v>16</v>
          </cell>
          <cell r="H18" t="str">
            <v>Buldózer CAT D4 o similar</v>
          </cell>
          <cell r="I18" t="str">
            <v>Hora</v>
          </cell>
          <cell r="J18">
            <v>58633.620499999997</v>
          </cell>
        </row>
        <row r="19">
          <cell r="A19">
            <v>18</v>
          </cell>
          <cell r="E19">
            <v>0</v>
          </cell>
          <cell r="G19">
            <v>17</v>
          </cell>
          <cell r="H19" t="str">
            <v>Buldózer CAT D5 o similar</v>
          </cell>
          <cell r="I19" t="str">
            <v>Hora</v>
          </cell>
          <cell r="J19">
            <v>64496.982550000001</v>
          </cell>
        </row>
        <row r="20">
          <cell r="A20">
            <v>19</v>
          </cell>
          <cell r="E20">
            <v>0</v>
          </cell>
          <cell r="G20">
            <v>18</v>
          </cell>
          <cell r="H20" t="str">
            <v>Buldózer CAT D6 o similar</v>
          </cell>
          <cell r="I20" t="str">
            <v>Hora</v>
          </cell>
          <cell r="J20">
            <v>70360.344599999997</v>
          </cell>
        </row>
        <row r="21">
          <cell r="A21">
            <v>20</v>
          </cell>
          <cell r="E21">
            <v>0</v>
          </cell>
          <cell r="G21">
            <v>19</v>
          </cell>
          <cell r="H21" t="str">
            <v>Motoniveladora CAT 120 o similar</v>
          </cell>
          <cell r="I21" t="str">
            <v>Hora</v>
          </cell>
          <cell r="J21">
            <v>75000</v>
          </cell>
        </row>
        <row r="22">
          <cell r="G22">
            <v>20</v>
          </cell>
          <cell r="H22" t="str">
            <v xml:space="preserve">Compresor genérico </v>
          </cell>
          <cell r="I22" t="str">
            <v>Hora</v>
          </cell>
          <cell r="J22">
            <v>35180.172299999998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  <cell r="G23">
            <v>21</v>
          </cell>
          <cell r="H23" t="str">
            <v>Volqueta de  5 M3</v>
          </cell>
          <cell r="I23" t="str">
            <v>Hora</v>
          </cell>
          <cell r="J23">
            <v>28144.137839999999</v>
          </cell>
        </row>
        <row r="24">
          <cell r="G24">
            <v>22</v>
          </cell>
          <cell r="H24" t="str">
            <v>Irrigador 3000 Gl Dodge o simil</v>
          </cell>
          <cell r="I24" t="str">
            <v>Hora</v>
          </cell>
          <cell r="J24">
            <v>39870.861939999995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  <cell r="G25">
            <v>23</v>
          </cell>
          <cell r="H25" t="str">
            <v>Barredora Raygo o simil</v>
          </cell>
          <cell r="I25" t="str">
            <v>Hora</v>
          </cell>
          <cell r="J25">
            <v>29316.810249999999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  <cell r="G26">
            <v>24</v>
          </cell>
          <cell r="H26" t="str">
            <v>Cargador CAT 930 o similar</v>
          </cell>
          <cell r="I26" t="str">
            <v>Hora</v>
          </cell>
          <cell r="J26">
            <v>70000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  <cell r="G27">
            <v>25</v>
          </cell>
          <cell r="H27" t="str">
            <v>Vibriocompactador dinapac CAT 15A o simil</v>
          </cell>
          <cell r="I27" t="str">
            <v>Hora</v>
          </cell>
          <cell r="J27">
            <v>68000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  <cell r="G28">
            <v>26</v>
          </cell>
          <cell r="H28" t="str">
            <v>Vibriocompactador manual (Rana generico)</v>
          </cell>
          <cell r="I28" t="str">
            <v>Dia</v>
          </cell>
          <cell r="J28">
            <v>35180.172299999998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  <cell r="G29">
            <v>27</v>
          </cell>
          <cell r="H29" t="str">
            <v>Carrotanque Agua</v>
          </cell>
          <cell r="I29" t="str">
            <v>Hora</v>
          </cell>
          <cell r="J29">
            <v>35600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  <cell r="G30">
            <v>28</v>
          </cell>
          <cell r="H30" t="str">
            <v>FINISHR CMI AP1100</v>
          </cell>
          <cell r="I30" t="str">
            <v>Hora</v>
          </cell>
          <cell r="J30">
            <v>75000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  <cell r="G31">
            <v>29</v>
          </cell>
          <cell r="H31" t="str">
            <v>Motosierra</v>
          </cell>
          <cell r="I31" t="str">
            <v>Glob</v>
          </cell>
          <cell r="J31">
            <v>30000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  <cell r="G32">
            <v>30</v>
          </cell>
          <cell r="H32" t="str">
            <v>Andamios</v>
          </cell>
          <cell r="I32" t="str">
            <v>Hora</v>
          </cell>
          <cell r="J32">
            <v>15000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  <cell r="G33">
            <v>31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  <cell r="G34">
            <v>32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  <cell r="G36">
            <v>33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  <cell r="G37">
            <v>34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  <cell r="G38">
            <v>35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  <cell r="G39">
            <v>36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35000</v>
          </cell>
          <cell r="E40">
            <v>700</v>
          </cell>
          <cell r="G40">
            <v>37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  <cell r="G41">
            <v>38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38000</v>
          </cell>
          <cell r="E42">
            <v>760</v>
          </cell>
          <cell r="G42">
            <v>39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  <cell r="G43">
            <v>40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  <cell r="G44">
            <v>41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  <cell r="G45">
            <v>42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  <cell r="G46">
            <v>43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  <cell r="G47">
            <v>44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  <cell r="G48">
            <v>45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  <cell r="G49">
            <v>46</v>
          </cell>
        </row>
        <row r="50">
          <cell r="A50">
            <v>45</v>
          </cell>
          <cell r="E50">
            <v>0</v>
          </cell>
          <cell r="G50">
            <v>47</v>
          </cell>
        </row>
        <row r="51">
          <cell r="A51">
            <v>46</v>
          </cell>
          <cell r="E51">
            <v>0</v>
          </cell>
          <cell r="G51">
            <v>48</v>
          </cell>
        </row>
        <row r="52">
          <cell r="A52">
            <v>47</v>
          </cell>
          <cell r="E52">
            <v>0</v>
          </cell>
          <cell r="G52">
            <v>49</v>
          </cell>
        </row>
        <row r="53">
          <cell r="A53">
            <v>48</v>
          </cell>
          <cell r="E53">
            <v>0</v>
          </cell>
          <cell r="G53">
            <v>50</v>
          </cell>
        </row>
        <row r="54">
          <cell r="A54">
            <v>49</v>
          </cell>
          <cell r="E54">
            <v>0</v>
          </cell>
          <cell r="G54">
            <v>51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</row>
        <row r="62">
          <cell r="A62">
            <v>57</v>
          </cell>
          <cell r="E62">
            <v>0</v>
          </cell>
          <cell r="J62">
            <v>20000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  <cell r="J64">
            <v>25000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  <cell r="G71" t="str">
            <v>No.</v>
          </cell>
          <cell r="H71" t="str">
            <v>DESCRIPCION</v>
          </cell>
          <cell r="I71" t="str">
            <v>UNID.</v>
          </cell>
          <cell r="J71" t="str">
            <v>VR. UNIT.</v>
          </cell>
        </row>
        <row r="72">
          <cell r="A72">
            <v>67</v>
          </cell>
          <cell r="E72">
            <v>0</v>
          </cell>
          <cell r="G72">
            <v>1</v>
          </cell>
          <cell r="H72" t="str">
            <v>Concreto 2500psi</v>
          </cell>
          <cell r="I72" t="str">
            <v>M3</v>
          </cell>
          <cell r="J72">
            <v>229000</v>
          </cell>
        </row>
        <row r="73">
          <cell r="A73">
            <v>68</v>
          </cell>
          <cell r="E73">
            <v>0</v>
          </cell>
          <cell r="G73">
            <v>2</v>
          </cell>
          <cell r="H73" t="str">
            <v>Formaleta</v>
          </cell>
          <cell r="I73" t="str">
            <v>M2</v>
          </cell>
          <cell r="J73">
            <v>12000</v>
          </cell>
        </row>
        <row r="74">
          <cell r="A74">
            <v>69</v>
          </cell>
          <cell r="E74">
            <v>0</v>
          </cell>
          <cell r="G74">
            <v>3</v>
          </cell>
        </row>
        <row r="75">
          <cell r="A75">
            <v>70</v>
          </cell>
          <cell r="E75">
            <v>0</v>
          </cell>
          <cell r="G75">
            <v>4</v>
          </cell>
        </row>
        <row r="76">
          <cell r="G76">
            <v>5</v>
          </cell>
          <cell r="H76" t="str">
            <v>Mortero 1:6</v>
          </cell>
          <cell r="I76" t="str">
            <v>M3</v>
          </cell>
          <cell r="J76">
            <v>161230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  <cell r="G77">
            <v>6</v>
          </cell>
          <cell r="H77" t="str">
            <v>Mortero 1:4</v>
          </cell>
          <cell r="I77" t="str">
            <v>M3</v>
          </cell>
          <cell r="J77">
            <v>209050</v>
          </cell>
        </row>
        <row r="78">
          <cell r="G78">
            <v>7</v>
          </cell>
          <cell r="H78" t="str">
            <v>Concreto 3000psi</v>
          </cell>
          <cell r="I78" t="str">
            <v>M3</v>
          </cell>
          <cell r="J78">
            <v>265087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  <cell r="G79">
            <v>8</v>
          </cell>
          <cell r="H79" t="str">
            <v>Concreto Ciclópeo</v>
          </cell>
          <cell r="I79" t="str">
            <v>M3</v>
          </cell>
          <cell r="J79">
            <v>210000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  <cell r="G80">
            <v>9</v>
          </cell>
          <cell r="H80" t="str">
            <v>Acero de refuerzo de 60.000 PSI</v>
          </cell>
          <cell r="I80" t="str">
            <v>KG</v>
          </cell>
          <cell r="J80">
            <v>2900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670</v>
          </cell>
          <cell r="E81">
            <v>40.199999999999996</v>
          </cell>
          <cell r="G81">
            <v>10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  <cell r="G82">
            <v>11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  <cell r="G83">
            <v>12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  <cell r="G84">
            <v>13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  <cell r="G85">
            <v>14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  <cell r="G86">
            <v>15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  <cell r="G87">
            <v>16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  <cell r="G88">
            <v>17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  <cell r="G89">
            <v>18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  <cell r="G92">
            <v>19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  <cell r="G93">
            <v>20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  <cell r="G94">
            <v>21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  <cell r="G95">
            <v>22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  <cell r="G96">
            <v>23</v>
          </cell>
        </row>
        <row r="97">
          <cell r="A97">
            <v>89</v>
          </cell>
          <cell r="E97">
            <v>0</v>
          </cell>
          <cell r="G97">
            <v>24</v>
          </cell>
        </row>
        <row r="98">
          <cell r="A98">
            <v>90</v>
          </cell>
          <cell r="E98">
            <v>0</v>
          </cell>
          <cell r="G98">
            <v>25</v>
          </cell>
        </row>
        <row r="99">
          <cell r="A99">
            <v>91</v>
          </cell>
          <cell r="E99">
            <v>0</v>
          </cell>
          <cell r="G99">
            <v>26</v>
          </cell>
        </row>
        <row r="100">
          <cell r="A100">
            <v>92</v>
          </cell>
          <cell r="E100">
            <v>0</v>
          </cell>
          <cell r="G100">
            <v>27</v>
          </cell>
        </row>
        <row r="101">
          <cell r="A101">
            <v>93</v>
          </cell>
          <cell r="E101">
            <v>0</v>
          </cell>
          <cell r="G101">
            <v>28</v>
          </cell>
        </row>
        <row r="102">
          <cell r="A102">
            <v>94</v>
          </cell>
          <cell r="E102">
            <v>0</v>
          </cell>
          <cell r="G102">
            <v>29</v>
          </cell>
        </row>
        <row r="103">
          <cell r="A103">
            <v>95</v>
          </cell>
          <cell r="E103">
            <v>0</v>
          </cell>
          <cell r="G103">
            <v>30</v>
          </cell>
        </row>
        <row r="104">
          <cell r="A104">
            <v>96</v>
          </cell>
          <cell r="E104">
            <v>0</v>
          </cell>
          <cell r="G104">
            <v>31</v>
          </cell>
        </row>
        <row r="105">
          <cell r="A105">
            <v>97</v>
          </cell>
          <cell r="E105">
            <v>0</v>
          </cell>
          <cell r="G105">
            <v>32</v>
          </cell>
        </row>
        <row r="106">
          <cell r="A106">
            <v>98</v>
          </cell>
          <cell r="E106">
            <v>0</v>
          </cell>
          <cell r="G106">
            <v>33</v>
          </cell>
        </row>
        <row r="107">
          <cell r="A107">
            <v>99</v>
          </cell>
          <cell r="E107">
            <v>0</v>
          </cell>
          <cell r="G107">
            <v>34</v>
          </cell>
        </row>
        <row r="108">
          <cell r="A108">
            <v>100</v>
          </cell>
          <cell r="E108">
            <v>0</v>
          </cell>
          <cell r="G108">
            <v>35</v>
          </cell>
        </row>
        <row r="109">
          <cell r="A109">
            <v>101</v>
          </cell>
          <cell r="E109">
            <v>0</v>
          </cell>
          <cell r="G109">
            <v>36</v>
          </cell>
        </row>
        <row r="110">
          <cell r="A110">
            <v>102</v>
          </cell>
          <cell r="E110">
            <v>0</v>
          </cell>
          <cell r="G110">
            <v>37</v>
          </cell>
        </row>
        <row r="111">
          <cell r="A111">
            <v>103</v>
          </cell>
          <cell r="E111">
            <v>0</v>
          </cell>
          <cell r="G111">
            <v>38</v>
          </cell>
        </row>
        <row r="112">
          <cell r="A112">
            <v>104</v>
          </cell>
          <cell r="E112">
            <v>0</v>
          </cell>
          <cell r="G112">
            <v>39</v>
          </cell>
        </row>
        <row r="113">
          <cell r="A113">
            <v>105</v>
          </cell>
          <cell r="E113">
            <v>0</v>
          </cell>
          <cell r="G113">
            <v>40</v>
          </cell>
        </row>
        <row r="114">
          <cell r="A114">
            <v>106</v>
          </cell>
          <cell r="E114">
            <v>0</v>
          </cell>
          <cell r="G114">
            <v>41</v>
          </cell>
        </row>
        <row r="115">
          <cell r="A115">
            <v>107</v>
          </cell>
          <cell r="E115">
            <v>0</v>
          </cell>
          <cell r="G115">
            <v>42</v>
          </cell>
        </row>
        <row r="116">
          <cell r="A116">
            <v>108</v>
          </cell>
          <cell r="E116">
            <v>0</v>
          </cell>
          <cell r="G116">
            <v>43</v>
          </cell>
        </row>
        <row r="117">
          <cell r="A117">
            <v>109</v>
          </cell>
          <cell r="E117">
            <v>0</v>
          </cell>
          <cell r="G117">
            <v>44</v>
          </cell>
        </row>
        <row r="118">
          <cell r="A118">
            <v>110</v>
          </cell>
          <cell r="E118">
            <v>0</v>
          </cell>
          <cell r="G118">
            <v>45</v>
          </cell>
        </row>
        <row r="119">
          <cell r="E119">
            <v>0</v>
          </cell>
          <cell r="G119">
            <v>46</v>
          </cell>
        </row>
        <row r="120">
          <cell r="E120">
            <v>0</v>
          </cell>
          <cell r="G120">
            <v>47</v>
          </cell>
        </row>
        <row r="121">
          <cell r="G121">
            <v>48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  <cell r="G122">
            <v>49</v>
          </cell>
        </row>
        <row r="123">
          <cell r="G123">
            <v>50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  <cell r="G124">
            <v>51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  <cell r="G125">
            <v>52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  <cell r="G126">
            <v>53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  <cell r="G127">
            <v>54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  <cell r="G128">
            <v>55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  <cell r="G129">
            <v>56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  <cell r="G130">
            <v>57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  <cell r="G131">
            <v>58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  <cell r="G132">
            <v>59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  <cell r="G133">
            <v>60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  <cell r="G134">
            <v>61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  <cell r="G135">
            <v>62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  <cell r="G136">
            <v>63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  <cell r="G137">
            <v>64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  <cell r="G138">
            <v>65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  <cell r="G139">
            <v>66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  <cell r="G140">
            <v>67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  <cell r="G141">
            <v>68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  <cell r="G142">
            <v>69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  <cell r="G143">
            <v>70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  <cell r="G144">
            <v>71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  <cell r="G145">
            <v>72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  <cell r="G146">
            <v>73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  <cell r="G147">
            <v>74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  <cell r="G148">
            <v>75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  <cell r="G149">
            <v>76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  <cell r="G150">
            <v>77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  <cell r="G151">
            <v>78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  <cell r="G152">
            <v>79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  <cell r="G153">
            <v>80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1500</v>
          </cell>
          <cell r="E483">
            <v>90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22000</v>
          </cell>
          <cell r="E492">
            <v>1320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35000</v>
          </cell>
          <cell r="E493">
            <v>2100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12000</v>
          </cell>
          <cell r="E498">
            <v>720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40000</v>
          </cell>
          <cell r="E506">
            <v>2400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1900</v>
          </cell>
          <cell r="E534">
            <v>114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1900</v>
          </cell>
          <cell r="E535">
            <v>114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1900</v>
          </cell>
          <cell r="E536">
            <v>114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1000</v>
          </cell>
          <cell r="E537">
            <v>60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3300</v>
          </cell>
          <cell r="E538">
            <v>198</v>
          </cell>
        </row>
        <row r="539">
          <cell r="A539">
            <v>507</v>
          </cell>
          <cell r="B539" t="str">
            <v>Cordon superior de 2" x 2" e=0.154"</v>
          </cell>
          <cell r="C539" t="str">
            <v>ML</v>
          </cell>
          <cell r="D539">
            <v>11200</v>
          </cell>
          <cell r="E539">
            <v>672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10100</v>
          </cell>
          <cell r="E540">
            <v>606</v>
          </cell>
        </row>
        <row r="541">
          <cell r="A541">
            <v>509</v>
          </cell>
          <cell r="B541" t="str">
            <v>Cordon inferior de 1" x 1" e=0.095"</v>
          </cell>
          <cell r="C541" t="str">
            <v>ML</v>
          </cell>
          <cell r="D541">
            <v>8100</v>
          </cell>
          <cell r="E541">
            <v>486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 e =0.095"</v>
          </cell>
          <cell r="C543" t="str">
            <v>ML</v>
          </cell>
          <cell r="D543">
            <v>2000</v>
          </cell>
          <cell r="E543">
            <v>120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Perfil Doble C 0,10 x 0,04 mt cal. 20</v>
          </cell>
          <cell r="C545" t="str">
            <v>ML</v>
          </cell>
          <cell r="D545">
            <v>6585</v>
          </cell>
          <cell r="E545">
            <v>395.09999999999997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E548">
            <v>0</v>
          </cell>
        </row>
        <row r="549">
          <cell r="A549">
            <v>517</v>
          </cell>
          <cell r="E549">
            <v>0</v>
          </cell>
        </row>
        <row r="550">
          <cell r="A550">
            <v>518</v>
          </cell>
          <cell r="E550">
            <v>0</v>
          </cell>
        </row>
        <row r="551">
          <cell r="A551">
            <v>519</v>
          </cell>
          <cell r="E551">
            <v>0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1500</v>
          </cell>
          <cell r="E586">
            <v>90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634</v>
          </cell>
          <cell r="E588">
            <v>38.04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1500</v>
          </cell>
          <cell r="E589">
            <v>90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650</v>
          </cell>
          <cell r="E590">
            <v>39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12X20X30</v>
          </cell>
          <cell r="C704" t="str">
            <v>Und</v>
          </cell>
          <cell r="D704">
            <v>670</v>
          </cell>
          <cell r="E704">
            <v>40.199999999999996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>
            <v>209050</v>
          </cell>
          <cell r="E733">
            <v>12543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TARIFAS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rtero"/>
      <sheetName val="2000"/>
      <sheetName val="3000"/>
      <sheetName val="4000"/>
      <sheetName val="AIU"/>
      <sheetName val="Analisis AIU"/>
      <sheetName val="Cronograma"/>
      <sheetName val="Inter"/>
      <sheetName val="FM"/>
      <sheetName val="LE"/>
      <sheetName val="LM "/>
      <sheetName val="C"/>
      <sheetName val="MO"/>
      <sheetName val="P.M.T."/>
      <sheetName val="PAGA"/>
      <sheetName val="DATOS"/>
      <sheetName val="P. P.HUELLA"/>
      <sheetName val="P. P.HUELLA (2)"/>
      <sheetName val="Mc B2"/>
      <sheetName val="Mc B3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12"/>
      <sheetName val="MC-13)"/>
      <sheetName val="MC-14"/>
      <sheetName val="MC-Mo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2">
          <cell r="D12">
            <v>110000</v>
          </cell>
        </row>
        <row r="14">
          <cell r="D14">
            <v>127200</v>
          </cell>
        </row>
        <row r="15">
          <cell r="D15">
            <v>116000</v>
          </cell>
        </row>
        <row r="21">
          <cell r="D21">
            <v>77350</v>
          </cell>
        </row>
        <row r="22">
          <cell r="D22">
            <v>17000</v>
          </cell>
        </row>
        <row r="23">
          <cell r="D23">
            <v>10000</v>
          </cell>
        </row>
        <row r="24">
          <cell r="D24">
            <v>166000</v>
          </cell>
        </row>
        <row r="25">
          <cell r="D25">
            <v>113000</v>
          </cell>
        </row>
        <row r="26">
          <cell r="D26">
            <v>168000</v>
          </cell>
        </row>
        <row r="27">
          <cell r="D27">
            <v>6000</v>
          </cell>
        </row>
        <row r="28">
          <cell r="D28">
            <v>121000</v>
          </cell>
        </row>
        <row r="32">
          <cell r="D32">
            <v>1233.33</v>
          </cell>
        </row>
        <row r="37">
          <cell r="D37">
            <v>20</v>
          </cell>
        </row>
        <row r="38">
          <cell r="D38">
            <v>5</v>
          </cell>
        </row>
      </sheetData>
      <sheetData sheetId="10">
        <row r="10">
          <cell r="D10">
            <v>3900</v>
          </cell>
        </row>
        <row r="11">
          <cell r="D11">
            <v>39.78</v>
          </cell>
        </row>
        <row r="13">
          <cell r="D13">
            <v>6979.95</v>
          </cell>
        </row>
        <row r="15">
          <cell r="D15">
            <v>35000</v>
          </cell>
        </row>
        <row r="17">
          <cell r="D17">
            <v>560</v>
          </cell>
        </row>
        <row r="18">
          <cell r="D18">
            <v>6667</v>
          </cell>
        </row>
        <row r="19">
          <cell r="D19">
            <v>3000</v>
          </cell>
        </row>
        <row r="20">
          <cell r="D20">
            <v>4722.55</v>
          </cell>
        </row>
        <row r="23">
          <cell r="D23">
            <v>5100</v>
          </cell>
        </row>
        <row r="25">
          <cell r="D25">
            <v>29750</v>
          </cell>
        </row>
        <row r="26">
          <cell r="D26">
            <v>80000</v>
          </cell>
        </row>
        <row r="27">
          <cell r="D27">
            <v>2600</v>
          </cell>
        </row>
        <row r="28">
          <cell r="D28">
            <v>55000</v>
          </cell>
        </row>
        <row r="29">
          <cell r="D29">
            <v>61660</v>
          </cell>
        </row>
        <row r="30">
          <cell r="D30">
            <v>2174.4202538071067</v>
          </cell>
        </row>
        <row r="31">
          <cell r="D31">
            <v>280000</v>
          </cell>
        </row>
        <row r="34">
          <cell r="D34">
            <v>409580</v>
          </cell>
        </row>
        <row r="35">
          <cell r="D35">
            <v>392644</v>
          </cell>
        </row>
        <row r="36">
          <cell r="D36">
            <v>446235</v>
          </cell>
        </row>
      </sheetData>
      <sheetData sheetId="11"/>
      <sheetData sheetId="12">
        <row r="10">
          <cell r="G10" t="str">
            <v>OB</v>
          </cell>
          <cell r="H10" t="str">
            <v>OBRERO.</v>
          </cell>
          <cell r="I10" t="str">
            <v>H-H</v>
          </cell>
          <cell r="J10">
            <v>6769.8362641986487</v>
          </cell>
          <cell r="K10">
            <v>54158.690113589189</v>
          </cell>
        </row>
        <row r="11">
          <cell r="G11" t="str">
            <v>O</v>
          </cell>
          <cell r="H11" t="str">
            <v>OFICIAL.</v>
          </cell>
          <cell r="I11" t="str">
            <v>H-H</v>
          </cell>
          <cell r="J11">
            <v>11562.125132345156</v>
          </cell>
          <cell r="K11">
            <v>92497.001058761249</v>
          </cell>
        </row>
        <row r="12">
          <cell r="G12" t="str">
            <v>C11</v>
          </cell>
          <cell r="H12" t="str">
            <v>CUADRILLA (1 obrero+1 oficial).</v>
          </cell>
          <cell r="I12" t="str">
            <v>H-C</v>
          </cell>
          <cell r="J12">
            <v>18331.961396543804</v>
          </cell>
          <cell r="K12">
            <v>146655.69117235043</v>
          </cell>
        </row>
        <row r="13">
          <cell r="G13" t="str">
            <v>C61</v>
          </cell>
          <cell r="H13" t="str">
            <v>CUADRILLA PREPARACION (6 obreros + 1 oficial).</v>
          </cell>
          <cell r="I13" t="str">
            <v>H-C</v>
          </cell>
          <cell r="J13">
            <v>52181.142717537048</v>
          </cell>
          <cell r="K13">
            <v>417449.14174029639</v>
          </cell>
        </row>
        <row r="14">
          <cell r="G14" t="str">
            <v>C71</v>
          </cell>
          <cell r="H14" t="str">
            <v>CUADRILLA PAVIMENTOS  (7 obreros+1 oficial).</v>
          </cell>
          <cell r="I14" t="str">
            <v>H-C</v>
          </cell>
          <cell r="J14">
            <v>58950.978981735701</v>
          </cell>
          <cell r="K14">
            <v>471607.83185388561</v>
          </cell>
        </row>
        <row r="15">
          <cell r="G15" t="str">
            <v>C21</v>
          </cell>
          <cell r="H15" t="str">
            <v>CUADRILLA (2 obreros+1 oficial).</v>
          </cell>
          <cell r="I15" t="str">
            <v>H-C</v>
          </cell>
          <cell r="J15">
            <v>25101.797660742453</v>
          </cell>
          <cell r="K15">
            <v>200814.38128593963</v>
          </cell>
        </row>
        <row r="16">
          <cell r="G16" t="str">
            <v>C31</v>
          </cell>
          <cell r="H16" t="str">
            <v>CUADRILLA (3 obreros+1 oficial).</v>
          </cell>
          <cell r="I16" t="str">
            <v>H-C</v>
          </cell>
          <cell r="J16">
            <v>31871.633924941103</v>
          </cell>
          <cell r="K16">
            <v>254973.07139952882</v>
          </cell>
        </row>
        <row r="17">
          <cell r="G17" t="str">
            <v>C41</v>
          </cell>
          <cell r="H17" t="str">
            <v>CUADRILLA ESPECIALIZADA SEÑALIZACIÓN VIAL (4 obreros+1 oficial).</v>
          </cell>
          <cell r="I17" t="str">
            <v>H-C</v>
          </cell>
          <cell r="J17">
            <v>48302</v>
          </cell>
          <cell r="K17">
            <v>386415</v>
          </cell>
        </row>
        <row r="18">
          <cell r="G18" t="str">
            <v>CA41</v>
          </cell>
          <cell r="H18" t="str">
            <v>CUADRILLA AMBIENTAL Y REFORESTACION (4 obreros+1 oficial).</v>
          </cell>
          <cell r="I18" t="str">
            <v>H-C</v>
          </cell>
          <cell r="J18">
            <v>46370</v>
          </cell>
          <cell r="K18">
            <v>370958</v>
          </cell>
        </row>
        <row r="19">
          <cell r="G19" t="str">
            <v>CT</v>
          </cell>
          <cell r="H19" t="str">
            <v>COMISIÓN DE TOPOGRAFÍA (Topógrafo, Cadenero 1, Cadenero 2 y Obrero).</v>
          </cell>
          <cell r="I19" t="str">
            <v>DIA-C</v>
          </cell>
          <cell r="J19">
            <v>850000</v>
          </cell>
          <cell r="K19">
            <v>0</v>
          </cell>
        </row>
      </sheetData>
      <sheetData sheetId="13"/>
      <sheetData sheetId="14"/>
      <sheetData sheetId="15">
        <row r="15">
          <cell r="P15">
            <v>1</v>
          </cell>
        </row>
        <row r="21">
          <cell r="E21">
            <v>4.5</v>
          </cell>
          <cell r="F21">
            <v>900</v>
          </cell>
        </row>
        <row r="22">
          <cell r="G22">
            <v>0</v>
          </cell>
        </row>
        <row r="28">
          <cell r="D28">
            <v>0</v>
          </cell>
          <cell r="F28">
            <v>0</v>
          </cell>
        </row>
        <row r="31">
          <cell r="D31">
            <v>2</v>
          </cell>
        </row>
        <row r="32">
          <cell r="D32">
            <v>0</v>
          </cell>
        </row>
      </sheetData>
      <sheetData sheetId="16">
        <row r="8">
          <cell r="B8" t="str">
            <v>B. PAVIMENTO CON PLACA HUELLA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784869741</v>
          </cell>
        </row>
        <row r="9">
          <cell r="B9" t="str">
            <v>No.</v>
          </cell>
          <cell r="C9" t="str">
            <v>ITEM</v>
          </cell>
          <cell r="D9" t="str">
            <v>DESCRIPCION</v>
          </cell>
          <cell r="E9" t="str">
            <v>UNIDAD</v>
          </cell>
          <cell r="F9" t="str">
            <v>CANTIDAD</v>
          </cell>
          <cell r="G9" t="str">
            <v>V.UNITARIO</v>
          </cell>
          <cell r="H9" t="str">
            <v>VALOR TOTAL</v>
          </cell>
        </row>
        <row r="10">
          <cell r="B10">
            <v>0</v>
          </cell>
          <cell r="C10" t="str">
            <v>B1</v>
          </cell>
          <cell r="D10" t="str">
            <v>PRELIMINARES</v>
          </cell>
          <cell r="E10">
            <v>0</v>
          </cell>
          <cell r="F10">
            <v>0</v>
          </cell>
          <cell r="G10">
            <v>0</v>
          </cell>
          <cell r="H10">
            <v>3174000</v>
          </cell>
        </row>
        <row r="11">
          <cell r="B11">
            <v>1</v>
          </cell>
          <cell r="C11">
            <v>1.1000000000000001</v>
          </cell>
          <cell r="D11" t="str">
            <v xml:space="preserve">LOCALIZACIÓN Y REPLANTEO.  </v>
          </cell>
          <cell r="E11" t="str">
            <v>m</v>
          </cell>
          <cell r="F11">
            <v>1000</v>
          </cell>
          <cell r="G11">
            <v>3174</v>
          </cell>
          <cell r="H11">
            <v>3174000</v>
          </cell>
        </row>
        <row r="12">
          <cell r="B12">
            <v>0</v>
          </cell>
          <cell r="C12" t="str">
            <v>B2</v>
          </cell>
          <cell r="D12" t="str">
            <v>ESTRUCTURA DE PAVIMENTO PLACA HUELLA</v>
          </cell>
          <cell r="E12">
            <v>0</v>
          </cell>
          <cell r="F12">
            <v>0</v>
          </cell>
          <cell r="G12">
            <v>0</v>
          </cell>
          <cell r="H12">
            <v>754611862</v>
          </cell>
        </row>
        <row r="13">
          <cell r="B13">
            <v>2</v>
          </cell>
          <cell r="C13">
            <v>3.1</v>
          </cell>
          <cell r="D13" t="str">
            <v>EXCAVACIÓN MECÁNICA (EXPLANACIÓN). ESP. 210-13 INV.  INCLUYE RETIRO DE MATERIAL PROVENIENTE DE LA EXCAVACIÓN A DISPOSICIÓN FINAL DEL MISMO.</v>
          </cell>
          <cell r="E13" t="str">
            <v>m3</v>
          </cell>
          <cell r="F13">
            <v>32.400000000000006</v>
          </cell>
          <cell r="G13">
            <v>25450</v>
          </cell>
          <cell r="H13">
            <v>824580</v>
          </cell>
        </row>
        <row r="14">
          <cell r="B14">
            <v>3</v>
          </cell>
          <cell r="C14">
            <v>3.2</v>
          </cell>
          <cell r="D14" t="str">
            <v>EXCAVACION MANUAL EN MATERIAL SECO (INCLUYE TRANSPORTE  A SITIO AUTORIZADO.)</v>
          </cell>
          <cell r="E14" t="str">
            <v>m3</v>
          </cell>
          <cell r="F14">
            <v>49.233269999999997</v>
          </cell>
          <cell r="G14">
            <v>28956</v>
          </cell>
          <cell r="H14">
            <v>1425599</v>
          </cell>
        </row>
        <row r="15">
          <cell r="B15">
            <v>4</v>
          </cell>
          <cell r="C15">
            <v>4.2</v>
          </cell>
          <cell r="D15" t="str">
            <v>SUMINISTRO, INSTALACION, EXTENDIDA, NIVELACION, HUMEDECIMIENTO O AIREACION Y COMPACTACION DE SUBBASE GRANULAR CBR ≥ 40%. ESP. 320-13 INV.</v>
          </cell>
          <cell r="E15" t="str">
            <v>m3</v>
          </cell>
          <cell r="F15">
            <v>635.25</v>
          </cell>
          <cell r="G15">
            <v>114056</v>
          </cell>
          <cell r="H15">
            <v>72454074</v>
          </cell>
        </row>
        <row r="16">
          <cell r="B16">
            <v>5</v>
          </cell>
          <cell r="C16">
            <v>4.3</v>
          </cell>
          <cell r="D16" t="str">
            <v>SUMINISTRO E INSTALACIÓN DE SOLADO DE LIMPIEZA EN CONCRETO NORMAL CLASE F- (F´C=140 KGF/CM2). PARA RIOSTRAS,</v>
          </cell>
          <cell r="E16" t="str">
            <v>m3</v>
          </cell>
          <cell r="F16">
            <v>0</v>
          </cell>
          <cell r="G16">
            <v>470481</v>
          </cell>
          <cell r="H16">
            <v>0</v>
          </cell>
        </row>
        <row r="17">
          <cell r="B17">
            <v>6</v>
          </cell>
          <cell r="C17">
            <v>4.4000000000000004</v>
          </cell>
          <cell r="D17" t="str">
            <v>ACERO DE REFUERZO 4.200 KG/CM²  (60.000 PSI) ESP.640-13 INV. PARA PLACAS, RIOSTRAS, CUNETAS,  BORDILLOS Y DENTELLONES</v>
          </cell>
          <cell r="E17" t="str">
            <v>kg</v>
          </cell>
          <cell r="F17">
            <v>42818.855330158731</v>
          </cell>
          <cell r="G17">
            <v>5012</v>
          </cell>
          <cell r="H17">
            <v>214608103</v>
          </cell>
        </row>
        <row r="18">
          <cell r="B18">
            <v>7</v>
          </cell>
          <cell r="C18">
            <v>4.5</v>
          </cell>
          <cell r="D18" t="str">
            <v>SUMINISTRO E INSTALACIÓN DE CONCRETO NORMAL CLASE D - (F´C=210 KGF/CM2) O (3.000 PSI) PARA DENTELLONES- PLACAS - RIOSTRAS - CUNETAS - BORDILLO.</v>
          </cell>
          <cell r="E18" t="str">
            <v>m3</v>
          </cell>
          <cell r="F18">
            <v>745.8390599999999</v>
          </cell>
          <cell r="G18">
            <v>534892</v>
          </cell>
          <cell r="H18">
            <v>398943346</v>
          </cell>
        </row>
        <row r="19">
          <cell r="B19">
            <v>8</v>
          </cell>
          <cell r="C19">
            <v>4.5999999999999996</v>
          </cell>
          <cell r="D19" t="str">
            <v>SUMINISTRO E INSTALACIÓN DE CONCRETO CICLÓPEO DE 210 KG/CM² (3.000 PSI)  ESPESOR 0,15 M.60% CONCRETO NORMAL DE 210 KG/CM² (3.000 PSI) , 40% PIEDRA ESP. 630-13 INV. PARA HUELLAS.</v>
          </cell>
          <cell r="E19" t="str">
            <v>m3</v>
          </cell>
          <cell r="F19">
            <v>182.75</v>
          </cell>
          <cell r="G19">
            <v>363098</v>
          </cell>
          <cell r="H19">
            <v>66356160</v>
          </cell>
        </row>
        <row r="20">
          <cell r="B20">
            <v>0</v>
          </cell>
          <cell r="C20" t="str">
            <v>B3</v>
          </cell>
          <cell r="D20" t="str">
            <v>OBRAS DE DRENAJE Y COMPLEMENTARIAS: ALCANTARILLAS (1)</v>
          </cell>
          <cell r="E20">
            <v>0</v>
          </cell>
          <cell r="F20">
            <v>0</v>
          </cell>
          <cell r="G20">
            <v>0</v>
          </cell>
          <cell r="H20">
            <v>27083879</v>
          </cell>
        </row>
        <row r="21">
          <cell r="B21">
            <v>9</v>
          </cell>
          <cell r="C21">
            <v>5.0999999999999996</v>
          </cell>
          <cell r="D21" t="str">
            <v>SUMINISTRO E INSTALACIÓN DE SOLADO DE LIMPIEZA EN CONCRETO NORMAL CLASE F- (F´C=140 KGF/CM2). PARA OBRAS DE ARTE.</v>
          </cell>
          <cell r="E21" t="str">
            <v>m3</v>
          </cell>
          <cell r="F21">
            <v>5.93</v>
          </cell>
          <cell r="G21">
            <v>470481</v>
          </cell>
          <cell r="H21">
            <v>2789952</v>
          </cell>
        </row>
        <row r="22">
          <cell r="B22">
            <v>10</v>
          </cell>
          <cell r="C22">
            <v>5.2</v>
          </cell>
          <cell r="D22" t="str">
            <v>SUMINISTRO E INSTALACIÓN DE CONCRETO NORMAL CLASE D- (F´C=210 KGF/CM2). PARA CONSTRUCCION DE ENCOLES, DESCOLES Y PLACAS DE SOBREPISO DE ALCANTARILLAS.</v>
          </cell>
          <cell r="E22" t="str">
            <v>m3</v>
          </cell>
          <cell r="F22">
            <v>16.84</v>
          </cell>
          <cell r="G22">
            <v>534892</v>
          </cell>
          <cell r="H22">
            <v>9007581</v>
          </cell>
        </row>
        <row r="23">
          <cell r="B23">
            <v>11</v>
          </cell>
          <cell r="C23">
            <v>5.4</v>
          </cell>
          <cell r="D23" t="str">
            <v>SUMINISTRO E INTALACION DE TUBERIA EN CONCRETO F=36", L=1M. ESP. 661-13 INV.</v>
          </cell>
          <cell r="E23" t="str">
            <v>m</v>
          </cell>
          <cell r="F23">
            <v>10</v>
          </cell>
          <cell r="G23">
            <v>377486</v>
          </cell>
          <cell r="H23">
            <v>3774860</v>
          </cell>
        </row>
        <row r="24">
          <cell r="B24">
            <v>12</v>
          </cell>
          <cell r="C24">
            <v>5.5</v>
          </cell>
          <cell r="D24" t="str">
            <v>ACERO DE REFUERZO 4.200 KG/CM²  (60.000 PSI) ESP.640-13 INV. PARA ALCANTARILLA, BOX, MUROS.</v>
          </cell>
          <cell r="E24" t="str">
            <v>Kg</v>
          </cell>
          <cell r="F24">
            <v>2068</v>
          </cell>
          <cell r="G24">
            <v>5012</v>
          </cell>
          <cell r="H24">
            <v>10364816</v>
          </cell>
        </row>
        <row r="25">
          <cell r="B25">
            <v>13</v>
          </cell>
          <cell r="C25">
            <v>5.6</v>
          </cell>
          <cell r="D25" t="str">
            <v xml:space="preserve">SUMINISTRO E INSTALACION MATERIAL GRANULAR FILTRANTE. ESP. 673-13 INV. </v>
          </cell>
          <cell r="E25" t="str">
            <v>m3</v>
          </cell>
          <cell r="F25">
            <v>0</v>
          </cell>
          <cell r="G25">
            <v>167332</v>
          </cell>
          <cell r="H25">
            <v>0</v>
          </cell>
        </row>
        <row r="26">
          <cell r="B26">
            <v>14</v>
          </cell>
          <cell r="C26">
            <v>5.7</v>
          </cell>
          <cell r="D26" t="str">
            <v>DEMOLICION DE CONCRETOS DE EXISTENTES, INCLUYE RETIRO.</v>
          </cell>
          <cell r="E26" t="str">
            <v>m3</v>
          </cell>
          <cell r="F26">
            <v>0</v>
          </cell>
          <cell r="G26">
            <v>31911</v>
          </cell>
          <cell r="H26">
            <v>0</v>
          </cell>
        </row>
        <row r="27">
          <cell r="B27">
            <v>15</v>
          </cell>
          <cell r="C27">
            <v>5.8</v>
          </cell>
          <cell r="D27" t="str">
            <v>TERRAPLEN / MEJORAMIENTO CONFORMADO CON MATERIAL SELECCIONADO. ESP. 220.1-13 INV.</v>
          </cell>
          <cell r="E27" t="str">
            <v>m3</v>
          </cell>
          <cell r="F27">
            <v>14</v>
          </cell>
          <cell r="G27">
            <v>81905</v>
          </cell>
          <cell r="H27">
            <v>1146670</v>
          </cell>
        </row>
      </sheetData>
      <sheetData sheetId="17">
        <row r="10">
          <cell r="D10" t="str">
            <v>PRELIMINARES</v>
          </cell>
        </row>
        <row r="12">
          <cell r="D12" t="str">
            <v>ESTRUCTURA DE PAVIMENTO PLACA HUELLA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rtero"/>
      <sheetName val="2000"/>
      <sheetName val="3000"/>
      <sheetName val="4000"/>
      <sheetName val="Analisis AIU final"/>
      <sheetName val="Inter"/>
      <sheetName val="FM"/>
      <sheetName val="LE"/>
      <sheetName val="LM "/>
      <sheetName val="Cronograma"/>
      <sheetName val="MO"/>
      <sheetName val="DATOS"/>
      <sheetName val="P. P.HUELLA"/>
      <sheetName val="PRESUPUESTO OFICIAL (Entidad)"/>
      <sheetName val="P. P.HUELLA (2)"/>
      <sheetName val="P. P.HUELLA FINAL"/>
      <sheetName val="Mc B2"/>
      <sheetName val="Mc B3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12"/>
      <sheetName val="MC-13)"/>
      <sheetName val="MC-14"/>
      <sheetName val="MC-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1">
          <cell r="D11">
            <v>127200</v>
          </cell>
        </row>
        <row r="12">
          <cell r="D12">
            <v>116000</v>
          </cell>
        </row>
        <row r="18">
          <cell r="D18">
            <v>77350</v>
          </cell>
        </row>
        <row r="19">
          <cell r="D19">
            <v>17000</v>
          </cell>
        </row>
        <row r="20">
          <cell r="D20">
            <v>10000</v>
          </cell>
        </row>
        <row r="21">
          <cell r="D21">
            <v>166000</v>
          </cell>
        </row>
        <row r="22">
          <cell r="D22">
            <v>113000</v>
          </cell>
        </row>
        <row r="23">
          <cell r="D23">
            <v>168000</v>
          </cell>
        </row>
        <row r="24">
          <cell r="D24">
            <v>6000</v>
          </cell>
        </row>
        <row r="25">
          <cell r="D25">
            <v>121000</v>
          </cell>
        </row>
        <row r="35">
          <cell r="D35">
            <v>30.05</v>
          </cell>
        </row>
      </sheetData>
      <sheetData sheetId="8">
        <row r="10">
          <cell r="D10">
            <v>5100</v>
          </cell>
        </row>
        <row r="13">
          <cell r="D13">
            <v>7400</v>
          </cell>
        </row>
        <row r="15">
          <cell r="D15">
            <v>60000</v>
          </cell>
        </row>
        <row r="18">
          <cell r="D18">
            <v>6667</v>
          </cell>
        </row>
        <row r="19">
          <cell r="D19">
            <v>3000</v>
          </cell>
        </row>
        <row r="23">
          <cell r="D23">
            <v>5100</v>
          </cell>
        </row>
        <row r="25">
          <cell r="D25">
            <v>15000</v>
          </cell>
        </row>
        <row r="27">
          <cell r="D27">
            <v>2600</v>
          </cell>
        </row>
        <row r="28">
          <cell r="D28">
            <v>71500</v>
          </cell>
        </row>
        <row r="29">
          <cell r="D29">
            <v>107500</v>
          </cell>
        </row>
        <row r="30">
          <cell r="D30">
            <v>2174.4202538071067</v>
          </cell>
        </row>
        <row r="31">
          <cell r="D31">
            <v>280000</v>
          </cell>
        </row>
        <row r="34">
          <cell r="D34">
            <v>416068</v>
          </cell>
        </row>
        <row r="35">
          <cell r="D35">
            <v>382070</v>
          </cell>
        </row>
      </sheetData>
      <sheetData sheetId="9"/>
      <sheetData sheetId="10">
        <row r="10">
          <cell r="G10" t="str">
            <v>OB</v>
          </cell>
        </row>
      </sheetData>
      <sheetData sheetId="11">
        <row r="15">
          <cell r="P15">
            <v>1</v>
          </cell>
        </row>
        <row r="21">
          <cell r="E21">
            <v>4.5</v>
          </cell>
          <cell r="F21">
            <v>3690</v>
          </cell>
        </row>
        <row r="22">
          <cell r="G22">
            <v>0</v>
          </cell>
        </row>
        <row r="28">
          <cell r="D28">
            <v>10</v>
          </cell>
          <cell r="F28">
            <v>10</v>
          </cell>
        </row>
        <row r="31">
          <cell r="D31">
            <v>26</v>
          </cell>
        </row>
        <row r="32">
          <cell r="D32">
            <v>0</v>
          </cell>
        </row>
      </sheetData>
      <sheetData sheetId="12">
        <row r="8">
          <cell r="B8" t="str">
            <v>B. PAVIMENTO CON PLACA HUELLA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rtero"/>
      <sheetName val="2000"/>
      <sheetName val="3000"/>
      <sheetName val="4000"/>
      <sheetName val="Analisis AIU final"/>
      <sheetName val="Inter"/>
      <sheetName val="FM"/>
      <sheetName val="LE"/>
      <sheetName val="LM "/>
      <sheetName val="Cronograma"/>
      <sheetName val="MO"/>
      <sheetName val="DATOS"/>
      <sheetName val="Presupuesto "/>
      <sheetName val="Mc B2"/>
      <sheetName val="Mc B3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12"/>
      <sheetName val="MC-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5">
          <cell r="D15">
            <v>116000</v>
          </cell>
        </row>
        <row r="23">
          <cell r="D23">
            <v>10000</v>
          </cell>
        </row>
        <row r="24">
          <cell r="D24">
            <v>166000</v>
          </cell>
        </row>
        <row r="25">
          <cell r="D25">
            <v>113000</v>
          </cell>
        </row>
        <row r="26">
          <cell r="D26">
            <v>168000</v>
          </cell>
        </row>
        <row r="27">
          <cell r="D27">
            <v>6000</v>
          </cell>
        </row>
        <row r="28">
          <cell r="D28">
            <v>121000</v>
          </cell>
        </row>
        <row r="32">
          <cell r="D32">
            <v>1233.33</v>
          </cell>
        </row>
        <row r="38">
          <cell r="D38">
            <v>20</v>
          </cell>
        </row>
        <row r="39">
          <cell r="D39">
            <v>20</v>
          </cell>
        </row>
      </sheetData>
      <sheetData sheetId="8">
        <row r="10">
          <cell r="D10">
            <v>6000</v>
          </cell>
        </row>
        <row r="11">
          <cell r="D11">
            <v>40</v>
          </cell>
        </row>
        <row r="13">
          <cell r="D13">
            <v>7400</v>
          </cell>
        </row>
        <row r="15">
          <cell r="D15">
            <v>58000</v>
          </cell>
        </row>
        <row r="17">
          <cell r="D17">
            <v>650</v>
          </cell>
        </row>
        <row r="18">
          <cell r="D18">
            <v>6667</v>
          </cell>
        </row>
        <row r="19">
          <cell r="D19">
            <v>3000</v>
          </cell>
        </row>
        <row r="20">
          <cell r="D20">
            <v>4722.55</v>
          </cell>
        </row>
        <row r="23">
          <cell r="D23">
            <v>5100</v>
          </cell>
        </row>
        <row r="25">
          <cell r="D25">
            <v>29750</v>
          </cell>
        </row>
        <row r="26">
          <cell r="D26">
            <v>80000</v>
          </cell>
        </row>
        <row r="27">
          <cell r="D27">
            <v>2600</v>
          </cell>
        </row>
        <row r="28">
          <cell r="D28">
            <v>65000</v>
          </cell>
        </row>
        <row r="29">
          <cell r="D29">
            <v>75000</v>
          </cell>
        </row>
        <row r="30">
          <cell r="D30">
            <v>2174.4202538071067</v>
          </cell>
        </row>
        <row r="31">
          <cell r="D31">
            <v>280000</v>
          </cell>
        </row>
        <row r="34">
          <cell r="D34">
            <v>449068</v>
          </cell>
        </row>
        <row r="35">
          <cell r="D35">
            <v>376910</v>
          </cell>
        </row>
        <row r="36">
          <cell r="D36">
            <v>470414</v>
          </cell>
        </row>
      </sheetData>
      <sheetData sheetId="9"/>
      <sheetData sheetId="10">
        <row r="10">
          <cell r="G10" t="str">
            <v>OB</v>
          </cell>
          <cell r="H10" t="str">
            <v>OBRERO.</v>
          </cell>
          <cell r="I10" t="str">
            <v>H-H</v>
          </cell>
          <cell r="J10">
            <v>7712.2500882301038</v>
          </cell>
          <cell r="K10">
            <v>61698.00070584083</v>
          </cell>
        </row>
        <row r="11">
          <cell r="G11" t="str">
            <v>O</v>
          </cell>
          <cell r="H11" t="str">
            <v>OFICIAL.</v>
          </cell>
          <cell r="I11" t="str">
            <v>H-H</v>
          </cell>
          <cell r="J11">
            <v>11562.125132345156</v>
          </cell>
          <cell r="K11">
            <v>92497.001058761249</v>
          </cell>
        </row>
        <row r="12">
          <cell r="G12" t="str">
            <v>C11</v>
          </cell>
          <cell r="H12" t="str">
            <v>CUADRILLA (1 obrero+1 oficial).</v>
          </cell>
          <cell r="I12" t="str">
            <v>H-C</v>
          </cell>
          <cell r="J12">
            <v>19274.375220575261</v>
          </cell>
          <cell r="K12">
            <v>154195.00176460209</v>
          </cell>
        </row>
        <row r="13">
          <cell r="G13" t="str">
            <v>C61</v>
          </cell>
          <cell r="H13" t="str">
            <v>CUADRILLA PREPARACION (6 obreros + 1 oficial).</v>
          </cell>
          <cell r="I13" t="str">
            <v>H-C</v>
          </cell>
          <cell r="J13">
            <v>57835.625661725782</v>
          </cell>
          <cell r="K13">
            <v>462685.00529380626</v>
          </cell>
        </row>
        <row r="14">
          <cell r="G14" t="str">
            <v>C71</v>
          </cell>
          <cell r="H14" t="str">
            <v>CUADRILLA PAVIMENTOS  (7 obreros+1 oficial).</v>
          </cell>
          <cell r="I14" t="str">
            <v>H-C</v>
          </cell>
          <cell r="J14">
            <v>65547.875749955885</v>
          </cell>
          <cell r="K14">
            <v>524383.00599964708</v>
          </cell>
        </row>
        <row r="15">
          <cell r="G15" t="str">
            <v>C21</v>
          </cell>
          <cell r="H15" t="str">
            <v>CUADRILLA (2 obreros+1 oficial).</v>
          </cell>
          <cell r="I15" t="str">
            <v>H-C</v>
          </cell>
          <cell r="J15">
            <v>26986.625308805364</v>
          </cell>
          <cell r="K15">
            <v>215893.00247044291</v>
          </cell>
        </row>
        <row r="16">
          <cell r="G16" t="str">
            <v>C31</v>
          </cell>
          <cell r="H16" t="str">
            <v>CUADRILLA (3 obreros+1 oficial).</v>
          </cell>
          <cell r="I16" t="str">
            <v>H-C</v>
          </cell>
          <cell r="J16">
            <v>34698.875397035466</v>
          </cell>
          <cell r="K16">
            <v>277591.00317628373</v>
          </cell>
        </row>
        <row r="17">
          <cell r="G17" t="str">
            <v>C41</v>
          </cell>
          <cell r="H17" t="str">
            <v>CUADRILLA ESPECIALIZADA SEÑALIZACIÓN VIAL (4 obreros+1 oficial).</v>
          </cell>
          <cell r="I17" t="str">
            <v>H-C</v>
          </cell>
          <cell r="J17">
            <v>53014</v>
          </cell>
          <cell r="K17">
            <v>424111</v>
          </cell>
        </row>
        <row r="18">
          <cell r="G18" t="str">
            <v>CA41</v>
          </cell>
          <cell r="H18" t="str">
            <v>CUADRILLA AMBIENTAL Y REFORESTACION (4 obreros+1 oficial).</v>
          </cell>
          <cell r="I18" t="str">
            <v>H-C</v>
          </cell>
          <cell r="J18">
            <v>50893</v>
          </cell>
          <cell r="K18">
            <v>407147</v>
          </cell>
        </row>
        <row r="19">
          <cell r="G19" t="str">
            <v>CT</v>
          </cell>
          <cell r="H19" t="str">
            <v>COMISIÓN DE TOPOGRAFÍA (Topógrafo, Cadenero 1, Cadenero 2 y Obrero).</v>
          </cell>
          <cell r="I19" t="str">
            <v>DIA-C</v>
          </cell>
          <cell r="J19">
            <v>850000</v>
          </cell>
        </row>
      </sheetData>
      <sheetData sheetId="11">
        <row r="15">
          <cell r="P15">
            <v>1</v>
          </cell>
        </row>
        <row r="20">
          <cell r="Q20" t="str">
            <v>“MEJORAMIENTO DE VÍAS TERCIARIAS MEDIANTE LA CONSTRUCCION DE PLACA HUELLA EN SITIOS CRITICOS DEL MUNICIPIO PAICOL DEPARTAMENTO DEL HUILA"</v>
          </cell>
        </row>
        <row r="21">
          <cell r="E21">
            <v>5</v>
          </cell>
          <cell r="F21">
            <v>459</v>
          </cell>
        </row>
        <row r="22">
          <cell r="G22">
            <v>0</v>
          </cell>
        </row>
        <row r="28">
          <cell r="D28">
            <v>1</v>
          </cell>
          <cell r="F28">
            <v>10</v>
          </cell>
        </row>
        <row r="31">
          <cell r="D31">
            <v>6</v>
          </cell>
        </row>
        <row r="32">
          <cell r="D32">
            <v>0</v>
          </cell>
        </row>
      </sheetData>
      <sheetData sheetId="12">
        <row r="10">
          <cell r="H10">
            <v>2185350</v>
          </cell>
        </row>
        <row r="12">
          <cell r="H12">
            <v>630957937</v>
          </cell>
        </row>
        <row r="19">
          <cell r="H19">
            <v>105664691</v>
          </cell>
        </row>
        <row r="30">
          <cell r="H30">
            <v>5575822</v>
          </cell>
        </row>
        <row r="31">
          <cell r="H31">
            <v>3264000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Indicadores Gestión"/>
      <sheetName val="Indicadores de Impacto"/>
      <sheetName val="Objetivos de Política"/>
      <sheetName val="Indicadores de Producto"/>
      <sheetName val="Programa Presupuestal"/>
      <sheetName val="Subprograma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Descentralizadas"/>
      <sheetName val="Control"/>
    </sheetNames>
    <sheetDataSet>
      <sheetData sheetId="0" refreshError="1">
        <row r="2">
          <cell r="B2" t="str">
            <v>Internacional</v>
          </cell>
          <cell r="G2" t="str">
            <v>CM-Cabecera Municipal</v>
          </cell>
          <cell r="L2" t="str">
            <v>Ministerios</v>
          </cell>
          <cell r="P2" t="str">
            <v>Todos</v>
          </cell>
          <cell r="S2" t="str">
            <v>Si</v>
          </cell>
        </row>
        <row r="3">
          <cell r="B3" t="str">
            <v>Nacional</v>
          </cell>
          <cell r="G3" t="str">
            <v>CD-Cabecera Departamental</v>
          </cell>
          <cell r="L3" t="str">
            <v>Departamentos Administrativos</v>
          </cell>
          <cell r="P3" t="str">
            <v>Amazonas</v>
          </cell>
          <cell r="S3" t="str">
            <v>No</v>
          </cell>
        </row>
        <row r="4">
          <cell r="B4" t="str">
            <v>Costa Atlántica</v>
          </cell>
          <cell r="G4" t="str">
            <v>C-Corregimiento</v>
          </cell>
          <cell r="L4" t="str">
            <v>Entidades de Control</v>
          </cell>
          <cell r="P4" t="str">
            <v>Antioquia</v>
          </cell>
        </row>
        <row r="5">
          <cell r="B5" t="str">
            <v>Occidente</v>
          </cell>
          <cell r="G5" t="str">
            <v>IP-Inspección de Policía</v>
          </cell>
          <cell r="L5" t="str">
            <v>Departamentos</v>
          </cell>
          <cell r="P5" t="str">
            <v>Arauca</v>
          </cell>
        </row>
        <row r="6">
          <cell r="B6" t="str">
            <v>Centro Oriente</v>
          </cell>
          <cell r="G6" t="str">
            <v>IPM-Inspección de Policía Municipal</v>
          </cell>
          <cell r="L6" t="str">
            <v>Distritos</v>
          </cell>
          <cell r="P6" t="str">
            <v>Atlántico</v>
          </cell>
        </row>
        <row r="7">
          <cell r="B7" t="str">
            <v>Orinoquía</v>
          </cell>
          <cell r="G7" t="str">
            <v>IPD-Inspección de Policía Departamental</v>
          </cell>
          <cell r="L7" t="str">
            <v>Áreas Metropolitanas</v>
          </cell>
          <cell r="P7" t="str">
            <v>Bolívar</v>
          </cell>
        </row>
        <row r="8">
          <cell r="B8" t="str">
            <v>Amazonía</v>
          </cell>
          <cell r="G8" t="str">
            <v>CAS-Caserío</v>
          </cell>
          <cell r="L8" t="str">
            <v>Municipios</v>
          </cell>
          <cell r="P8" t="str">
            <v>Boyacá</v>
          </cell>
        </row>
        <row r="9">
          <cell r="B9" t="str">
            <v>Bogotá</v>
          </cell>
          <cell r="L9" t="str">
            <v>Entidades Descentralizadas</v>
          </cell>
          <cell r="P9" t="str">
            <v>Caldas</v>
          </cell>
        </row>
        <row r="10">
          <cell r="L10" t="str">
            <v>Entidades Internacionales</v>
          </cell>
          <cell r="P10" t="str">
            <v>Caquetá</v>
          </cell>
        </row>
        <row r="11">
          <cell r="L11" t="str">
            <v>Otras</v>
          </cell>
          <cell r="P11" t="str">
            <v>Casanare</v>
          </cell>
        </row>
        <row r="12">
          <cell r="P12" t="str">
            <v>Cauca</v>
          </cell>
        </row>
        <row r="13">
          <cell r="P13" t="str">
            <v>Cesar</v>
          </cell>
        </row>
        <row r="14">
          <cell r="P14" t="str">
            <v>Chocó</v>
          </cell>
        </row>
        <row r="15">
          <cell r="P15" t="str">
            <v>Córdoba</v>
          </cell>
        </row>
        <row r="16">
          <cell r="P16" t="str">
            <v>Cundinamarca</v>
          </cell>
        </row>
        <row r="17">
          <cell r="P17" t="str">
            <v>Guainía</v>
          </cell>
        </row>
        <row r="18">
          <cell r="P18" t="str">
            <v>Guaviare</v>
          </cell>
        </row>
        <row r="19">
          <cell r="P19" t="str">
            <v>Huila</v>
          </cell>
        </row>
        <row r="20">
          <cell r="P20" t="str">
            <v>La Guajira</v>
          </cell>
        </row>
        <row r="21">
          <cell r="P21" t="str">
            <v>Magdalena</v>
          </cell>
        </row>
        <row r="22">
          <cell r="P22" t="str">
            <v>Meta</v>
          </cell>
        </row>
        <row r="23">
          <cell r="P23" t="str">
            <v>Nariño</v>
          </cell>
        </row>
        <row r="24">
          <cell r="P24" t="str">
            <v>Norte de Santander</v>
          </cell>
        </row>
        <row r="25">
          <cell r="P25" t="str">
            <v>Putumayo</v>
          </cell>
        </row>
        <row r="26">
          <cell r="P26" t="str">
            <v>Quindio</v>
          </cell>
        </row>
        <row r="27">
          <cell r="P27" t="str">
            <v>Risaralda</v>
          </cell>
        </row>
        <row r="28">
          <cell r="P28" t="str">
            <v>San Andrés</v>
          </cell>
        </row>
        <row r="29">
          <cell r="P29" t="str">
            <v>Santander</v>
          </cell>
        </row>
        <row r="30">
          <cell r="P30" t="str">
            <v>Sucre</v>
          </cell>
        </row>
        <row r="31">
          <cell r="D31" t="str">
            <v>Caquetá</v>
          </cell>
          <cell r="P31" t="str">
            <v>Tolima</v>
          </cell>
        </row>
        <row r="32">
          <cell r="D32" t="str">
            <v>Putumayo</v>
          </cell>
          <cell r="P32" t="str">
            <v>Valle del Cauca</v>
          </cell>
        </row>
        <row r="33">
          <cell r="D33" t="str">
            <v>Amazonas</v>
          </cell>
          <cell r="P33" t="str">
            <v>Vaupés</v>
          </cell>
        </row>
        <row r="34">
          <cell r="P34" t="str">
            <v>Vichada</v>
          </cell>
        </row>
        <row r="120">
          <cell r="K120" t="str">
            <v>Nasa Kiwe</v>
          </cell>
        </row>
        <row r="121">
          <cell r="K121" t="str">
            <v xml:space="preserve">Siberia </v>
          </cell>
        </row>
        <row r="122">
          <cell r="K122" t="str">
            <v>Zit-Sek Del Quecal</v>
          </cell>
        </row>
        <row r="1080">
          <cell r="F1080" t="str">
            <v>Florencia</v>
          </cell>
        </row>
        <row r="1081">
          <cell r="F1081" t="str">
            <v>Albania</v>
          </cell>
        </row>
        <row r="1082">
          <cell r="F1082" t="str">
            <v>Belén De Los Andaquies</v>
          </cell>
        </row>
        <row r="1083">
          <cell r="F1083" t="str">
            <v>Cartagena Del Chairá</v>
          </cell>
        </row>
        <row r="1084">
          <cell r="F1084" t="str">
            <v>Curillo</v>
          </cell>
        </row>
        <row r="1085">
          <cell r="F1085" t="str">
            <v>El Doncello</v>
          </cell>
        </row>
        <row r="1086">
          <cell r="F1086" t="str">
            <v>El Paujil</v>
          </cell>
        </row>
        <row r="1087">
          <cell r="F1087" t="str">
            <v>La Montañita</v>
          </cell>
        </row>
        <row r="1088">
          <cell r="F1088" t="str">
            <v>Milán</v>
          </cell>
        </row>
        <row r="1089">
          <cell r="F1089" t="str">
            <v>Morelia</v>
          </cell>
        </row>
        <row r="1090">
          <cell r="F1090" t="str">
            <v>Puerto Rico</v>
          </cell>
        </row>
        <row r="1091">
          <cell r="F1091" t="str">
            <v>San José Del Fragua</v>
          </cell>
        </row>
        <row r="1092">
          <cell r="F1092" t="str">
            <v>San Vicente Del Caguán</v>
          </cell>
        </row>
        <row r="1093">
          <cell r="F1093" t="str">
            <v>Solano</v>
          </cell>
        </row>
        <row r="1094">
          <cell r="F1094" t="str">
            <v>Solita</v>
          </cell>
        </row>
        <row r="1095">
          <cell r="F1095" t="str">
            <v>Valparaiso</v>
          </cell>
        </row>
      </sheetData>
      <sheetData sheetId="1" refreshError="1">
        <row r="2">
          <cell r="B2" t="str">
            <v>01000000 SECTOR DEFENSA Y SEGURIDAD</v>
          </cell>
        </row>
        <row r="3">
          <cell r="B3" t="str">
            <v>0100G001 COBERTURA DE VIGILANCIA</v>
          </cell>
        </row>
        <row r="4">
          <cell r="B4" t="str">
            <v>0100G002 CUMPLIMIENTO DE CANTIDADES FISICAS</v>
          </cell>
        </row>
        <row r="5">
          <cell r="B5" t="str">
            <v>0100G003 CUMPLIMIENTO DE LA EJECUCION PRESUPUESTAL</v>
          </cell>
        </row>
        <row r="6">
          <cell r="B6" t="str">
            <v>02000000 SECTOR INDUSTRIA COMERCIO EXTERIOR</v>
          </cell>
        </row>
        <row r="7">
          <cell r="B7" t="str">
            <v>0200G001 PARTICIPACION DE LAS COMERCIALIZADORAS INTERNACIONALES EN LAS EXPORTACIONES DEL PAIS</v>
          </cell>
        </row>
        <row r="8">
          <cell r="B8" t="str">
            <v>03000000 SECTOR SALUD</v>
          </cell>
        </row>
        <row r="9">
          <cell r="B9" t="str">
            <v>0300G001 BECAS / CREDITO OTORGADAS A MEDICOS RESIDENTES EN ESPECIALIDADES CLINICAS DE SALUD.</v>
          </cell>
        </row>
        <row r="10">
          <cell r="B10" t="str">
            <v>0300G002 DEPARTAMENTOS Y DISTRITOS ASISTIDOS Y CAPACITADOS EN EL PLAN BASICO DE ATENCION, PAB</v>
          </cell>
        </row>
        <row r="11">
          <cell r="B11" t="str">
            <v>0300G003 DEPARTAMENTOS Y DISTRITOS CON MANEJO AUTONOMO DE RECURSOS</v>
          </cell>
        </row>
        <row r="12">
          <cell r="B12" t="str">
            <v>0300G004 MUNICIPIOS CON MANEJO AUTONOMO DE RECURSOS</v>
          </cell>
        </row>
        <row r="13">
          <cell r="B13" t="str">
            <v>0300G005 EPS PUBLICAS Y PRIVADAS QUE CUENTAN CON UN SISTEMA DE GARANTIA DE CALIDAD OPERANDO (DIFERENTES NIVELES DE DESARROLLO)</v>
          </cell>
        </row>
        <row r="14">
          <cell r="B14" t="str">
            <v>0300G006 TASA DE CIRUGIAS CANCELADAS EN HOSPITALES DE NIVEL DE ATENCION II Y III, SOBRE EL TOTAL DE PROGRAMADAS.</v>
          </cell>
        </row>
        <row r="15">
          <cell r="B15" t="str">
            <v>0300G007 EXCEDENTES RESULTADO DE LA SUBCUENTA DE COMPENSACION FOSYGA</v>
          </cell>
        </row>
        <row r="16">
          <cell r="B16" t="str">
            <v>0300G008 COFINANCIACION DE LA NACION PARA MANTENER LA COBERTURA DE REGISTRO SUBSIDIADO A NIVEL TERRITORIAL</v>
          </cell>
        </row>
        <row r="17">
          <cell r="B17" t="str">
            <v>0300G009 RELACION DE INGRESOS Y GASTOS EN LOS HOSPITALES DE II Y III NIVEL</v>
          </cell>
        </row>
        <row r="18">
          <cell r="B18" t="str">
            <v>0300G010 GASTO TOTAL HOSPITALARIO FINANCIADO CON RECURSOS PROPIOS</v>
          </cell>
        </row>
        <row r="19">
          <cell r="B19" t="str">
            <v>0300G011 MONTO TOTAL DE RECURSOS DESTINADOS A LA FINANCIACION DEL REGIMEN SUBSIDIADO</v>
          </cell>
        </row>
        <row r="20">
          <cell r="B20" t="str">
            <v>0300G012 CUMPLIMIENTO DE LA EJECUCION PRESUPUESTAL</v>
          </cell>
        </row>
        <row r="21">
          <cell r="B21" t="str">
            <v>0300G013 CUMPLIMIENTO DE LA EJECUCION PRESUPUESTAL EN ADECUACION Y DOTACION</v>
          </cell>
        </row>
        <row r="22">
          <cell r="B22" t="str">
            <v>0300G014 INVERSION EQUIPOS DE LABORATORIO</v>
          </cell>
        </row>
        <row r="23">
          <cell r="B23" t="str">
            <v>0300G015 INVERSION INSUMOS DE LABORATORIO</v>
          </cell>
        </row>
        <row r="24">
          <cell r="B24" t="str">
            <v>0300G016 INVERSION EQUIPOS DE SISTEMATIZACION Y COMUNICACION</v>
          </cell>
        </row>
        <row r="25">
          <cell r="B25" t="str">
            <v>0300G017 COSTO PROMEDIO DE CAPACITACION POR ENTIDAD TERRITORIAL</v>
          </cell>
        </row>
        <row r="26">
          <cell r="B26" t="str">
            <v>0300G018 COSTO PROMEDIO ASESORIAS DE ASISTENCIA TECNICA</v>
          </cell>
        </row>
        <row r="27">
          <cell r="B27" t="str">
            <v>0300G019 INVERSION PARA EL PROGRAMA DE ANALISIS DE CONTROL DE CALIDAD DE LOS PRODUCTOS BIOLOGICOS</v>
          </cell>
        </row>
        <row r="28">
          <cell r="B28" t="str">
            <v>0300G020 EFICIENCIA ADMINISTRATIVA</v>
          </cell>
        </row>
        <row r="29">
          <cell r="B29" t="str">
            <v>0300G021 VIGILANCIA Y CONTROL</v>
          </cell>
        </row>
        <row r="30">
          <cell r="B30" t="str">
            <v>0300G022 VISITAS DE BUENAS PRACTICAS DE MANUFACTURA, BPM</v>
          </cell>
        </row>
        <row r="31">
          <cell r="B31" t="str">
            <v>0300G023 PROGRAMA DE ANALISIS DE CONTROL DE CALIDAD</v>
          </cell>
        </row>
        <row r="32">
          <cell r="B32" t="str">
            <v>0300G024 REUNIONES TECNICO-CIENTIFICAS DE LA COMISION REVISORA</v>
          </cell>
        </row>
        <row r="33">
          <cell r="B33" t="str">
            <v>04000000 SECTOR COMUNICACIONES</v>
          </cell>
        </row>
        <row r="34">
          <cell r="B34" t="str">
            <v>0400G001 RED TELEFONICA ATENDIDA PROMEDIO POR AÑO</v>
          </cell>
        </row>
        <row r="35">
          <cell r="B35" t="str">
            <v>0400G002 REPOSICION DE EQUIPOS ELECTRONICOS RELACIONADOS CON LAS TELECOMUNICACIONES</v>
          </cell>
        </row>
        <row r="36">
          <cell r="B36" t="str">
            <v>0400G003 SERVICIOS ADMINISTRADOS EN UNA UNICA BASE DE DATOS</v>
          </cell>
        </row>
        <row r="37">
          <cell r="B37" t="str">
            <v>0400G004 INSTALACION DE TELEFONOS PUBLICOS PARA SORDOS</v>
          </cell>
        </row>
        <row r="38">
          <cell r="B38" t="str">
            <v>0400G005 EJECUCION EN CONSTRUCCION DE LA SEDE CENTRAL Y LAS TERRITORIALES DEL MINISTERIO DE COMUNICACIONES</v>
          </cell>
        </row>
        <row r="39">
          <cell r="B39" t="str">
            <v>0400G006 EJECUCION EN ADECUACION DE LA SEDE CENTRAL Y LAS TERRITORIALES DEL MINISTERIO DE COMUNICACIONES</v>
          </cell>
        </row>
        <row r="40">
          <cell r="B40" t="str">
            <v>0400G007 EJECUCION EN REMODELACION DE LA SEDE CENTRAL Y LAS TERRITORIALES DEL MINISTERIO DE COMUNICACIONES</v>
          </cell>
        </row>
        <row r="41">
          <cell r="B41" t="str">
            <v>0400G008 FUNCIONAMIENTO DE LA RADIODIFUSORA NACIONAL</v>
          </cell>
        </row>
        <row r="42">
          <cell r="B42" t="str">
            <v>0400G009 OBSERVACIONES ATENDIDAS DE LOS INFORMES FINALES DE INTERVENTORIAS DE LOS SERVICIOS DE TELECOMUNICACIONES</v>
          </cell>
        </row>
        <row r="43">
          <cell r="B43" t="str">
            <v>0400G010 INVERSION POR FUNCIONARIO CAPACITADO</v>
          </cell>
        </row>
        <row r="44">
          <cell r="B44" t="str">
            <v>0400G011 INVERSION POR FUNCIONARIO BENEFICIADO CON PROGRAMAS DE BIENESTAR SOCIAL</v>
          </cell>
        </row>
        <row r="45">
          <cell r="B45" t="str">
            <v>0400G012 INVERSION EN CORREO SOCIAL POR MUNICIPIO</v>
          </cell>
        </row>
        <row r="46">
          <cell r="B46" t="str">
            <v>0400G013 COSTO POR CONECTIVIDAD</v>
          </cell>
        </row>
        <row r="47">
          <cell r="B47" t="str">
            <v>0400G014 COSTO POR PUNTO DE TELEFONIA RURAL COMUNITARIA</v>
          </cell>
        </row>
        <row r="48">
          <cell r="B48" t="str">
            <v>0400G015 COSTO POR TELEFONO PUBLICO PARA SORDO</v>
          </cell>
        </row>
        <row r="49">
          <cell r="B49" t="str">
            <v>0400G016 COSTO POR CAPACITACION EN MANEJO DE EMISORAS COMUNITARIAS</v>
          </cell>
        </row>
        <row r="50">
          <cell r="B50" t="str">
            <v>0400G017 EQUIPOS RECIBIDOS EN DONACION PARA EL PROGRAMA DE COMPUTADORES PARA EDUCAR</v>
          </cell>
        </row>
        <row r="51">
          <cell r="B51" t="str">
            <v>0400G018 COSTO POR ESTACION RECUPERADA DE LA RADIODIFUSORA NACIONAL</v>
          </cell>
        </row>
        <row r="52">
          <cell r="B52" t="str">
            <v>0400G019 COSTO POR MONTAJE DE NUEVAS ESTACIONES DE LA RADIODIFUSORA NACIONAL</v>
          </cell>
        </row>
        <row r="53">
          <cell r="B53" t="str">
            <v>0400G020 CENTRALES DE COMPUTO EN FUNCIONAMIENTO NORMAL</v>
          </cell>
        </row>
        <row r="54">
          <cell r="B54" t="str">
            <v>0400G021 COMPUTADORES EN FUNCIONAMIENTO NORMAL</v>
          </cell>
        </row>
        <row r="55">
          <cell r="B55" t="str">
            <v>0400G022 INFRAESTRUCTURA DEL SISTEMA DE GESTION DEL ESPECTRO EN FUNCIONAMIENTO  NORMAL</v>
          </cell>
        </row>
        <row r="56">
          <cell r="B56" t="str">
            <v>0400G023 ADQUISICION DEL MAPA DIGITALIZADO DEL PAIS CON RELIEVE</v>
          </cell>
        </row>
        <row r="57">
          <cell r="B57" t="str">
            <v>05000000 SECTOR MINAS Y ENERGIA</v>
          </cell>
        </row>
        <row r="58">
          <cell r="B58" t="str">
            <v>0500G001 TIEMPO DE RESPUESTA A EVENT (TR)</v>
          </cell>
        </row>
        <row r="59">
          <cell r="B59" t="str">
            <v>0500G002 PROGRAMACION PROYECTO (PP).</v>
          </cell>
        </row>
        <row r="60">
          <cell r="B60" t="str">
            <v>0500G003 KILOMETROS RED ELECTRICA ATENDIDA O MANTENIDA POR AÑO (KT).</v>
          </cell>
        </row>
        <row r="61">
          <cell r="B61" t="str">
            <v>0500G004 VALOR INVERTIDO POR KILOMETRO DE RED ELECTRICA ATENDIDA O MANTENIDA POR AÑO</v>
          </cell>
        </row>
        <row r="62">
          <cell r="B62" t="str">
            <v>0500G005 PARTICIPACION EN EL PIB (EN PESOS) DEL SECTOR ENERGETICO</v>
          </cell>
        </row>
        <row r="63">
          <cell r="B63" t="str">
            <v>0500G006 ENERGIA ELECTRICA QUE SE PIERDE POR TRANSMISION</v>
          </cell>
        </row>
        <row r="64">
          <cell r="B64" t="str">
            <v>0500G007 ENERGIA ELECTRICA QUE SE PIERDE POR DISTRIBUCION</v>
          </cell>
        </row>
        <row r="65">
          <cell r="B65" t="str">
            <v>0500G008 PROYECTOS CON INCORPORACION DE LA VARIABLE AMBIENTAL DEL SECTOR ENERGETICO</v>
          </cell>
        </row>
        <row r="66">
          <cell r="B66" t="str">
            <v>0500G009 ATENCION A USUARIOS BRINDANDO INFORMACION OPORTUNA DEL SECTOR MINERO - ENERGETICO</v>
          </cell>
        </row>
        <row r="67">
          <cell r="B67" t="str">
            <v>0500G010 NIVEL DE AVANCE DEL DESARROLLO DEL SISTEMA DE INFORMACION ENERGETICO</v>
          </cell>
        </row>
        <row r="68">
          <cell r="B68" t="str">
            <v>0500G011 RACIONAMIENTO DE GASES COMBUSTIBLES Y COMBUSTIBLES LIQUIDOS</v>
          </cell>
        </row>
        <row r="69">
          <cell r="B69" t="str">
            <v>0500G012 RACIONAMIENTO ENERGETICO EN ZONAS INTERCONECTADAS</v>
          </cell>
        </row>
        <row r="70">
          <cell r="B70" t="str">
            <v>0500G013 CONSULTAS A LA PAGINA WEB</v>
          </cell>
        </row>
        <row r="71">
          <cell r="B71" t="str">
            <v>0500G014 UTILIZACION DE LA CAPACIDAD DE RED</v>
          </cell>
        </row>
        <row r="72">
          <cell r="B72" t="str">
            <v>0500G015 NUEVAS EMPRESAS COMPETITIVAS</v>
          </cell>
        </row>
        <row r="73">
          <cell r="B73" t="str">
            <v>0500G016 SEGUIMIENTO A LA PROGRAMACION DE PROYECTO</v>
          </cell>
        </row>
        <row r="74">
          <cell r="B74" t="str">
            <v>0500G017 SEGUIMIENTO A LA PROGRAMACION DE LA INVERSION PROYECTO</v>
          </cell>
        </row>
        <row r="75">
          <cell r="B75" t="str">
            <v>0500G018 INTERRUPCIONES EN EL SERVICIO DE ENERGIA</v>
          </cell>
        </row>
        <row r="76">
          <cell r="B76" t="str">
            <v>0500G019 TIEMPO DE INTERRUPCION DEL SERVICIO DE ENERGIA</v>
          </cell>
        </row>
        <row r="77">
          <cell r="B77" t="str">
            <v>0500G020 RECLAMOS AL SERVICIO</v>
          </cell>
        </row>
        <row r="78">
          <cell r="B78" t="str">
            <v>0500G021 RECLAMOS AL SERVICIO DE ENERGIA ELECTRICA</v>
          </cell>
        </row>
        <row r="79">
          <cell r="B79" t="str">
            <v>0500G022 SANCIONES POR EL INCUMPLIMIENTO DE LA NORMATIVIDAD</v>
          </cell>
        </row>
        <row r="80">
          <cell r="B80" t="str">
            <v>0500G023 CUMPLIMIENTO EN EL REPORTE DE ENTREGA DE LA LIQUIDACION DE SUBSIDIOS</v>
          </cell>
        </row>
        <row r="81">
          <cell r="B81" t="str">
            <v>0500G024 PRODUCCION DE ENERGIA ELECTRICA</v>
          </cell>
        </row>
        <row r="82">
          <cell r="B82" t="str">
            <v>0500G025 ENERGIA ELECTRICA QUE SE PIERDE POR TRANSMISION (EN PORCENTAJE)</v>
          </cell>
        </row>
        <row r="83">
          <cell r="B83" t="str">
            <v>0500G026 ENERGIA ELECTRICA QUE SE PIERDE POR DISTRIBUCION (EN PORCENTAJE)</v>
          </cell>
        </row>
        <row r="84">
          <cell r="B84" t="str">
            <v>0500G027 INVERSION EN UNIDAD DE KM DE LA RED ELECTRICA CONSTRUIDA POR AÑO EN ZONAS NO INTERCONECTADAS,  ZNI</v>
          </cell>
        </row>
        <row r="85">
          <cell r="B85" t="str">
            <v>0500G028 VALOR INVERTIDO EN KWH GENERADO POR AÑO EN ZONAS NO INTERCONECTADAS, ZNI.</v>
          </cell>
        </row>
        <row r="86">
          <cell r="B86" t="str">
            <v>0500G029 COSTO DE INVERSION EN LA ESTRUCTURACION E IMPLEMENTACION DE ESQUEMAS EMPRESARIALES EN LAS ZNI</v>
          </cell>
        </row>
        <row r="87">
          <cell r="B87" t="str">
            <v>0500G030 EJECUCION DE PRESUPUESTO EN PROYECTOS ORIENTADOS A IMPLEMENTAR EL  PNDM.</v>
          </cell>
        </row>
        <row r="88">
          <cell r="B88" t="str">
            <v>0500G031 CUMPLIMIENTO DE LAS ASESORIAS PROGRAMADAS</v>
          </cell>
        </row>
        <row r="89">
          <cell r="B89" t="str">
            <v>0500G032 CUMPLIMIENTO DE LAS TAREAS ESTABLECIDAS EN EL PLAN OPERATIVO ANUAL</v>
          </cell>
        </row>
        <row r="90">
          <cell r="B90" t="str">
            <v>0500G033 CUMPLIMIENTO DE LOS PROGRAMAS DE CAPACITACION</v>
          </cell>
        </row>
        <row r="91">
          <cell r="B91" t="str">
            <v>0500G034 NIVEL DE EJECUCION DE LOS PROYECTOS DE MINERIA ESPECIAL PROGRAMADOS</v>
          </cell>
        </row>
        <row r="92">
          <cell r="B92" t="str">
            <v>0500G035 AVANCE EN COMPONENTES PARA EL DESARROLLO DE LA IMPLEMENTACION DEL SISTEMA DE INFORMACION MINERO</v>
          </cell>
        </row>
        <row r="93">
          <cell r="B93" t="str">
            <v>0500G036 GRADO DE IMPLEMENTACION DEL PLAN NACIONAL DE DESARROLLO MINERO, PNDM</v>
          </cell>
        </row>
        <row r="94">
          <cell r="B94" t="str">
            <v>0500G037 INVERSION DE LA ENTIDAD EN ESTUDIOS</v>
          </cell>
        </row>
        <row r="95">
          <cell r="B95" t="str">
            <v>0500G038 VALOR INVERTIDO EN MANTENIMIENTO DE RED ELECTRICA ATENDIDA POR AÑO</v>
          </cell>
        </row>
        <row r="96">
          <cell r="B96" t="str">
            <v>06000000 SECTOR TRANSPORTE</v>
          </cell>
        </row>
        <row r="97">
          <cell r="B97" t="str">
            <v>0600G001 INTERRUPCION DE SERVICIOS INFORMATICOS</v>
          </cell>
        </row>
        <row r="98">
          <cell r="B98" t="str">
            <v>0600G002 PROGRAMACION DE PROYECTOS</v>
          </cell>
        </row>
        <row r="99">
          <cell r="B99" t="str">
            <v>0600G003 SOLICITUDES DE CAPACITACION ATENDIDAS</v>
          </cell>
        </row>
        <row r="100">
          <cell r="B100" t="str">
            <v>0600G004 APROPIACION DE RECURSOS</v>
          </cell>
        </row>
        <row r="101">
          <cell r="B101" t="str">
            <v>0600G005 SEGUIMIENTO A LA PROGRAMACION DE PROYECTOS</v>
          </cell>
        </row>
        <row r="102">
          <cell r="B102" t="str">
            <v>0600G006 COSTO INVERTIDO VS COSTO PROGRAMADO PUENTE</v>
          </cell>
        </row>
        <row r="103">
          <cell r="B103" t="str">
            <v>0600G007 COSTOS DE MANTENIMIENTO DE LA INFRAESTRUCTURA COMPUTACIONAL</v>
          </cell>
        </row>
        <row r="104">
          <cell r="B104" t="str">
            <v>0600G008 INTERVENCION DE LOS CANALES DE ACCESO</v>
          </cell>
        </row>
        <row r="105">
          <cell r="B105" t="str">
            <v>0600G009 INVERSION EN ESTUDIOS CONTRATADOS</v>
          </cell>
        </row>
        <row r="106">
          <cell r="B106" t="str">
            <v>0600G010 INVERSION EN REPOSICION DE EQUIPOS DE COMPUTO</v>
          </cell>
        </row>
        <row r="107">
          <cell r="B107" t="str">
            <v>0600G011 MANTENIMIENTO Y REPARACION DE EQUIPOS DE TRASBORDO</v>
          </cell>
        </row>
        <row r="108">
          <cell r="B108" t="str">
            <v>0600G012 PROCESOS AUDITADOS</v>
          </cell>
        </row>
        <row r="109">
          <cell r="B109" t="str">
            <v>0600G013 RECAUDOS POR CONTRAPRESTACION</v>
          </cell>
        </row>
        <row r="110">
          <cell r="B110" t="str">
            <v>0600G014 REPARACION Y HABILITACION DE EQUIPOS</v>
          </cell>
        </row>
        <row r="111">
          <cell r="B111" t="str">
            <v>0600G015 CUMPLIMIENTO EN EL PLAZO DE EJECUCION DE LOS CONTRATOS DE CAPACITACION</v>
          </cell>
        </row>
        <row r="112">
          <cell r="B112" t="str">
            <v>0600G016 AVANCE PLAN DE ACCION</v>
          </cell>
        </row>
        <row r="113">
          <cell r="B113" t="str">
            <v>0600G017 COBERTURA SEÑALIZACION RED VIAL</v>
          </cell>
        </row>
        <row r="114">
          <cell r="B114" t="str">
            <v>0600G018 CONTRIBUCION AL RECAUDO Y CONTROL DE LA VALORIZACION</v>
          </cell>
        </row>
        <row r="115">
          <cell r="B115" t="str">
            <v>0600G019 COSTO PRIMA DE SEGUROS VS. SINIESTROS CANCELADOS PARA VEHICULOS QUE TRANSITAN EN LA RED NACIONAL DE CARRETERAS</v>
          </cell>
        </row>
        <row r="116">
          <cell r="B116" t="str">
            <v>0600G020 CUBRIMIENTO A EMERGENCIAS</v>
          </cell>
        </row>
        <row r="117">
          <cell r="B117" t="str">
            <v>0600G021 CUMPLIMIENTO PLAZO ADQUISICION DE EQUIPOS</v>
          </cell>
        </row>
        <row r="118">
          <cell r="B118" t="str">
            <v>0600G022 FRECUENCIA DE COMISIONES DE SUPERVISION</v>
          </cell>
        </row>
        <row r="119">
          <cell r="B119" t="str">
            <v>0600G023 COMPROMISOS DEL RECURSO ECONOMICO ASIGNADO</v>
          </cell>
        </row>
        <row r="120">
          <cell r="B120" t="str">
            <v>0600G024 INVERSION EN REPARACIONES LOCATIVAS DE INMUEBLES  A CARGO DE LA ENTIDAD</v>
          </cell>
        </row>
        <row r="121">
          <cell r="B121" t="str">
            <v>0600G025 PAGO DE OBRAS COMPLEMENTARIAS A CONCESIONES VIALES</v>
          </cell>
        </row>
        <row r="122">
          <cell r="B122" t="str">
            <v>0600G026 PROYECTOS VIALES CON LICENCIAS AMBIENTALES</v>
          </cell>
        </row>
        <row r="123">
          <cell r="B123" t="str">
            <v>0600G027 RECAUDOS POR VENTA VS INVERSION EN ESPECIES VENALES (PAGOS PERCIBIDOS POR ELEMENTOS PARA CONTROL DE TRANSITO: PLACAS MOTOS, AUTOS, PLANILLAS, LICENCIAS, ENTRE OTROS)</v>
          </cell>
        </row>
        <row r="124">
          <cell r="B124" t="str">
            <v>0600G028 REGISTROS INTERNOS GENERADOS</v>
          </cell>
        </row>
        <row r="125">
          <cell r="B125" t="str">
            <v>0600G029 PAGO DE GARANTIAS A CONCESIONES VIALES</v>
          </cell>
        </row>
        <row r="126">
          <cell r="B126" t="str">
            <v>0600G030 REUNIONES CON LA COMUNIDAD COMO ESTRATEGIA DE GESTION</v>
          </cell>
        </row>
        <row r="127">
          <cell r="B127" t="str">
            <v>0600G031 INVERSION PUBLICA EN EL SECTOR TRANSPORTE</v>
          </cell>
        </row>
        <row r="128">
          <cell r="B128" t="str">
            <v>0600G032 INVERSION PUBLICA EN EL SECTOR TRANSPORTE SUBSECTOR TRANSPORTE TERRESTRE</v>
          </cell>
        </row>
        <row r="129">
          <cell r="B129" t="str">
            <v>0600G033 CUMPLIMIENTO DE LAS ASESORIAS PROGRAMADAS</v>
          </cell>
        </row>
        <row r="130">
          <cell r="B130" t="str">
            <v>0600G034 CUMPLIMIENTO DE LOS PROGRAMAS DE CAPACITACIÓN DEL CEA</v>
          </cell>
        </row>
        <row r="131">
          <cell r="B131" t="str">
            <v>0600G035 COBERTURA DE LOS SERVICIOS DE SEGURIDAD EN AEROPUERTOS</v>
          </cell>
        </row>
        <row r="132">
          <cell r="B132" t="str">
            <v>0600G036 COSTO USUARIOS ATENDIDOS POR LA OFICINA DE CONTROL Y SEGURIDAD AEREA, OCSA.</v>
          </cell>
        </row>
        <row r="133">
          <cell r="B133" t="str">
            <v>0600G037 COSTO USUARIOS ATENDIDOS POR EL CENTRO DE ESTUDIOS AERONAUTICOS, CEA</v>
          </cell>
        </row>
        <row r="134">
          <cell r="B134" t="str">
            <v>0600G038 VARIACIÓN DEL COSTO USUARIOS ATENDIDOS POR LA OFICINA DE CONTROL Y SEGURIDAD AEREA, OCSA.</v>
          </cell>
        </row>
        <row r="135">
          <cell r="B135" t="str">
            <v>0600G039 VARIACIÓN DEL COSTO USUARIOS ATENDIDOS POR EL CENTRO DE ESTUDIOS AERONAUTICOS, CEA</v>
          </cell>
        </row>
        <row r="136">
          <cell r="B136" t="str">
            <v>0600G040 CUMPLIMIENTO DE LOS PROGRAMAS DE CAPACITACION, CEA.</v>
          </cell>
        </row>
        <row r="137">
          <cell r="B137" t="str">
            <v>0600G041 CUMPLIMIENTO DE LOS PROGRAMAS DE CAPACITACION, OCSA</v>
          </cell>
        </row>
        <row r="138">
          <cell r="B138" t="str">
            <v>07000000 SECTOR EDUCACION Y CULTURA</v>
          </cell>
        </row>
        <row r="139">
          <cell r="B139" t="str">
            <v>0700G001 ALUMNOS EVALUADOS PRUEBAS "SABER"</v>
          </cell>
        </row>
        <row r="140">
          <cell r="B140" t="str">
            <v>0700G002 DOCENTES EVALUADOS</v>
          </cell>
        </row>
        <row r="141">
          <cell r="B141" t="str">
            <v>0700G003 RELACION ALUMNOS POR DOCENTE</v>
          </cell>
        </row>
        <row r="142">
          <cell r="B142" t="str">
            <v>0700G004 FONDOS MIXTOS DEPARTAMENTALES Y DISTRITALES A LOS QUE SE HA BRINDADO APOYO PARA EL FORTALECIMIENTO DE SU CAPACIDAD DE GESTION Y EJECUCION</v>
          </cell>
        </row>
        <row r="143">
          <cell r="B143" t="str">
            <v>0700G005 CONSEJOS DEPARTAMENTALES Y DISTRITALES A LOS QUE SE HA BRINDADO APOYO PARA EL FORTALECIMIENTO DE SU CAPACIDAD DE GESTION Y EJECUCION</v>
          </cell>
        </row>
        <row r="144">
          <cell r="B144" t="str">
            <v>0700G006 BIBLIOTECAS PUBLICAS A LAS QUE SE HA BRINDADO APOYO A TRAVES DE LA RED A  NIVEL NACIONAL PARA EL FORTALECIMIENTO.</v>
          </cell>
        </row>
        <row r="145">
          <cell r="B145" t="str">
            <v>0700G007 TALLERES Y SEMINARIOS DE PROTECCION Y CONSERVACION DEL PATRIMONIO ARQUEOLOGICO</v>
          </cell>
        </row>
        <row r="146">
          <cell r="B146" t="str">
            <v>0700G008 ENCUENTROS CULTURALES REALIZADOS</v>
          </cell>
        </row>
        <row r="147">
          <cell r="B147" t="str">
            <v>0700G009 PROCESOS FORMATIVOS FOMENTADOS EN LAS DIFERENTES MANIFESTACIONES ARTISTICAS</v>
          </cell>
        </row>
        <row r="148">
          <cell r="B148" t="str">
            <v>0700G010 PROGRAMAS DE FORMACION EN GESTION CULTURAL</v>
          </cell>
        </row>
        <row r="149">
          <cell r="B149" t="str">
            <v>0700G011 NIÑOS BENEFICIADOS EN TALLERES DE FORMACION DE ARTES PARA LA INFANCIA</v>
          </cell>
        </row>
        <row r="150">
          <cell r="B150" t="str">
            <v>0700G012 BECAS NACIONALES OTORGADAS POR ENTIDADES PUBLICAS</v>
          </cell>
        </row>
        <row r="151">
          <cell r="B151" t="str">
            <v>0700G013 PREMIOS NACIONALES OTORGADOS POR ENTIDADES PUBLICAS</v>
          </cell>
        </row>
        <row r="152">
          <cell r="B152" t="str">
            <v>0700G014 EMISORAS COMUNITARIAS CON PROGRAMAS CULTURALES</v>
          </cell>
        </row>
        <row r="153">
          <cell r="B153" t="str">
            <v>0700G015 MUNICIPIOS CUBIERTOS POR EL PROGRAMA "NUEVO SISTEMA ESCOLAR "(ALUMNOS DE 5° A 9°)</v>
          </cell>
        </row>
        <row r="154">
          <cell r="B154" t="str">
            <v>0700G016 RECUPERACION DE CARTERA DE CREDITOS OTORGADOS POR EL ICETEX</v>
          </cell>
        </row>
        <row r="155">
          <cell r="B155" t="str">
            <v>0700G017 MUNICIPIOS CERTIFICADOS PARA EL MANEJO AUTONOMO DE LA EDUCACION</v>
          </cell>
        </row>
        <row r="156">
          <cell r="B156" t="str">
            <v>0700G018 DOCENTES TERRITORIALES INCORPORADOS A LA PLANTA FINANCIADA CON PARTICIPACIONES</v>
          </cell>
        </row>
        <row r="157">
          <cell r="B157" t="str">
            <v>0700G019 TRASLADO DE DOCENTES</v>
          </cell>
        </row>
        <row r="158">
          <cell r="B158" t="str">
            <v>0700G020 CANCELACION DE CARGOS Y/O CONTRATOS TERRITORIALES</v>
          </cell>
        </row>
        <row r="159">
          <cell r="B159" t="str">
            <v>0700G021 ONGS CULTURALES A LAS QUE SE HA BRINDADO APOYO PARA SU FORTALECIMEINTO POR PARTE DEL ESTADO</v>
          </cell>
        </row>
        <row r="160">
          <cell r="B160" t="str">
            <v>0700G022 CONVENIOS REALIZADOS</v>
          </cell>
        </row>
        <row r="161">
          <cell r="B161" t="str">
            <v>0700G023 CONVENIOS DE DESEMPEÑO DEPARTAMENTALES FIRMADOS</v>
          </cell>
        </row>
        <row r="162">
          <cell r="B162" t="str">
            <v>0700G024 FONDOS MIXTOS DEPARTAMENTALES Y DISTRITALES FORTALECIDOS EN SU CAPACIDAD DE GESTION Y EJECUCION.</v>
          </cell>
        </row>
        <row r="163">
          <cell r="B163" t="str">
            <v>0700G025 TASA PRESUPUTO  EJECUTADO SOBRE PROGRAMADO</v>
          </cell>
        </row>
        <row r="164">
          <cell r="B164" t="str">
            <v>0700G026 EFECTIVIDAD EN EL RECAUDO.</v>
          </cell>
        </row>
        <row r="165">
          <cell r="B165" t="str">
            <v>0700G027 RELACION DE LA INVERSION EN DEPORTE VS GASTO SOCIAL.</v>
          </cell>
        </row>
        <row r="166">
          <cell r="B166" t="str">
            <v>0700G028 PROFESORES ACTUALIZADOS EN CAPACITACION</v>
          </cell>
        </row>
        <row r="167">
          <cell r="B167" t="str">
            <v>0700G029 EMISORAS COMUNITARIAS EN CENTROS EDUCATIVOS</v>
          </cell>
        </row>
        <row r="168">
          <cell r="B168" t="str">
            <v>0700G030 PROFESORES ESCALAFONADOS POR CENTRO EDUCATIVO</v>
          </cell>
        </row>
        <row r="169">
          <cell r="B169" t="str">
            <v>0700G031 BIBLIOTECAS POR NIVEL DE ESCOLARIDAD</v>
          </cell>
        </row>
        <row r="170">
          <cell r="B170" t="str">
            <v>0700G032 COSTO DE SUBSIDIO POR ALUMNO</v>
          </cell>
        </row>
        <row r="171">
          <cell r="B171" t="str">
            <v>0700G033 COSTO POR USUARIO ATENDIDO</v>
          </cell>
        </row>
        <row r="172">
          <cell r="B172" t="str">
            <v>0700G034 FINANCIACION DE MATRICULAS POR ICETEX</v>
          </cell>
        </row>
        <row r="173">
          <cell r="B173" t="str">
            <v>0700G035 INVERSION TOTAL POR BENEFICIARIO</v>
          </cell>
        </row>
        <row r="174">
          <cell r="B174" t="str">
            <v>0700G036 SEGUIMIENTO A LA EVALUACION Y ACTUALIZACION DE PROCESOS Y PROCEDIMIENTOS</v>
          </cell>
        </row>
        <row r="175">
          <cell r="B175" t="str">
            <v>0700G037 PROGRAMAS ACADEMICOS EDUCACION SUPERIOR IMPLANTADOS O EN OPERACION</v>
          </cell>
        </row>
        <row r="176">
          <cell r="B176" t="str">
            <v>0700G038 CONSULTAS POR COLECCIONES DE LIBROS QUE HACE PARTE DE LA BIBLIOTECA</v>
          </cell>
        </row>
        <row r="177">
          <cell r="B177" t="str">
            <v>08000000 SECTOR  INTERIOR Y JUSTICIA</v>
          </cell>
        </row>
        <row r="178">
          <cell r="B178" t="str">
            <v>0800G001 DISTRITOS JUDICIALES CREADOS</v>
          </cell>
        </row>
        <row r="179">
          <cell r="B179" t="str">
            <v>0800G002 SOLICITUDES ATENDIDAS</v>
          </cell>
        </row>
        <row r="180">
          <cell r="B180" t="str">
            <v>0800G003 REGISTROS INCORPORADOS</v>
          </cell>
        </row>
        <row r="181">
          <cell r="B181" t="str">
            <v>0800G004 EJECUCION DEL PROYECTO SEGUN CRONOGRAMA</v>
          </cell>
        </row>
        <row r="182">
          <cell r="B182" t="str">
            <v>0800G005 COBERTURA DE FORMACION A FUNCIONARIOS</v>
          </cell>
        </row>
        <row r="183">
          <cell r="B183" t="str">
            <v>0800G006 INTERCOMUNICACION E INTEGRACION DE USUARIOS RAMA JUDICIAL MEDIANTE LA CONEXION AL SISTEMA DE INFORMACION</v>
          </cell>
        </row>
        <row r="184">
          <cell r="B184" t="str">
            <v>0800G007 CONGESTIONAMIENTO Y REPRESAMIENTO DE PROCESOS</v>
          </cell>
        </row>
        <row r="185">
          <cell r="B185" t="str">
            <v>0800G008 IMPLEMENTACION DE ESTACIONES DE TRABAJO</v>
          </cell>
        </row>
        <row r="186">
          <cell r="B186" t="str">
            <v>0800G009 CUBRIMIENTO SISTEMA INFORMACION GESTION JUDICIAL</v>
          </cell>
        </row>
        <row r="187">
          <cell r="B187" t="str">
            <v>0800G010 PROCESOS EVACUADOS</v>
          </cell>
        </row>
        <row r="188">
          <cell r="B188" t="str">
            <v>0800G011 SERVICIOS DE INFORMACION OFRECIDOS INTRANET  /INTERNET DE LA RAMA JUDICIAL</v>
          </cell>
        </row>
        <row r="189">
          <cell r="B189" t="str">
            <v>0800G012 CUPOS PARA CAPACITACION SOLICITADOS</v>
          </cell>
        </row>
        <row r="190">
          <cell r="B190" t="str">
            <v>0800G013 CUPOS OFRECIDOS PARA CAPACITACION</v>
          </cell>
        </row>
        <row r="191">
          <cell r="B191" t="str">
            <v>0800G014 SEGUIMIENTO A LA EJECUCION ESTUDIOS DE MERCADO SEGUN CRONOGRAMA</v>
          </cell>
        </row>
        <row r="192">
          <cell r="B192" t="str">
            <v>0800G015 COSTO UNITARIO PROGRAMADO ESTADISTICAS</v>
          </cell>
        </row>
        <row r="193">
          <cell r="B193" t="str">
            <v>0800G016 COSTO UNITARIO EJECUTADO ESTADISTICAS</v>
          </cell>
        </row>
        <row r="194">
          <cell r="B194" t="str">
            <v>0800G017 RELACION COSTO UNITARIO PROGRAMADO VS EJECUTADO DE ESTADISTICAS</v>
          </cell>
        </row>
        <row r="195">
          <cell r="B195" t="str">
            <v>0800G018 COSTO UNITARIO PROGRAMADO LEGISLATIVO</v>
          </cell>
        </row>
        <row r="196">
          <cell r="B196" t="str">
            <v>0800G019 COSTO UNITARIO EJECUTADO LEGISLATIVO</v>
          </cell>
        </row>
        <row r="197">
          <cell r="B197" t="str">
            <v>0800G020 RELACION COSTO UNITARIO PROGRAMADO VS EJECUTADO LEGISLATIVO</v>
          </cell>
        </row>
        <row r="198">
          <cell r="B198" t="str">
            <v>0800G021 COSTO UNITARIO PROGRAMADO MAPA</v>
          </cell>
        </row>
        <row r="199">
          <cell r="B199" t="str">
            <v>0800G022 COSTO UNITARIO EJECUTADO MAPA</v>
          </cell>
        </row>
        <row r="200">
          <cell r="B200" t="str">
            <v>0800G023 RELACION COSTO UNITARIO PROGRAMADO VS EJECUTADO MAPA</v>
          </cell>
        </row>
        <row r="201">
          <cell r="B201" t="str">
            <v>0800G024 COSTO UNITARIO PROGRAMADO ARCHIVOS</v>
          </cell>
        </row>
        <row r="202">
          <cell r="B202" t="str">
            <v>0800G025 COSTO UNITARIO EJECUTADO ARCHIVOS</v>
          </cell>
        </row>
        <row r="203">
          <cell r="B203" t="str">
            <v>0800G026 RELACION COSTO UNITARIO PROGRAMADO VS EJECUTADO ARCHIVOS</v>
          </cell>
        </row>
        <row r="204">
          <cell r="B204" t="str">
            <v>0800G027 COSTO UNITARIO PROGRAMADO MODELOS</v>
          </cell>
        </row>
        <row r="205">
          <cell r="B205" t="str">
            <v>0800G028 COSTO UNITARIO EJECUTADO MODELOS</v>
          </cell>
        </row>
        <row r="206">
          <cell r="B206" t="str">
            <v>0800G029 RELACION COSTO UNITARIO PROGRAMADO VS EJECUTADO MODELOS</v>
          </cell>
        </row>
        <row r="207">
          <cell r="B207" t="str">
            <v>0800G030 COSTO INVERTIDO EN MEJORAMIENTO DE ESQUEMAS DE SEGURIDAD</v>
          </cell>
        </row>
        <row r="208">
          <cell r="B208" t="str">
            <v>0800G031 ASPIRANTES APROBADOS</v>
          </cell>
        </row>
        <row r="209">
          <cell r="B209" t="str">
            <v>0800G032 INVERSION HORA POR FUNCIONARIO CAPACITADO</v>
          </cell>
        </row>
        <row r="210">
          <cell r="B210" t="str">
            <v>0800G033 INVERSION HORA POR EMPLEADO CAPACITADO</v>
          </cell>
        </row>
        <row r="211">
          <cell r="B211" t="str">
            <v>0800G034 USUARIOS CON ACCESO A LA INFORMACION NACIONAL E INTERNACIONAL</v>
          </cell>
        </row>
        <row r="212">
          <cell r="B212" t="str">
            <v>0800G035 TIEMPO DE EJECUCION DEL PROYECTO</v>
          </cell>
        </row>
        <row r="213">
          <cell r="B213" t="str">
            <v>0800G036 ACTUALIZACION PAGINA WEB Y MEDIOS OPTICOS</v>
          </cell>
        </row>
        <row r="214">
          <cell r="B214" t="str">
            <v>0800G037 TASA DE PRODUCCION DE ACTIVIDADES</v>
          </cell>
        </row>
        <row r="215">
          <cell r="B215" t="str">
            <v>0800G038 TASA DE CUMPLIMIENTO DE ACTIVIDADES</v>
          </cell>
        </row>
        <row r="216">
          <cell r="B216" t="str">
            <v>0800G039 TASA DE CUMPLIMIENTO DE LA ASIGNACION PRESUPUESTAL</v>
          </cell>
        </row>
        <row r="217">
          <cell r="B217" t="str">
            <v>0800G040 CUBRIMIENTO ESTACIONES DE TRABAJO</v>
          </cell>
        </row>
        <row r="218">
          <cell r="B218" t="str">
            <v>0800G041 CUBRIMIENTO SISTEMA DE INFORMACION GESTION JUDICIAL</v>
          </cell>
        </row>
        <row r="219">
          <cell r="B219" t="str">
            <v>0800G042 EJECUCION ESTUDIOS DE MERCADO</v>
          </cell>
        </row>
        <row r="220">
          <cell r="B220" t="str">
            <v>09000000 SECTOR MEDIO AMBIENTE</v>
          </cell>
        </row>
        <row r="221">
          <cell r="B221" t="str">
            <v>0900G001 INFRACCIONES IMPUESTAS POR EXPLOTACION ILEGAL</v>
          </cell>
        </row>
        <row r="222">
          <cell r="B222" t="str">
            <v>0900G002 INCENTIVOS A LA REFORESTACION</v>
          </cell>
        </row>
        <row r="223">
          <cell r="B223" t="str">
            <v>0900G003 PAQUETES TECNOLOGICOS VALIDADOS E IMPLEMENTADOS DE APROVECHAMEINTO DE PRODUCTOS NO MADERABLES</v>
          </cell>
        </row>
        <row r="224">
          <cell r="B224" t="str">
            <v>0900G004 AREAS DE CUBRIMIENTO DEL SISTEMA DE PARQUES NACIONALES, SPNN</v>
          </cell>
        </row>
        <row r="225">
          <cell r="B225" t="str">
            <v>0900G005 AREAS DEL SISTEMA DE PARQUES NACIONALES, SPNN CON PLANES DE MANEJO</v>
          </cell>
        </row>
        <row r="226">
          <cell r="B226" t="str">
            <v>0900G006 NUEVAS AREAS DECLARADAS EN EL SISTEMA DE PARQUES NACIONALES, SPNN</v>
          </cell>
        </row>
        <row r="227">
          <cell r="B227" t="str">
            <v>0900G007 CUBRIMIENTO POR FUNCIONARIO DE LA UNIDAD ADMINISTRATIVA ESPECIAL DEL SISTEMA DE PARQUES NACIONALES, UAESPNN A LAS AREAS DEL SISTEMA DE PARQUES NACIONALES, SPNN</v>
          </cell>
        </row>
        <row r="228">
          <cell r="B228" t="str">
            <v>0900G008 AREAS DEL SISTEMA DE PARQUES NACIONALES, SPNN CON MANEJO INTERCULTURAL</v>
          </cell>
        </row>
        <row r="229">
          <cell r="B229" t="str">
            <v>0900G009 AREAS DEL SISTEMA DE PARQUE NACIONALES, SPNN CON ACUERDOS SOCIALES DE MANEJO</v>
          </cell>
        </row>
        <row r="230">
          <cell r="B230" t="str">
            <v>0900G010 AREAS DE RESERVA DE LA SOCIEDAD CIVIL REGISTRADAS</v>
          </cell>
        </row>
        <row r="231">
          <cell r="B231" t="str">
            <v>0900G011 AREAS NATURALES PROTEGIDAS DEL NIVEL LOCAL DECLARADAS</v>
          </cell>
        </row>
        <row r="232">
          <cell r="B232" t="str">
            <v>0900G012 AREAS NATURALES PROTEGIDAS  DECLARADAS POR LA CORPORACION AUTONOMA REGIONAL, CAR Y/O DEPARTAMENTOS.</v>
          </cell>
        </row>
        <row r="233">
          <cell r="B233" t="str">
            <v>0900G013 CUENCAS DECLARADAS EN ORDENAMIENTO Y CONSERVACION A NIVEL NACIONAL.</v>
          </cell>
        </row>
        <row r="234">
          <cell r="B234" t="str">
            <v>0900G014 INCENTIVOS OTORGADOS</v>
          </cell>
        </row>
        <row r="235">
          <cell r="B235" t="str">
            <v>0900G015 MUNICIPIOS CON PROGRAMA DE EDUCACION AMBIENTAL EN EL MANEJO INTEGRAL DE RESIDUOS SOLIDOS.</v>
          </cell>
        </row>
        <row r="236">
          <cell r="B236" t="str">
            <v>0900G016 ASESORIAS O ACOMPAÑAMIENTO A PROCESOS PRODUCTIVOS POR PARTE DEL MINAMBIENTE</v>
          </cell>
        </row>
        <row r="237">
          <cell r="B237" t="str">
            <v>0900G017 AREA ADQUIRIDA Y DEDICADA A LA CONSERVACION</v>
          </cell>
        </row>
        <row r="238">
          <cell r="B238" t="str">
            <v>0900G018 PRESUPUESTO APROBADO AL  SISTEMA DE PARQUES NACIONALES VS PRESUPUESTO REQUERIDO.</v>
          </cell>
        </row>
        <row r="239">
          <cell r="B239" t="str">
            <v>0900G019 CONSTRUCCION DE INFRAESTRUCTURA ECOTURISTICA DEL SISTEMA NACIONAL DE PARQUES, SPNN</v>
          </cell>
        </row>
        <row r="240">
          <cell r="B240" t="str">
            <v>0900G020 INFRAESTRUCTURA EN MANTENIMIENTO EN EL SISTEMA DE PARQUES NACIONALES, SPNN DE ECOTURISMO</v>
          </cell>
        </row>
        <row r="241">
          <cell r="B241" t="str">
            <v>0900G021 SISTEMAS REGIONALES Y LOCALES DE AREAS PROTEGIDAS ACOMPAÑADOS POR EL SISTEMA DE PARQUES NACIONALES, SPNN</v>
          </cell>
        </row>
        <row r="242">
          <cell r="B242" t="str">
            <v>0900G022 INCENTIVOS A LA CONSERVACION DEL MEDIO AMBIENTE OTORGADOS</v>
          </cell>
        </row>
        <row r="243">
          <cell r="B243" t="str">
            <v>0900G023 OTORGAMIENTO DE ACUERDOS A LA CONSERVACION DEL MEDIO AMBIENTE</v>
          </cell>
        </row>
        <row r="244">
          <cell r="B244" t="str">
            <v>0900G024 SEGUIMIENTO A LA FORMULACION DEL PROYECTO DE PROCESOS DE TECNOLOGIAS LIMPIAS</v>
          </cell>
        </row>
        <row r="245">
          <cell r="B245" t="str">
            <v>0900G025 MONTO DE CARGA CONTAMINANTE - DBO (MEDIDA CONTENIDA DE MATERIA ORGANICA BIODEGRADABLE)</v>
          </cell>
        </row>
        <row r="246">
          <cell r="B246" t="str">
            <v>0900G026 MONTO DE CARGA CONTAMINANTE - SST (MEDIDA DE SOLIDOS SUSPENDIDOS TOTALES)</v>
          </cell>
        </row>
        <row r="247">
          <cell r="B247" t="str">
            <v>0900G027 PROYECTOS PILOTO DE DESCONTAMINACION DE AGUAS</v>
          </cell>
        </row>
        <row r="248">
          <cell r="B248" t="str">
            <v>10000000 SECTOR ADMINISTRACION DEL ESTADO</v>
          </cell>
        </row>
        <row r="249">
          <cell r="B249" t="str">
            <v>1000G001 INGRESOS TRIBUTARIOS TERRITORIALES</v>
          </cell>
        </row>
        <row r="250">
          <cell r="B250" t="str">
            <v>1000G002 GASTOS DE FUNCIONAMIENTO ENTES TERRITORIALES</v>
          </cell>
        </row>
        <row r="251">
          <cell r="B251" t="str">
            <v>1000G003 CONTRATOS FIRMADOS PARA DAR CUMPLIMIENTO AL PROYECTO MAFP</v>
          </cell>
        </row>
        <row r="252">
          <cell r="B252" t="str">
            <v>1000G101 COBERTURA UNIDADES DE ATENCION Y ORIENTACION CONFORMADAS Y FORTALECIDAS</v>
          </cell>
        </row>
        <row r="253">
          <cell r="B253" t="str">
            <v>1000G102 EJECUCION PRESUPUESTAL VS APROPIAPIACION DEFINITIVA</v>
          </cell>
        </row>
        <row r="254">
          <cell r="B254" t="str">
            <v>1000G103 ALIANZAS FIRMADAS PARA AYUDA A DESPLAZADOS</v>
          </cell>
        </row>
        <row r="255">
          <cell r="B255" t="str">
            <v>1000G104 RETORNO DE FAMILIAS POR LA GESTION PROGRAMAS DE LA RED SOCIAL DE SOLIDARIDAD, RSS</v>
          </cell>
        </row>
        <row r="256">
          <cell r="B256" t="str">
            <v>1000G105 REDES TERRITORIALES CONFORMADAS</v>
          </cell>
        </row>
        <row r="257">
          <cell r="B257" t="str">
            <v>1000G106 AVANCE EN LA IMPLEMENTACION DE SISTEMAS DE MONITOREO Y SEGUIMIENTO</v>
          </cell>
        </row>
        <row r="258">
          <cell r="B258" t="str">
            <v>1000G107 NRO DE FAMILIAS RETORNADAS</v>
          </cell>
        </row>
        <row r="259">
          <cell r="B259" t="str">
            <v>1000G108 NRO DE FAMILIAS REUBICADAS</v>
          </cell>
        </row>
        <row r="260">
          <cell r="B260" t="str">
            <v>1000G109 ACCIONES DE FORTALECIMIENTO Y PROMOCION PARA LA CONFORMACION DE COMITES MUNICIPALES Y DEPARTAMENTALES</v>
          </cell>
        </row>
        <row r="261">
          <cell r="B261" t="str">
            <v>1000G110 ACCIONES DE FORTALECIMIENTO INSTITUCIONAL EMPRENDIDAS</v>
          </cell>
        </row>
        <row r="262">
          <cell r="B262" t="str">
            <v>1000G111 ACCIONES DE CAPACITACION PARA FORTALECIMIENTO DE REDES COMUNITARIAS EMPRENDIDAS</v>
          </cell>
        </row>
        <row r="263">
          <cell r="B263" t="str">
            <v>1000G112 PLANES PARA GARANTIZAR LA PROTECCION Y SEGURIDAD A LA POBLACION</v>
          </cell>
        </row>
        <row r="264">
          <cell r="B264" t="str">
            <v>1000G113 ESTRATEGIAS PARA ORGANIZAR Y FORTALECER LOS PROCESOS SOCIALES, COMUNITARIOS IMPLEMENTADOS</v>
          </cell>
        </row>
        <row r="265">
          <cell r="B265" t="str">
            <v>1000G114 ESTRATEGIAS PARA ORGANIZAR Y FORTALECER LA ADMINISTRACION PUBLICA REALIZADOS</v>
          </cell>
        </row>
        <row r="266">
          <cell r="B266" t="str">
            <v>1000G115 PLANES Y ESTRATEGIAS PARA ORGANIZAR Y FORTALECER INCORPORACION CON LA COMUNIDAD RECEPTORA</v>
          </cell>
        </row>
        <row r="267">
          <cell r="B267" t="str">
            <v>1000G201 EJECUCION REAL DEL GASTO PUBLICO</v>
          </cell>
        </row>
        <row r="268">
          <cell r="B268" t="str">
            <v>1000G202 IMPLEMENTACION DEL SISTEMA DE GESTION</v>
          </cell>
        </row>
        <row r="269">
          <cell r="B269" t="str">
            <v>1000G203 IMPLEMENTACION DEL SISTEMA DATAWAREHOUSE</v>
          </cell>
        </row>
        <row r="270">
          <cell r="B270" t="str">
            <v>1000G204 IMPLEMENTACION DEL SISTEMA DE SEGURIDAD</v>
          </cell>
        </row>
        <row r="271">
          <cell r="B271" t="str">
            <v>1000G205 TIEMPO DE EJECUCION DE PROYECTO</v>
          </cell>
        </row>
        <row r="272">
          <cell r="B272" t="str">
            <v>1000G206 RECURSO INVERTIDOS POR UNIDAD DE EQUIPO REPARADO POR LA ENTIDAD</v>
          </cell>
        </row>
        <row r="273">
          <cell r="B273" t="str">
            <v>1000G207 RECURSOS INVERTIDOS POR LA ENTIDAD EN INFRAESTRUCTURA</v>
          </cell>
        </row>
        <row r="274">
          <cell r="B274" t="str">
            <v>1000G208 COSTOS DE RENOVACION DE EQUIPOS FRENTE AL COSTO DEL MISMO</v>
          </cell>
        </row>
        <row r="275">
          <cell r="B275" t="str">
            <v>1000G209 COSTO HORA DE INVERSION EN CAPACITACION A FUNCIONARIOS</v>
          </cell>
        </row>
        <row r="276">
          <cell r="B276" t="str">
            <v>1000G301 PUBLICACION DE DOCUMENTOS</v>
          </cell>
        </row>
        <row r="277">
          <cell r="B277" t="str">
            <v>1000G302 REUNIONES ATENDIDAS</v>
          </cell>
        </row>
        <row r="278">
          <cell r="B278" t="str">
            <v>1000G303 AVANCE DE LA PROGRAMACION DE PROYECTOS (IMPULSADOS, APOYADOS, FINNACIADOS, ETC)</v>
          </cell>
        </row>
        <row r="279">
          <cell r="B279" t="str">
            <v>1000G304 PROYECTOS Y/O PROGRAMAS EXITOSOS DEL  PROGRAMA  PLAN CARIBE</v>
          </cell>
        </row>
        <row r="280">
          <cell r="B280" t="str">
            <v>1000G305 GESTION DEL PROGRAMA PLAN CARIBE</v>
          </cell>
        </row>
        <row r="281">
          <cell r="B281" t="str">
            <v>1000G306 FUNCIONARIOS CAPACITADOS EN PROYECTOS</v>
          </cell>
        </row>
        <row r="282">
          <cell r="B282" t="str">
            <v>1000G307 ENTIDADES CAPACITADAS EN PROYECTOS</v>
          </cell>
        </row>
        <row r="283">
          <cell r="B283" t="str">
            <v>1000G308 CUMPLIMIENTO A CRONOGRAMA DE IMPLEMENTACION DEL SINAGEP</v>
          </cell>
        </row>
        <row r="284">
          <cell r="B284" t="str">
            <v>1000G310 COBERTURA DE ACOMPAÑAMIENTO TERRITORIAL</v>
          </cell>
        </row>
        <row r="285">
          <cell r="B285" t="str">
            <v>1000G311 PROYECTOS DE ASESORIA</v>
          </cell>
        </row>
        <row r="286">
          <cell r="B286" t="str">
            <v>1000G312 ACTIVIDADES DE CAPACITACION</v>
          </cell>
        </row>
        <row r="287">
          <cell r="B287" t="str">
            <v>1000G313 RECURSOS UTILIZADOS EN PUBLICACIONES</v>
          </cell>
        </row>
        <row r="288">
          <cell r="B288" t="str">
            <v>1000G314 RECURSOS INVERTIDOS EN REPOSICION DE EQUIPOS</v>
          </cell>
        </row>
        <row r="289">
          <cell r="B289" t="str">
            <v>1000G315 RECURSOS UTILIZADOS EN MANTENIMIENTO</v>
          </cell>
        </row>
        <row r="290">
          <cell r="B290" t="str">
            <v>1000G316 RECURSOS UTILIZADOS EN MATERIALES Y SUMINISTROS</v>
          </cell>
        </row>
        <row r="291">
          <cell r="B291" t="str">
            <v>1000G317 UTILIZACION DE CUPOS OFRECIDOS EN LOS PROGRAMAS DE BIENESTAR SOCIAL</v>
          </cell>
        </row>
        <row r="292">
          <cell r="B292" t="str">
            <v>1000G318 DEPURACION (REVISION) CUENTA DE PROPIEDAD Y EQUIPO</v>
          </cell>
        </row>
        <row r="293">
          <cell r="B293" t="str">
            <v>1000G319 CONVENIOS FIRMADOS PARA LA PREPARACION DE PROYECTOS (QUE CONTARON CON ASESORIA POR PARTE DEL DNP)</v>
          </cell>
        </row>
        <row r="294">
          <cell r="B294" t="str">
            <v>1000G401 PROGRAMACION AVANCE A DE PROYECTOS DAS.</v>
          </cell>
        </row>
        <row r="295">
          <cell r="B295" t="str">
            <v>1000G501 RESPUESTA A REQUERIMIENTOS O SOLICITUDES</v>
          </cell>
        </row>
        <row r="296">
          <cell r="B296" t="str">
            <v>1000G502 SOLUCIONES INFORMATICAS IMPLEMENTADAS</v>
          </cell>
        </row>
        <row r="297">
          <cell r="B297" t="str">
            <v>11000000 SECTOR AGROPECUARIO</v>
          </cell>
        </row>
        <row r="298">
          <cell r="B298" t="str">
            <v>1100G001 CARTERA AGROPECUARIA POR LINEA DE CREDITO</v>
          </cell>
        </row>
        <row r="299">
          <cell r="B299" t="str">
            <v>1100G002 ALIANZAS FIRMADAS FRENTE A DEMANDA DE CONSTITUCION DE ALIANZAS</v>
          </cell>
        </row>
        <row r="300">
          <cell r="B300" t="str">
            <v>1100G003 ALIANZAS ESTRATEGICAS FIRMADAS PARA ADECUACION DE TIERRAS</v>
          </cell>
        </row>
        <row r="301">
          <cell r="B301" t="str">
            <v>1100G004 LABORATORIOS Y CENTROS DE DIAGNOSTICO PARA LA  PREVENCION Y CONTROL DE LA SANIDAD AGROPECUARIA EN OPERACION</v>
          </cell>
        </row>
        <row r="302">
          <cell r="B302" t="str">
            <v>1100G005 AREAS LIBRES DE PLAGAS</v>
          </cell>
        </row>
        <row r="303">
          <cell r="B303" t="str">
            <v>1100G006 FUNCIONARIOS CAPACITADOS A NIVEL DE POSGRADO</v>
          </cell>
        </row>
        <row r="304">
          <cell r="B304" t="str">
            <v>1100G007 CAPACITACION NO FORMAL A FUNCIONARIOS</v>
          </cell>
        </row>
        <row r="305">
          <cell r="B305" t="str">
            <v>1100G009 CAPACITACION Y FORTALECIMIENTO DE ORGANIZACIONES AFRO COLOMBIANAS</v>
          </cell>
        </row>
        <row r="306">
          <cell r="B306" t="str">
            <v>1100G010 COFINANCIACIONES OBTENIDAS</v>
          </cell>
        </row>
        <row r="307">
          <cell r="B307" t="str">
            <v>1100G011 COFINANCIACION A PROYECTOS</v>
          </cell>
        </row>
        <row r="308">
          <cell r="B308" t="str">
            <v>1100G012 COMERCIALIZACION DE SERVICIOS AMBIENTALES EN LOS TERRITORIOS DE COMUNIDADES NEGRAS</v>
          </cell>
        </row>
        <row r="309">
          <cell r="B309" t="str">
            <v>1100G013 CONVENIOS FIRMADOS CON ENTES TERRITORIALES</v>
          </cell>
        </row>
        <row r="310">
          <cell r="B310" t="str">
            <v>1100G014 CONVENIOS FIRMADOS CON ENTES PUBLICOS NACIONALES  Y PRIVADOS</v>
          </cell>
        </row>
        <row r="311">
          <cell r="B311" t="str">
            <v>1100G015 CONVENIOS FIRMADOS O FORTALECIDOS</v>
          </cell>
        </row>
        <row r="312">
          <cell r="B312" t="str">
            <v>1100G016 CURSOS DE CAPACITACION Y TRANSFERENCIAS DE TECNOLOGIAS REALIZADOS</v>
          </cell>
        </row>
        <row r="313">
          <cell r="B313" t="str">
            <v>1100G017 EFECTIVIDAD DEL RECAUDO</v>
          </cell>
        </row>
        <row r="314">
          <cell r="B314" t="str">
            <v>1100G018 ESPECIES VEGETALES CON TECNOLOGIA IDENTIFICADA PARA EVALUACION DE RIESGOS DERIVADOS DEL USO DE ORGANISMOS MODIFICADOS GENETICAMENTE</v>
          </cell>
        </row>
        <row r="315">
          <cell r="B315" t="str">
            <v>1100G019 COBERTURA DE ADECUACION DE TIERRAS</v>
          </cell>
        </row>
        <row r="316">
          <cell r="B316" t="str">
            <v>1100G020 INFRACCIONES POR EXPLOTACION ILEGAL</v>
          </cell>
        </row>
        <row r="317">
          <cell r="B317" t="str">
            <v>1100G021 DIAGNOSTICOS GENERADOS</v>
          </cell>
        </row>
        <row r="318">
          <cell r="B318" t="str">
            <v>1100G022 AREA ADECUADA QUE SE INCORPORAN EN PEQUEÑA ESCALA ACUICOLA</v>
          </cell>
        </row>
        <row r="319">
          <cell r="B319" t="str">
            <v>1100G023 AREA ATENDIDA CON CUBRIMIENTO DE INCENTIVO FINANCIERO</v>
          </cell>
        </row>
        <row r="320">
          <cell r="B320" t="str">
            <v>1100G024 PAQUETES TECNOLOGICOS DE ESPECIES PROMISORIAS RECOMENDADOS PARA TRANSFERENCIA A PRODUCTORES</v>
          </cell>
        </row>
        <row r="321">
          <cell r="B321" t="str">
            <v>1100G025 PLANES DE ORDENAMIENTO Y MANEJO DE RECURSOS PESQUEROS</v>
          </cell>
        </row>
        <row r="322">
          <cell r="B322" t="str">
            <v>1100G026 POBLACION AFRO COLOMBIANA BENEFICIADA CON TIERRA</v>
          </cell>
        </row>
        <row r="323">
          <cell r="B323" t="str">
            <v>1100G027 PRODUCCION AGROPECUARIA CON INCENTIVOS A LA COMERCIALIZACION</v>
          </cell>
        </row>
        <row r="324">
          <cell r="B324" t="str">
            <v>1100G028 AREA CONSTITUIDA O AMPLIADA EN RESGUARDOS INDIGENAS</v>
          </cell>
        </row>
        <row r="325">
          <cell r="B325" t="str">
            <v>1100G029 AREA TITULADA</v>
          </cell>
        </row>
        <row r="326">
          <cell r="B326" t="str">
            <v>1100G030 CARTERA COMPRADA</v>
          </cell>
        </row>
        <row r="327">
          <cell r="B327" t="str">
            <v>1100G031 FAMILIAS BENEFICIADAS CON ADQUISICION DE TIERRAS</v>
          </cell>
        </row>
        <row r="328">
          <cell r="B328" t="str">
            <v>1100G032 AREA ADQUIRIDAS PARA CAMPESINOS</v>
          </cell>
        </row>
        <row r="329">
          <cell r="B329" t="str">
            <v>1100G033 INSUMOS AGRICOLAS QUE NO CUMPLEN CON LA CALIDAD OFRECIDA POR LOS PRODUCTORES</v>
          </cell>
        </row>
        <row r="330">
          <cell r="B330" t="str">
            <v>1100G034 INSUMOS PECUARIOS QUE NO CUMPLEN CON LOS REQUISITOS DE CALIDAD</v>
          </cell>
        </row>
        <row r="331">
          <cell r="B331" t="str">
            <v>1100G035 AREA DE INFRAESTRUCTURA MEJORADA</v>
          </cell>
        </row>
        <row r="332">
          <cell r="B332" t="str">
            <v>1100G036 MICROEMPRESARIOS BENEFICIADOS</v>
          </cell>
        </row>
        <row r="333">
          <cell r="B333" t="str">
            <v>1100G037 PREDIOS AJUSTADOS AL CRITERIO DE CONCENTRACION PARCELARIA</v>
          </cell>
        </row>
        <row r="334">
          <cell r="B334" t="str">
            <v>1100G038 RESGUARDOS INDIGENAS CONSTITUIDOS</v>
          </cell>
        </row>
        <row r="335">
          <cell r="B335" t="str">
            <v>1100G039 INVESTIGACION ESTABLECIDAS EN CADENAS</v>
          </cell>
        </row>
        <row r="336">
          <cell r="B336" t="str">
            <v>1100G040 DESARROLLO DE CADENAS</v>
          </cell>
        </row>
        <row r="337">
          <cell r="B337" t="str">
            <v>1100G041 SOLUCIONES DE VIVIENDA</v>
          </cell>
        </row>
        <row r="338">
          <cell r="B338" t="str">
            <v>1100G042 TITULOS EXPEDIDOS</v>
          </cell>
        </row>
        <row r="339">
          <cell r="B339" t="str">
            <v>1100G043 VACUNACION CONTRA LA FIEBRE AFTOSA EN BOVINOS</v>
          </cell>
        </row>
        <row r="340">
          <cell r="B340" t="str">
            <v>1100G044 PRODUCTOS CON CADENAS ESTABLECIDAS</v>
          </cell>
        </row>
        <row r="341">
          <cell r="B341" t="str">
            <v>1100G045 PROTECCION DE DERECHOS LA PROPIEDAD INTELECTUAL EN VARIEDADES VEGETALES</v>
          </cell>
        </row>
        <row r="342">
          <cell r="B342" t="str">
            <v>1100G046 TIERRAS TITULADAS COLECTIVAMENTE A LAS COMUNIDADES NEGRAS</v>
          </cell>
        </row>
        <row r="343">
          <cell r="B343" t="str">
            <v>1100G047 TITULOS COLECTIVOS EXPEDIDOS</v>
          </cell>
        </row>
        <row r="344">
          <cell r="B344" t="str">
            <v>1100G048 VALOR SUBSIDIO DE TIERRA OTORGADOS POR FAMILIA</v>
          </cell>
        </row>
        <row r="345">
          <cell r="B345" t="str">
            <v>12000000 SECTOR SANEAMIENTO BASICO</v>
          </cell>
        </row>
        <row r="346">
          <cell r="B346" t="str">
            <v>1200G001 KILOMETROS DE RED DOMICILIARIA ATENDIDOS</v>
          </cell>
        </row>
        <row r="347">
          <cell r="B347" t="str">
            <v>1200G002 EMPRESAS EFICIENTES</v>
          </cell>
        </row>
        <row r="348">
          <cell r="B348" t="str">
            <v>1200G003 INSTRUMENTOS DE ASISTENCIA TECNICA DESARROLLADOS</v>
          </cell>
        </row>
        <row r="349">
          <cell r="B349" t="str">
            <v>1200G004 CONVENIOS O ACUERDOS SUSCRITOS CON MUNICIPIOS PARA LA ESTRUCTURACION DE ESQUEMAS SOLIDARIOS</v>
          </cell>
        </row>
        <row r="350">
          <cell r="B350" t="str">
            <v>13000000 SECTOR TRABAJO Y SEGURIDAD SOCIAL</v>
          </cell>
        </row>
        <row r="351">
          <cell r="B351" t="str">
            <v>1300G001 ENTES TERRITORIALES CON LOS CUALES EL ICBF HA CONCERTADO LA INCLUSION DE PROYECTOS DE NIÑEZ Y FAMILIA EN EL PLAN DE DESARROLLO TERRITORIAL</v>
          </cell>
        </row>
        <row r="352">
          <cell r="B352" t="str">
            <v>1300G002 FAMILIAS DESPLAZADAS ATENDIDAS POR LA RED DE SOLIDARIDAD SOCIAL</v>
          </cell>
        </row>
        <row r="353">
          <cell r="B353" t="str">
            <v>1300G003 PROCESOS PRODUCTIVOS AGRICOLAS EN  IMPLEMENTACION</v>
          </cell>
        </row>
        <row r="354">
          <cell r="B354" t="str">
            <v>1300G004 PROGRAMAS DE DESARROLLO Y PAZ EN IMPLEMENTACION</v>
          </cell>
        </row>
        <row r="355">
          <cell r="B355" t="str">
            <v>1300G005 PROYECTOS EN IMPLEMENTACION QUE CONTRARRESTEN EL DETERIORO AMBIENTAL PRODUCIDO POR CULTIVOS ILICITOS</v>
          </cell>
        </row>
        <row r="356">
          <cell r="B356" t="str">
            <v>1300G006 RECAUDO DE APORTES PARAFISCALES</v>
          </cell>
        </row>
        <row r="357">
          <cell r="B357" t="str">
            <v>1300G007 INGRESOS RECAUDADOS POR PRODUCCION DE CENTROS</v>
          </cell>
        </row>
        <row r="358">
          <cell r="B358" t="str">
            <v>1300G008 PRESUPUESTO EJECUTADO POR ADMINISTRACION EDUCATIVA Y APOYO A LA FORMACION</v>
          </cell>
        </row>
        <row r="359">
          <cell r="B359" t="str">
            <v>1300G009 RECAUDO DE APORTES FONDO INDUSTRIA DE LA CONSTRUCCION, FIC</v>
          </cell>
        </row>
        <row r="360">
          <cell r="B360" t="str">
            <v>1300G010 RECURSOS PRESUPUESTALES ASIGNADOS PARA ACTUALIZACION O ELABORACION DE DISEÑOS CURRICULARES</v>
          </cell>
        </row>
        <row r="361">
          <cell r="B361" t="str">
            <v>1300G011 RECURSOS PRESUPUESTALES ASIGNADOS PARA DOTACION Y SUSTITUCION DE EQUIPOS</v>
          </cell>
        </row>
        <row r="362">
          <cell r="B362" t="str">
            <v>1300G012 RECURSOS PRESUPUESTALES ASIGNADOS PARA LA ADECUACION DE EDIFICIOS</v>
          </cell>
        </row>
        <row r="363">
          <cell r="B363" t="str">
            <v>1300G013 RECURSOS QUE RESPALDAN EL PAGO DE LAS MESADAS PENSIONALES</v>
          </cell>
        </row>
        <row r="364">
          <cell r="B364" t="str">
            <v>1300G014 RECOPILACION DE INFORMACION DE LAS ADMINISTRADORAS DE PLANES DE BENEFICIOS, APB</v>
          </cell>
        </row>
        <row r="365">
          <cell r="B365" t="str">
            <v>1300G015 CANTIDAD DE CASOS IRREGULARES DETECTADOS</v>
          </cell>
        </row>
        <row r="366">
          <cell r="B366" t="str">
            <v>14000000 SECTOR VIVIENDA Y DESARROLLO URBANO</v>
          </cell>
        </row>
        <row r="367">
          <cell r="B367" t="str">
            <v>1400G001 RECURSOS DESTINADOS A  LA  CONSTRUCCION DE VIVIENDA DE INTERES  SOCIAL</v>
          </cell>
        </row>
        <row r="368">
          <cell r="B368" t="str">
            <v>1400G002 MUNICIPIOS CON PLANES DE ORDENAMIENTO TERRITORIAL, POT´S ADOPTADOS</v>
          </cell>
        </row>
        <row r="369">
          <cell r="B369" t="str">
            <v>1400G003 MUNICIPIOS QUE HA REALIZADO MODIFICACIONES AL POT POR VARIABLE DE AMENAZAS Y RIESGOS</v>
          </cell>
        </row>
        <row r="370">
          <cell r="B370" t="str">
            <v>1400G004 PREDIOS LEGALIZADOS</v>
          </cell>
        </row>
        <row r="371">
          <cell r="B371" t="str">
            <v>1400G005 AVANCE EN TIEMPO DEL PROYECTO.</v>
          </cell>
        </row>
        <row r="372">
          <cell r="B372" t="str">
            <v>1400G006 NORMAS DE CALIDAD DE VIVIENDA INCORPORADAS AL SISTEMA PRODUCTIVO</v>
          </cell>
        </row>
        <row r="373">
          <cell r="B373" t="str">
            <v>15000000 SECTOR DESARROLLO COMUNITARIO</v>
          </cell>
        </row>
        <row r="374">
          <cell r="B374" t="str">
            <v>1500G001 PRESUPUESTO EJECUTADO EN PROGRAMAS DIRIGIDOS A COMUNIDADES CAMPESINAS</v>
          </cell>
        </row>
        <row r="375">
          <cell r="B375" t="str">
            <v>1500G002 GASTOS DE INVER Y FUNCIONAMIENTO .</v>
          </cell>
        </row>
        <row r="376">
          <cell r="B376" t="str">
            <v>17000000 SECTOR TURISMO</v>
          </cell>
        </row>
        <row r="377">
          <cell r="B377" t="str">
            <v>1700G001 ASIGNACION DE RECURSOS SECTOR TURISMO</v>
          </cell>
        </row>
        <row r="378">
          <cell r="B378" t="str">
            <v>1700G002 CUBRIMIENTO DE ATRACTIVOS TURISTICOS CON VIGILANCIA</v>
          </cell>
        </row>
        <row r="379">
          <cell r="B379" t="str">
            <v>1700G003 EFECTIVOS DE POLICIA TURISTICA REQUERIDOS</v>
          </cell>
        </row>
        <row r="380">
          <cell r="B380" t="str">
            <v>1700G004 INVERSION EN ADQUISICION Y EQUIPOS DENTRO DEL PRESUPUESTO DE LA ENTIDAD</v>
          </cell>
        </row>
        <row r="381">
          <cell r="B381" t="str">
            <v>1700G005 INVERSION EN ACTIVIDADES DE CAPACITACION TURISTICA DENTRO DEL PRESUPUESTO DE LA ENTIDAD</v>
          </cell>
        </row>
        <row r="382">
          <cell r="B382" t="str">
            <v>1700G006 CUBRIMIENTO CON PUNTOS DE INFORMACION Y CONTROL</v>
          </cell>
        </row>
        <row r="383">
          <cell r="B383" t="str">
            <v>1700G007 PUESTOS DE INFORMACION Y CONTROL EN DESTINOS TURISTICOS</v>
          </cell>
        </row>
        <row r="384">
          <cell r="B384" t="str">
            <v>1700G008 PARTICIPACION EN REUNIONES TECNICAS</v>
          </cell>
        </row>
        <row r="385">
          <cell r="B385" t="str">
            <v>1700G009 INVERSION EN ACTIVIDADES DE APROVECHAMIENTO Y PARTICIPACION DENTRO DEL PRESUPUESTO DE LA ENTIDAD</v>
          </cell>
        </row>
        <row r="386">
          <cell r="B386" t="str">
            <v>1700G010 DIVISAS RECIBIDAS POR TURISMO</v>
          </cell>
        </row>
        <row r="387">
          <cell r="B387" t="str">
            <v>1700G011 QUEJAS Y RECLAMOS CONTRA PRESTADORES DE SERVICIOS TURISTICOS ANTES DE LA CERTIFICACION.</v>
          </cell>
        </row>
        <row r="388">
          <cell r="B388" t="str">
            <v>1700G012 QUEJAS Y RECLAMOS CONTRA PRESTADORES DE SERVICIOS TURISTICOS DESPUES DE LA CERTIFICACION</v>
          </cell>
        </row>
        <row r="389">
          <cell r="B389" t="str">
            <v>1700G013 RECURSOS INVERTIDOS EN LICITACION ABIERTAS</v>
          </cell>
        </row>
        <row r="390">
          <cell r="B390" t="str">
            <v>19000000 SECTOR ARTESANIAS</v>
          </cell>
        </row>
        <row r="391">
          <cell r="B391" t="str">
            <v>1900G001 COSTO POR ARTESANO ATENDIDO POR ACTIVIDADES ORGANIZADAS O LIDERADAS POR ARTESANIAS DE COLOMBIA</v>
          </cell>
        </row>
        <row r="392">
          <cell r="B392" t="str">
            <v>20000000 CIENCIA Y TECNOLOGIA</v>
          </cell>
        </row>
        <row r="393">
          <cell r="B393" t="str">
            <v>2000G001 VALOR TOTAL QUE DEMANDA LA CONVOCATORIA DE LOS PROYECTOS</v>
          </cell>
        </row>
        <row r="394">
          <cell r="B394" t="str">
            <v>2000G002 EXCEDENTES DE APROPIACION DEL RUBRO</v>
          </cell>
        </row>
        <row r="395">
          <cell r="B395" t="str">
            <v>2000G003 MONTO DE LOS RECURSOS ASIGNADOS A LOS PROYECTOS</v>
          </cell>
        </row>
        <row r="396">
          <cell r="B396" t="str">
            <v>2000G004 MONTO DE LOS RECURSOS DE CONTRAPARTIDA MOVILIZADOS</v>
          </cell>
        </row>
        <row r="397">
          <cell r="B397" t="str">
            <v>2000G005 MONTO DE LOS RECURSOS EJECUTADOS</v>
          </cell>
        </row>
        <row r="398">
          <cell r="B398" t="str">
            <v>2000G006 MONTO TOTAL DE LAS GARANTIAS OTORGADAS</v>
          </cell>
        </row>
        <row r="399">
          <cell r="B399" t="str">
            <v>2000G007 MONTO TOTAL DE RECURSOS DESTINADOS AL RUBRO.</v>
          </cell>
        </row>
        <row r="400">
          <cell r="B400" t="str">
            <v>2000G008 MONTO TOTAL DE RECURSOS EJECUTADOS..</v>
          </cell>
        </row>
        <row r="401">
          <cell r="B401" t="str">
            <v>2000G009 MONTO TOTAL DE RECURSOS EJECUTADOS PARA AFIANZAR LA APROPIACION SOCIAL DEL CONOCIMIENTO</v>
          </cell>
        </row>
        <row r="402">
          <cell r="B402" t="str">
            <v>2000G010 PRESUPUESTO EJECUTADO FRENTE A PRESUPUESTO ASIGNADO.</v>
          </cell>
        </row>
        <row r="403">
          <cell r="B403" t="str">
            <v>2000G011 RELACION DE LOS FONDOS DE CONTRAPARTIDA CON RESPECTO AL APORTE NACIONAL</v>
          </cell>
        </row>
      </sheetData>
      <sheetData sheetId="2" refreshError="1">
        <row r="2">
          <cell r="B2" t="str">
            <v>01000000 SECTOR DEFENSA Y SEGURIDAD</v>
          </cell>
        </row>
        <row r="3">
          <cell r="B3" t="str">
            <v>0100I001 ASALTOS POR PARTE DE GRUPOS AL MARGEN DE LA LEY A POBLACIONES</v>
          </cell>
        </row>
        <row r="4">
          <cell r="B4" t="str">
            <v>0100I002 CAPACIDAD HELICOPORADA (HELICOPTEROS) EN HORAS</v>
          </cell>
        </row>
        <row r="5">
          <cell r="B5" t="str">
            <v>0100I003 AREA CUBIERTA CON PRESENCIA DE FUERZA PUBLICA</v>
          </cell>
        </row>
        <row r="6">
          <cell r="B6" t="str">
            <v>0100I004 POBLACION CUBIERTA CON PRESENCIA DE FUERZA PUBLICA</v>
          </cell>
        </row>
        <row r="7">
          <cell r="B7" t="str">
            <v>0100I005 ASALTOS GUERRILLEROS A POBLACIONES</v>
          </cell>
        </row>
        <row r="8">
          <cell r="B8" t="str">
            <v>0100I006 ATAQUES GUERRILLEROS A UNIDADES MILITARES</v>
          </cell>
        </row>
        <row r="9">
          <cell r="B9" t="str">
            <v>0100I007 OPERACIONES MILITARES OFENSIVAS Y DE CONTROL DE AREA</v>
          </cell>
        </row>
        <row r="10">
          <cell r="B10" t="str">
            <v>0100I008 MIEMBROS DE LA FUERZA PUBLICA POR CADA 100 KMS²</v>
          </cell>
        </row>
        <row r="11">
          <cell r="B11" t="str">
            <v>0100I009 CAPTURAS</v>
          </cell>
        </row>
        <row r="12">
          <cell r="B12" t="str">
            <v>0100I010 LABORATORIOS DESTRUIDOS</v>
          </cell>
        </row>
        <row r="13">
          <cell r="B13" t="str">
            <v>0100I011 COCAINA INCAUTADA</v>
          </cell>
        </row>
        <row r="14">
          <cell r="B14" t="str">
            <v>0100I012 MARIHUANA INCAUTADA</v>
          </cell>
        </row>
        <row r="15">
          <cell r="B15" t="str">
            <v>0100I013 DROGA INCAUTADA (MORFINA, HEROINA, BAZUCO)</v>
          </cell>
        </row>
        <row r="16">
          <cell r="B16" t="str">
            <v>0100I014 PRECURSORES QUIMICOS LIQUIDOS INCAUTADOS</v>
          </cell>
        </row>
        <row r="17">
          <cell r="B17" t="str">
            <v>0100I015 PRECURSORES QUIMICOS SOLIDOS INCAUTADOS</v>
          </cell>
        </row>
        <row r="18">
          <cell r="B18" t="str">
            <v>0100I016 CULTIVOS ILICITOS ERRADICADOS MANUALMENTE</v>
          </cell>
        </row>
        <row r="19">
          <cell r="B19" t="str">
            <v>0100I017 CULTIVOS ILICITOS FUMIGADOS</v>
          </cell>
        </row>
        <row r="20">
          <cell r="B20" t="str">
            <v>0100I018 DELITOS DE MAYOR IMPACTO</v>
          </cell>
        </row>
        <row r="21">
          <cell r="B21" t="str">
            <v>0100I019 MATERIAL DE GUERRA INCAUTADO (ARMAS, MUNICION, GRANADAS)</v>
          </cell>
        </row>
        <row r="22">
          <cell r="B22" t="str">
            <v>0100I020 SECUESTRADOS RESCATADOS</v>
          </cell>
        </row>
        <row r="23">
          <cell r="B23" t="str">
            <v>0100I021 COBERTURA AREA MARITIMA</v>
          </cell>
        </row>
        <row r="24">
          <cell r="B24" t="str">
            <v>0100I022 RECURSOS ASIGNADOS AL PROGRAMA DE "TRANSPARENCIA Y CONVIVENCIA.</v>
          </cell>
        </row>
        <row r="25">
          <cell r="B25" t="str">
            <v>0100I023 PREDIOS TITULADOS O CON CONTRATO DE ASIGNACION EN EL PROGRAMA DE "TRANSPARENCIA Y CONVIVENCIA".</v>
          </cell>
        </row>
        <row r="26">
          <cell r="B26" t="str">
            <v>0100I024 PERSONAS CAPACITADAS EN PREVENCION EN EL PROGRAMA DE "TRANSPARENCIA Y CONVIVENCIA".</v>
          </cell>
        </row>
        <row r="27">
          <cell r="B27" t="str">
            <v>0100I025 ENTIDADES BENEFICIADAS CON PROYECTOS DE FORTALECIMIENTO INSTITUCIONAL EN EL PROGRAMA DE "TRANSPARENCIA Y CONVIVENCIA".</v>
          </cell>
        </row>
        <row r="28">
          <cell r="B28" t="str">
            <v>0100I026 HECTAREAS CULTIVADAS EN EL PROGRAMA DE "EL CAMPO EN ACCION".</v>
          </cell>
        </row>
        <row r="29">
          <cell r="B29" t="str">
            <v>0100I027 FAMILIAS INVOLUCRADAS  EN EL PROGRAMA DE EL CAMPO EN ACCION".</v>
          </cell>
        </row>
        <row r="30">
          <cell r="B30" t="str">
            <v>0100I028 RECURSOS APALANCADOS EN EL PROGRAMA DE "EL CAMPO EN ACCION".</v>
          </cell>
        </row>
        <row r="31">
          <cell r="B31" t="str">
            <v>0100I029 CARTILLAS REPRODUCIDAS CON EL PROGRAMA DE "CONVIVENCIA CIUDADANA".</v>
          </cell>
        </row>
        <row r="32">
          <cell r="B32" t="str">
            <v>0100I030 MUNICIPIOS APLICANDO LA CAPACITACION CON EL PROGRAMA DE "CONVIVENCIA CIUDADANA".</v>
          </cell>
        </row>
        <row r="33">
          <cell r="B33" t="str">
            <v>0100I031 MULTIPLICADORES CAPACITADOS EN EL MATERIAL DEL BUEN CIUDADANO CON EL PROGRAMA DE "CONVIVENCIA CIUDADANA".</v>
          </cell>
        </row>
        <row r="34">
          <cell r="B34" t="str">
            <v>0100I032 INDICE DE ACTIVIDAD ARMADA DE GRUPOS GUERRILLEROS</v>
          </cell>
        </row>
        <row r="35">
          <cell r="B35" t="str">
            <v>0100I033 INDICE DE MASACRES</v>
          </cell>
        </row>
        <row r="36">
          <cell r="B36" t="str">
            <v>0100I034 INDICE DE HOMICIDIOS</v>
          </cell>
        </row>
        <row r="37">
          <cell r="B37" t="str">
            <v>0100I035 INDICE DE SECUESTRO</v>
          </cell>
        </row>
        <row r="38">
          <cell r="B38" t="str">
            <v>0100I036 INDICE DE VIOLENCIA INTRA FAMILIAR</v>
          </cell>
        </row>
        <row r="39">
          <cell r="B39" t="str">
            <v>0100I037 INDICE DE DELITOS SEXUALES</v>
          </cell>
        </row>
        <row r="40">
          <cell r="B40" t="str">
            <v>0100I038 INDICE DE LESIONES PERSONALES</v>
          </cell>
        </row>
        <row r="41">
          <cell r="B41" t="str">
            <v>0100I039 INDICE DE ATRACOS</v>
          </cell>
        </row>
        <row r="42">
          <cell r="B42" t="str">
            <v>0100I040 INDICE DE HURTO A RESIDENCIAS</v>
          </cell>
        </row>
        <row r="43">
          <cell r="B43" t="str">
            <v>0100I041 INDICE DE HURTO DE VEHICULOS</v>
          </cell>
        </row>
        <row r="44">
          <cell r="B44" t="str">
            <v>0100I042 INDICE DE ASALTOS BANCARIOS</v>
          </cell>
        </row>
        <row r="45">
          <cell r="B45" t="str">
            <v>0100I043 INDICE DE PIRATERIA TERRESTRE</v>
          </cell>
        </row>
        <row r="46">
          <cell r="B46" t="str">
            <v>0100I044 INDICE DE MUERTES EN ACCIDENTE DE TRANSITO</v>
          </cell>
        </row>
        <row r="47">
          <cell r="B47" t="str">
            <v>0100I045 INDICE DE SUICIDIO</v>
          </cell>
        </row>
        <row r="48">
          <cell r="B48" t="str">
            <v>0100I046 INDICE DE VIOLACIONES A DERECHOS HUMANOS</v>
          </cell>
        </row>
        <row r="49">
          <cell r="B49" t="str">
            <v>0100I047 INDICE DE DESPLAZADOS</v>
          </cell>
        </row>
        <row r="50">
          <cell r="B50" t="str">
            <v>0100I048 ENTES TERRITORIALES CON CENTROS OPERATIVOS DE SEGUIMIENTO DEL DELITO, COSED EN FUNCIONAMIENTO</v>
          </cell>
        </row>
        <row r="51">
          <cell r="B51" t="str">
            <v>0100I049 EJES VIALES CON PROGRAMAS DE SEGURIDAD INSTALADOS</v>
          </cell>
        </row>
        <row r="52">
          <cell r="B52" t="str">
            <v>0100I050 INDICE DE DELITOS COMETIDOS EN EJES VIALES</v>
          </cell>
        </row>
        <row r="53">
          <cell r="B53" t="str">
            <v>0100I051 MUNICIPIOS EN LOS QUE LA POLICIA IMPLEMENTE EL PROGRAMA "CENTROS OPERATIVOS DE SEGUIMIENTO DEL DELITO, COSED"</v>
          </cell>
        </row>
        <row r="54">
          <cell r="B54" t="str">
            <v>0100I052 MUNICIPIOS QUE IMPLEMENTEN PROGRAMA DE CIRCUITOS CERRADOS DE TELEVISION, CCTV</v>
          </cell>
        </row>
        <row r="55">
          <cell r="B55" t="str">
            <v>0100I053 CAMARAS INSTALADAS POR MUNICIPIO</v>
          </cell>
        </row>
        <row r="56">
          <cell r="B56" t="str">
            <v>0100I054 MUNICIPIOS DE LOS AUTORIZADOS A SOLICITAR LA RESTRICCION "PORTE DE ARMAS", QUE APLICAN LA MEDIDA</v>
          </cell>
        </row>
        <row r="57">
          <cell r="B57" t="str">
            <v>0100I055 INDICE DE HOMICIDIO CON ARMA DE FUEGO EN LOS MUNICIPIOS EN DONDE SE APLIQUE LA RESTRICCION (TASA POR CIEN MIL)</v>
          </cell>
        </row>
        <row r="58">
          <cell r="B58" t="str">
            <v>0100I056 RECURSOS CAPTADOS PARA LA IMPLEMENTACION DEL SISTEMA EN LAS CUATRO INSTITUCIONES CON FUNCIONES DE POLICIA JUDICIAL</v>
          </cell>
        </row>
        <row r="59">
          <cell r="B59" t="str">
            <v>0100I057 INDICE DE IMPUNIDAD EN CASOS DE DELITOS COMETIDOS CON ARMA DE FUEGO</v>
          </cell>
        </row>
        <row r="60">
          <cell r="B60" t="str">
            <v>0100I058 REGISTROS POR AÑO EN LA BASE DE DATOS CENTRAL (INFORMACION DE ARMAS, BALAS Y CASQUILLOS INVOLUCRADOS EN CRIMENES INVESTIGADOS POR LAS AUTORIDADES)</v>
          </cell>
        </row>
        <row r="61">
          <cell r="B61" t="str">
            <v>0100I059 CONVENIOS INTERINSTITUCIONALES PARA CONSOLIDAR SISTEMA (QUE CONTENGA, ACTUALICE Y ALMACENE LA INFORMACION DE ARMAS, BALAS Y CASQUILLOS INVOLUCRADOS EN CRIMENES INVESTIGADOS POR LAS AUTORIDADES)</v>
          </cell>
        </row>
        <row r="62">
          <cell r="B62" t="str">
            <v>0100I060 ASALTOS GUERRILLEROS A POBLACIONES</v>
          </cell>
        </row>
        <row r="63">
          <cell r="B63" t="str">
            <v>0100I061 ATAQUES GUERRILLEROS A UNIDADES MILITARES</v>
          </cell>
        </row>
        <row r="64">
          <cell r="B64" t="str">
            <v>0100I062 OPERACIONES MILITARES OFENSIVAS Y DE CONTROL DE AREA</v>
          </cell>
        </row>
        <row r="65">
          <cell r="B65" t="str">
            <v>0100I063 MIEMBROS DE LA FUERZA PUBLICA POR CADA 100 KMS.²</v>
          </cell>
        </row>
        <row r="66">
          <cell r="B66" t="str">
            <v>0100I064 CAPTURAS</v>
          </cell>
        </row>
        <row r="67">
          <cell r="B67" t="str">
            <v>0100I065 LABORATORIOS DESTRUIDOS</v>
          </cell>
        </row>
        <row r="68">
          <cell r="B68" t="str">
            <v>0100I066 DROGAS INCAUTADAS (TONELADAS DE COCAINA)</v>
          </cell>
        </row>
        <row r="69">
          <cell r="B69" t="str">
            <v>0100I067 DROGA INCAUTADAS (TONELADAS DE MORFINA, HEROINA, BAZUCO Y MARIHUANA)</v>
          </cell>
        </row>
        <row r="70">
          <cell r="B70" t="str">
            <v>0100I068 PRECURSORES QUIMICOS SOLIDOS INCAUTADOS</v>
          </cell>
        </row>
        <row r="71">
          <cell r="B71" t="str">
            <v>0100I069 PRECURSORES QUIMICOS LIQUIDOS INCAUTADOS</v>
          </cell>
        </row>
        <row r="72">
          <cell r="B72" t="str">
            <v>0100I070 HECTAREAS DE CULTIVOS ILICITOS ERRADICADOS MANUALMENTE</v>
          </cell>
        </row>
        <row r="73">
          <cell r="B73" t="str">
            <v>0100I071 HECTAREAS DE CULTIVOS ILICITOS FUMIGADOS</v>
          </cell>
        </row>
        <row r="74">
          <cell r="B74" t="str">
            <v>0100I072 DELITOS DE MAYOR IMPACTO</v>
          </cell>
        </row>
        <row r="75">
          <cell r="B75" t="str">
            <v>0100I073 MATERIAL DE GUERRA INCAUTADO (ARMAS, MUNICION, GRANADAS)</v>
          </cell>
        </row>
        <row r="76">
          <cell r="B76" t="str">
            <v>0100I074 SECUESTRADOS RESCATADOS</v>
          </cell>
        </row>
        <row r="77">
          <cell r="B77" t="str">
            <v>0100I075 COBERTURA AREA MARITIMA</v>
          </cell>
        </row>
        <row r="78">
          <cell r="B78" t="str">
            <v>0100I076 SOLDADOS PROFESIONALES</v>
          </cell>
        </row>
        <row r="79">
          <cell r="B79" t="str">
            <v>0100I077 HORAS DE VUELO EN APOYO DE OPERACIONES DE ORDEN PUBLICO</v>
          </cell>
        </row>
        <row r="80">
          <cell r="B80" t="str">
            <v>0100I078 UNIDADES DE CONTRAGUERRILLA DOTADAS CON TELEFONOS SATELITALES PARA OPERAR EFICAZMENTE EN EL AREA</v>
          </cell>
        </row>
        <row r="81">
          <cell r="B81" t="str">
            <v>0100I079 CAPACIDAD HELICOPORTADA</v>
          </cell>
        </row>
        <row r="82">
          <cell r="B82" t="str">
            <v>0100I080 MANTENIMIENTO DE LA CAPACIDAD DE VIGILANCIA COSTERA</v>
          </cell>
        </row>
        <row r="83">
          <cell r="B83" t="str">
            <v>02000000 SECTOR INDUSTRIA COMERCIO EXTERIOR</v>
          </cell>
        </row>
        <row r="84">
          <cell r="B84" t="str">
            <v>0200I001 INICIATIVAS INDUSTRIALES GENERADAS DE LAS DEMOSTRACIONES DE CATALOGO</v>
          </cell>
        </row>
        <row r="85">
          <cell r="B85" t="str">
            <v>0200I002 EMPLEOS GENERADOS POR EMPRESAS QUE RECIBIERON PRESTAMOS  (12/24 MESES DESPUES DE LA RECEPCION DEL PRESTAMO)</v>
          </cell>
        </row>
        <row r="86">
          <cell r="B86" t="str">
            <v>0200I003 EMPLEOS CONSERVADOS POR EMPRESAS QUE RECIBIERON PRESTAMOS  (12/24 MESES DESPUES DE LA RECEPCION DEL PRESTAMO)</v>
          </cell>
        </row>
        <row r="87">
          <cell r="B87" t="str">
            <v>0200I004 ASISTENTES POR EVENTO</v>
          </cell>
        </row>
        <row r="88">
          <cell r="B88" t="str">
            <v>0200I005 RESTRICCIONES INTERNAS POR PRODUCTO</v>
          </cell>
        </row>
        <row r="89">
          <cell r="B89" t="str">
            <v>0200I006 MONTO DE EXPORTACIONES</v>
          </cell>
        </row>
        <row r="90">
          <cell r="B90" t="str">
            <v>0200I007 MONTO DE IMPORTACIONES</v>
          </cell>
        </row>
        <row r="91">
          <cell r="B91" t="str">
            <v>0200I008 MONTO DE COMERCIO (EXPORTACIONES + IMPORTACIONES)</v>
          </cell>
        </row>
        <row r="92">
          <cell r="B92" t="str">
            <v>0200I009 MONTO DE LAS EXPORTACIONES DE BIENES</v>
          </cell>
        </row>
        <row r="93">
          <cell r="B93" t="str">
            <v>0200I010 TASA DE EXPORTACIONES DE BIENES</v>
          </cell>
        </row>
        <row r="94">
          <cell r="B94" t="str">
            <v>0200I011 MONTO DE LAS EXPORTACIONES DE SERVICIOS</v>
          </cell>
        </row>
        <row r="95">
          <cell r="B95" t="str">
            <v>0200I012 TASA DE EXPORTACIONES DE BIENES</v>
          </cell>
        </row>
        <row r="96">
          <cell r="B96" t="str">
            <v>0200I013 MONTO DE LAS EXPORTACIONES TRADICIONALES</v>
          </cell>
        </row>
        <row r="97">
          <cell r="B97" t="str">
            <v>0200I014 TASA DE EXPORTACIONES TRADICIONALES</v>
          </cell>
        </row>
        <row r="98">
          <cell r="B98" t="str">
            <v>0200I015 MONTO DE LAS EXPORTACIONES NO TRADICIONALES</v>
          </cell>
        </row>
        <row r="99">
          <cell r="B99" t="str">
            <v>0200I016 TASA DE EXPORTACIONES NO TRADICIONALES</v>
          </cell>
        </row>
        <row r="100">
          <cell r="B100" t="str">
            <v>0200I017 MONTO DE LAS EXPORTACIONES REALIZADAS A TRAVES DEL PLAN VALLEJO</v>
          </cell>
        </row>
        <row r="101">
          <cell r="B101" t="str">
            <v>0200I018 TASA DE EXPORTACIONES REALIZADAS A TRAVES DEL PLAN VALLEJO</v>
          </cell>
        </row>
        <row r="102">
          <cell r="B102" t="str">
            <v>0200I019 MONTO DE LAS IMPORTACIONES REALIZADAS A TRAVES DEL PLAN VALLEJO</v>
          </cell>
        </row>
        <row r="103">
          <cell r="B103" t="str">
            <v>0200I020 TASA DE IMPORTACIONES REALIZADAS A TRAVES DEL PLAN VALLEJO</v>
          </cell>
        </row>
        <row r="104">
          <cell r="B104" t="str">
            <v>0200I021 MONTO DE LAS EXPORTACIONES A ESTADOS UNIDOS</v>
          </cell>
        </row>
        <row r="105">
          <cell r="B105" t="str">
            <v>0200I022 TASA DE EXPORTACIONES A ESTADOS UNIDOS</v>
          </cell>
        </row>
        <row r="106">
          <cell r="B106" t="str">
            <v>0200I023 MONTO DE LAS IMPORTACIONES DE ESTADOS UNIDOS</v>
          </cell>
        </row>
        <row r="107">
          <cell r="B107" t="str">
            <v>0200I024 TASA DE IMPORTACIONES DE ESTADOS UNIDOS</v>
          </cell>
        </row>
        <row r="108">
          <cell r="B108" t="str">
            <v>0200I025 MONTO DE LAS EXPORTACIONES A CANADA</v>
          </cell>
        </row>
        <row r="109">
          <cell r="B109" t="str">
            <v>0200I026 TASA DE EXPORTACIONES A CANADA</v>
          </cell>
        </row>
        <row r="110">
          <cell r="B110" t="str">
            <v>0200I027 MONTO DE LAS IMPORTACIONES DE CANADA</v>
          </cell>
        </row>
        <row r="111">
          <cell r="B111" t="str">
            <v>0200I028 TASA DE IMPORTACIONES DE CANADA</v>
          </cell>
        </row>
        <row r="112">
          <cell r="B112" t="str">
            <v>0200I029 MONTO DE LAS EXPORTACIONES A CENTROAMERICA Y EL CARIBE</v>
          </cell>
        </row>
        <row r="113">
          <cell r="B113" t="str">
            <v>0200I030 TASA DE EXPORTACIONES A CENTROAMERICA Y EL CARIBE</v>
          </cell>
        </row>
        <row r="114">
          <cell r="B114" t="str">
            <v>0200I031 MONTO DE LAS IMPORTACIONES DE CENTROAMERICA Y EL CARIBE</v>
          </cell>
        </row>
        <row r="115">
          <cell r="B115" t="str">
            <v>0200I032 TASA DE IMPORTACIONES DE CENTROAMERICA Y EL CARIBE</v>
          </cell>
        </row>
        <row r="116">
          <cell r="B116" t="str">
            <v>0200I033 MONTO DE LAS EXPORTACIONES A LA UNION EUROPEA</v>
          </cell>
        </row>
        <row r="117">
          <cell r="B117" t="str">
            <v>0200I034 TASA DE EXPORTACIONES A LA UNION EUROPEA</v>
          </cell>
        </row>
        <row r="118">
          <cell r="B118" t="str">
            <v>0200I035 MONTO DE LAS IMPORTACIONES DE LA UNION EUROPEA</v>
          </cell>
        </row>
        <row r="119">
          <cell r="B119" t="str">
            <v>0200I036 TASA DE IMPORTACIONES DE LA UNION EUROPEA</v>
          </cell>
        </row>
        <row r="120">
          <cell r="B120" t="str">
            <v>0200I037 MONTO DE LAS EXPORTACIONES A LA CUENCA PACIFICA NICS</v>
          </cell>
        </row>
        <row r="121">
          <cell r="B121" t="str">
            <v>0200I038 TASA DE EXPORTACIONES A LA CUENCA PACIFICA NICS</v>
          </cell>
        </row>
        <row r="122">
          <cell r="B122" t="str">
            <v>0200I039 MONTO DE LAS IMPORTACIONES DE LA CUENCA PACIFICA NICS</v>
          </cell>
        </row>
        <row r="123">
          <cell r="B123" t="str">
            <v>0200I040 TASA DE IMPORTACIONES DE LA CUENCA PACIFICA NICS</v>
          </cell>
        </row>
        <row r="124">
          <cell r="B124" t="str">
            <v>0200I041 MONTO DE LAS EXPORTACIONES A JAPON</v>
          </cell>
        </row>
        <row r="125">
          <cell r="B125" t="str">
            <v>0200I042 TASA DE EXPORTACIONES A JAPON</v>
          </cell>
        </row>
        <row r="126">
          <cell r="B126" t="str">
            <v>0200I043 MONTO DE LAS IMPORTACIONES DE JAPON</v>
          </cell>
        </row>
        <row r="127">
          <cell r="B127" t="str">
            <v>0200I044 TASA DE IMPORTACIONES DE JAPON</v>
          </cell>
        </row>
        <row r="128">
          <cell r="B128" t="str">
            <v>0200I045 SOLICITUDES CERT RADICADAS</v>
          </cell>
        </row>
        <row r="129">
          <cell r="B129" t="str">
            <v>0200I046 SOCIEDADES DE COMERCIALIZACION INTERNACIONAL APROBADAS</v>
          </cell>
        </row>
        <row r="130">
          <cell r="B130" t="str">
            <v>0200I047 EMPRESAS REGISTRADAS EN EL SISTEMA DE INTELIGENCIA DE MERCADOS</v>
          </cell>
        </row>
        <row r="131">
          <cell r="B131" t="str">
            <v>0200I048 USUARIOS REGISTRADOS EN EL SISTEMA DE INTELIGENCIA DE MERCADOS</v>
          </cell>
        </row>
        <row r="132">
          <cell r="B132" t="str">
            <v>0200I049 COMBINACIONES DE PRODUCTOS CON POTENCIAL EXPORTADOR IDENTIFICADOS POR EL PIAS</v>
          </cell>
        </row>
        <row r="133">
          <cell r="B133" t="str">
            <v>0200I050 IDENTIFICACION DE COMBINACIONES DE PRODUCTOS CON POTENCIAL EXPORTADOR</v>
          </cell>
        </row>
        <row r="134">
          <cell r="B134" t="str">
            <v>0200I051 PLANES EXPORTADORES CON RECURSOS</v>
          </cell>
        </row>
        <row r="135">
          <cell r="B135" t="str">
            <v>0200I052 EMPRESAS ATENDIDAS POR PROEXPORT</v>
          </cell>
        </row>
        <row r="136">
          <cell r="B136" t="str">
            <v>0200I053 PROYECTOS ESPECIALES DE EXPORTACION APROBADOS</v>
          </cell>
        </row>
        <row r="137">
          <cell r="B137" t="str">
            <v>0200I054 EMPRESAS EN PROYECTOS ESPECIALES DE EXPORTACION APROBADOS</v>
          </cell>
        </row>
        <row r="138">
          <cell r="B138" t="str">
            <v>0200I055 EMPRESAS ATENDIDAS EN EL PROGRAMA EXPOPYME CON PLAN EXPORTADOR</v>
          </cell>
        </row>
        <row r="139">
          <cell r="B139" t="str">
            <v>0200I056 MONTO DE LA INVERSION EXTRANJERA DIRECTA CON PORTAFOLIO</v>
          </cell>
        </row>
        <row r="140">
          <cell r="B140" t="str">
            <v>0200I057 EMPRESAS VINCULADAS DENTRO DEL PROGRAMA DE ASEGURAMIENTO DE CALIDAD</v>
          </cell>
        </row>
        <row r="141">
          <cell r="B141" t="str">
            <v>0200I058 JORNADAS "SEMANA DEL EXPORTADOR" EFECTUADAS</v>
          </cell>
        </row>
        <row r="142">
          <cell r="B142" t="str">
            <v>0200I059 JORNADAS DE CAPACITACION A FUNCIONARIOS DEL SECTOR DE COMERCIO EXTERIOR</v>
          </cell>
        </row>
        <row r="143">
          <cell r="B143" t="str">
            <v>0200I060 FUNCIONARIOS CAPACITADOS EN LAS JORNADAS DE CAPACITACION A FUNCIONARIOS DEL SECTOR COMERCIO EXTERIOR</v>
          </cell>
        </row>
        <row r="144">
          <cell r="B144" t="str">
            <v>0200I061 VISITANTES DE LA PAGINA WEB DEL MINCOMEX</v>
          </cell>
        </row>
        <row r="145">
          <cell r="B145" t="str">
            <v>0200I062 UNIVERSIDADES CON CONVENIO DE CATEDRA DE NEGOCIOS INTERNACIONALES</v>
          </cell>
        </row>
        <row r="146">
          <cell r="B146" t="str">
            <v>0200I063 ANTEPROYECTOS PRESENTADOS AL PROGRAMA JOVENES EMPRENDEDORES EXPORTADORES</v>
          </cell>
        </row>
        <row r="147">
          <cell r="B147" t="str">
            <v>0200I064 PROYECTOS ACEPTADOS EN EL PROGRAMA JOVENES EMPRENDEDORES EXPORTADORES</v>
          </cell>
        </row>
        <row r="148">
          <cell r="B148" t="str">
            <v>0200I065 JORNADAS DE FORMACION A FORMADORES</v>
          </cell>
        </row>
        <row r="149">
          <cell r="B149" t="str">
            <v>0200I066 PERSONAS CAPACITADAS EN LAS JORNADAS DE FORMACION A FORMADORES</v>
          </cell>
        </row>
        <row r="150">
          <cell r="B150" t="str">
            <v>0200I067 COSTOS PROMEDIOS DE CREACION Y LEGALIZACION DE EMPRESAS</v>
          </cell>
        </row>
        <row r="151">
          <cell r="B151" t="str">
            <v>0200I068 RECURSOS FINANCIEROS COLOCADOS EN EL SECTOR COMERCIO</v>
          </cell>
        </row>
        <row r="152">
          <cell r="B152" t="str">
            <v>0200I069 VOLUMEN DE VENTAS DEL SECTOR COMERCIO</v>
          </cell>
        </row>
        <row r="153">
          <cell r="B153" t="str">
            <v>0200I070 EMPRESAS COMERCIALES CREADAS E INCUBADAS</v>
          </cell>
        </row>
        <row r="154">
          <cell r="B154" t="str">
            <v>03000000 SECTOR SALUD</v>
          </cell>
        </row>
        <row r="155">
          <cell r="B155" t="str">
            <v>0300I001 COBERTURA DE VACUNACION EN NIÑOS MENORES DE UN (1) AÑO</v>
          </cell>
        </row>
        <row r="156">
          <cell r="B156" t="str">
            <v>0300I002 COBERTURA DE VACUNACION EN NIÑOS ENTRE UN (1) Y CINCO (5) AÑOS (TRIPLE V)</v>
          </cell>
        </row>
        <row r="157">
          <cell r="B157" t="str">
            <v>0300I003 TASA DE INCIDENCIA DE LA MALARIA EN ZONAS ENDEMICAS</v>
          </cell>
        </row>
        <row r="158">
          <cell r="B158" t="str">
            <v>0300I004 TASA DE MORTALIDAD MATERNA</v>
          </cell>
        </row>
        <row r="159">
          <cell r="B159" t="str">
            <v>0300I005 TASA DE MORTALIDAD INFANTIL</v>
          </cell>
        </row>
        <row r="160">
          <cell r="B160" t="str">
            <v>0300I006 TASA DE MORTALIDAD POR TUMORES MALIGNOS</v>
          </cell>
        </row>
        <row r="161">
          <cell r="B161" t="str">
            <v>0300I007 TASA DE MORTALIDAD POR ENFERMEDADES CARDIOVASCULARES</v>
          </cell>
        </row>
        <row r="162">
          <cell r="B162" t="str">
            <v>0300I008 TASA DE MORTALIDAD POR CAUSA EXTERNA</v>
          </cell>
        </row>
        <row r="163">
          <cell r="B163" t="str">
            <v>0300I009 EFICIENCIA OPERACIONAL</v>
          </cell>
        </row>
        <row r="164">
          <cell r="B164" t="str">
            <v>0300I010 PROCESO DE DESCENTRALIZACION FORTALECIDO</v>
          </cell>
        </row>
        <row r="165">
          <cell r="B165" t="str">
            <v>0300I011 INDICE DE COBERTURA</v>
          </cell>
        </row>
        <row r="166">
          <cell r="B166" t="str">
            <v>0300I012 TRABAJADORES POBRES EN EL SISBEN EN ESTRATOS 1 Y 2 RESPECTO DE LOS TRABAJADORES DE EMPLEO EN ACCION</v>
          </cell>
        </row>
        <row r="167">
          <cell r="B167" t="str">
            <v>0300I013 NUMERO DE FAMILIAS BENEFICIADAS POR SUBSIDIO NUTRICION QUE PERTENECEN AL PROGRAMA "FAMILIAS EN ACCION"</v>
          </cell>
        </row>
        <row r="168">
          <cell r="B168" t="str">
            <v>0300I014 NIÑOS LLEVADOS A LOS CENTROS DE SALUD PARA ATENCION PREVENTIVA QUE PERTENECE AL PROGRAMA "FAMILIAS EN ACCION"</v>
          </cell>
        </row>
        <row r="169">
          <cell r="B169" t="str">
            <v>0300I015 BENEFICIARIOS DEL SUBPROGRAMA "JOVENES EN ACCION" EMPLEADOS.</v>
          </cell>
        </row>
        <row r="170">
          <cell r="B170" t="str">
            <v>0300I016 CUMPLIMIENTO EN EL RECAUDO EN LAS AREAS DE PENSIONES</v>
          </cell>
        </row>
        <row r="171">
          <cell r="B171" t="str">
            <v>0300I017 TIEMPO DE RECONOCIMIENTO (DIAS) DE PENSIONES</v>
          </cell>
        </row>
        <row r="172">
          <cell r="B172" t="str">
            <v>0300I018 INDICE DE INSATISFACCION EN EL SISTEMA DE SALUD</v>
          </cell>
        </row>
        <row r="173">
          <cell r="B173" t="str">
            <v>0300I019 INDICE DE INSATISFACCION EN EL REGIMEN DE PENSIONES</v>
          </cell>
        </row>
        <row r="174">
          <cell r="B174" t="str">
            <v>0300I020 INDICE DE INSATISFACCION EN EL SISTEMA GENERAL DE RIESGOS PROFESIONALES</v>
          </cell>
        </row>
        <row r="175">
          <cell r="B175" t="str">
            <v>0300I021 PASIVO PENSIONAL A CARGO DE LA NACION (% DEL PIB)</v>
          </cell>
        </row>
        <row r="176">
          <cell r="B176" t="str">
            <v>0300I022 CUMPLIMIENTO EN EL RECAUDO DEL SISTEMA GENERAL DE RIESGOS PROFESIONALES</v>
          </cell>
        </row>
        <row r="177">
          <cell r="B177" t="str">
            <v>0300I023 PRESTACIONES (ASISTENCIALES Y ECONOMICAS, SIN RESERVAS TECNICAS, POR ACCIDENTES DE TRABAJO Y ENFERMEDADES PROFESIONALES) RESPECTO DEL RECAUDO</v>
          </cell>
        </row>
        <row r="178">
          <cell r="B178" t="str">
            <v>0300I024 RESERVAS TECNICAS POR ACCIDENTES DE TRABAJO Y ENFERMEDADES PROFESIONALES RESPECTO A LOS RECAUDOS</v>
          </cell>
        </row>
        <row r="179">
          <cell r="B179" t="str">
            <v>0300I025 PROMOCION Y PREVENCION DEL SISTEMA GENERAL DE RIESGOS PROFESIONALES RESPECTO DEL RECAUDO</v>
          </cell>
        </row>
        <row r="180">
          <cell r="B180" t="str">
            <v>0300I026 NIVEL DE EVASION EN RIESGOS PROFESIONALES</v>
          </cell>
        </row>
        <row r="181">
          <cell r="B181" t="str">
            <v>0300I027 AFILIADOS ACTIVOS AL FONDO DE SOLIDARIDAD PENSIONAL</v>
          </cell>
        </row>
        <row r="182">
          <cell r="B182" t="str">
            <v>0300I028 COBERTURA EN PENSIONES A NIVEL NACIONAL</v>
          </cell>
        </row>
        <row r="183">
          <cell r="B183" t="str">
            <v>0300I029 COBERTURA EN PENSIONES DE AFILIADOS ACTIVOS A NIVEL NACIONAL</v>
          </cell>
        </row>
        <row r="184">
          <cell r="B184" t="str">
            <v>0300I030 POBLACION DE TRABAJADORES AFILIADOS AL SISTEMA GENERAL DE RIESGOS PROFESIONALES</v>
          </cell>
        </row>
        <row r="185">
          <cell r="B185" t="str">
            <v>0300I031 POBLACION AFILIADA AL SISTEMA GENERAL DE RIESGOS PROFESIONALES RESPECTO DE LA POBLACION ECONOMICAMENTE ACTIVA (PEA)</v>
          </cell>
        </row>
        <row r="186">
          <cell r="B186" t="str">
            <v>0300I032 CASOS DE ACCIDENTES DE TRABAJO RESPECTO A LOS TRABAJADORES AFILIADOS AL SISTEMA GENERAL DE RIESGOS PROFESIONALES</v>
          </cell>
        </row>
        <row r="187">
          <cell r="B187" t="str">
            <v>0300I033 CASOS DE ENFERMEDAD PROFESIONAL RESPECTO A LOS TRABAJADORES AFILIADOS AL SISTEMA GENERAL DE RIESGOS PROFESIONALES</v>
          </cell>
        </row>
        <row r="188">
          <cell r="B188" t="str">
            <v>0300I034 AFILIADOS AL REGIMEN SUBSIDIADO</v>
          </cell>
        </row>
        <row r="189">
          <cell r="B189" t="str">
            <v>0300I035 AFILIACION  MULTIPLE AL REGIMEN SUBSIDIADO</v>
          </cell>
        </row>
        <row r="190">
          <cell r="B190" t="str">
            <v>0300I036 AFILIADOS AL REGIMEN CONTRIBUTIVO</v>
          </cell>
        </row>
        <row r="191">
          <cell r="B191" t="str">
            <v>0300I037 POBLACION AFILIADA AL SISTEMA GENERAL DE SEGURIDAD SOCIAL EN SALUD</v>
          </cell>
        </row>
        <row r="192">
          <cell r="B192" t="str">
            <v>0300I038 POBLACION POBRE NO AFILIADA DEBIDAMENTE IDENTIFICADA MEDIANTE SISBEN</v>
          </cell>
        </row>
        <row r="193">
          <cell r="B193" t="str">
            <v>0300I039 NUEVOS AFILIADOS AL SISTEMA GENERAL DE SEGURIDAD SOCIAL EN SALUD</v>
          </cell>
        </row>
        <row r="194">
          <cell r="B194" t="str">
            <v>0300I040 COBERTURA DE VACUNACION DE NIÑOS MENORES DE UN AÑO</v>
          </cell>
        </row>
        <row r="195">
          <cell r="B195" t="str">
            <v>0300I041 CUMPLIMIENTO DE LA COBERTURA DE VACUNACION DE NIÑOS MENORES DE UN AÑO</v>
          </cell>
        </row>
        <row r="196">
          <cell r="B196" t="str">
            <v>0300I042 COBERTURA DE VACUNACION CON TRIPLE VIRAL EN NIÑOS DE UN AÑO</v>
          </cell>
        </row>
        <row r="197">
          <cell r="B197" t="str">
            <v>0300I043 CUMPLIMIENTO DE LA COBERTURA DE VACUNACION CON TRIPLE VIRAL EN NIÑOS DE UN AÑO</v>
          </cell>
        </row>
        <row r="198">
          <cell r="B198" t="str">
            <v>0300I044 COBERTURA DE VACUNACION ANTIRRABICA</v>
          </cell>
        </row>
        <row r="199">
          <cell r="B199" t="str">
            <v>0300I045 DEPARTAMENTOS QUE DESARROLLAN PROYECTOS DE PREVENCION AL CONSUMO (ALCOHOL, TABACO Y SUSTANCIAS PSICOACTIVAS)</v>
          </cell>
        </row>
        <row r="200">
          <cell r="B200" t="str">
            <v>0300I046 DISTRITOS QUE DESARROLLAN PROYECTOS DE PREVENCION AL CONSUMO (ALCOHOL, TABACO Y SUSTANCIAS PSICOACTIVAS)</v>
          </cell>
        </row>
        <row r="201">
          <cell r="B201" t="str">
            <v>0300I047 DEPARTAMENTOS QUE DESARROLLAN PROYECTOS DE PREVENCION DE LAS ENFERMEDADES CRONICAS NO TRANSMISIBLES</v>
          </cell>
        </row>
        <row r="202">
          <cell r="B202" t="str">
            <v>0300I048 DISTRITOS QUE DESARROLLAN PROYECTOS DE PREVENCION DE LAS ENFERMEDADES CRONICAS NO TRANSMISIBLES</v>
          </cell>
        </row>
        <row r="203">
          <cell r="B203" t="str">
            <v>0300I049 INCIDENCIA DE MALARIA EN EL PAIS (POR CADA 1,000 HABITANTES)</v>
          </cell>
        </row>
        <row r="204">
          <cell r="B204" t="str">
            <v>0300I050 DETECCION DE CASOS DE TUBERCULOSIS, TBC POSITIVOS</v>
          </cell>
        </row>
        <row r="205">
          <cell r="B205" t="str">
            <v>0300I051 CASOS NUEVOS DE LEPRA SIN DISCAPACIDAD</v>
          </cell>
        </row>
        <row r="206">
          <cell r="B206" t="str">
            <v>0300I052 DEPARTAMENTOS QUE DESARROLLAN PROYECTOS DE PROMOCION DE LA SALUD SEXUAL Y REPRODUCTIVA EN ADOLESCENTES</v>
          </cell>
        </row>
        <row r="207">
          <cell r="B207" t="str">
            <v>0300I053 DISTRITOS QUE DESARROLLAN PROYECTOS DE PROMOCION DE LA SALUD SEXUAL Y REPRODUCTIVA EN ADOLESCENTES</v>
          </cell>
        </row>
        <row r="208">
          <cell r="B208" t="str">
            <v>0300I054 INCIDENCIA DE SIFILIS CONGENITA (POR CADA 1,000 NACIDOS VIVOS)</v>
          </cell>
        </row>
        <row r="209">
          <cell r="B209" t="str">
            <v>0300I055 INCIDENCIA DE  POLIO (POR CADA 1,000 NACIDOS VIVOS)</v>
          </cell>
        </row>
        <row r="210">
          <cell r="B210" t="str">
            <v>0300I056 INCIDENCIA DE TETANOS NEONATAL (POR CADA 1,000 NACIDOS VIVOS)</v>
          </cell>
        </row>
        <row r="211">
          <cell r="B211" t="str">
            <v>0300I057 INCIDENCIA DE SARAMPION (POR CADA 100.000 NIÑOS MENORES DE 5 AÑOS)</v>
          </cell>
        </row>
        <row r="212">
          <cell r="B212" t="str">
            <v>0300I058 MORTALIDAD MATERNA</v>
          </cell>
        </row>
        <row r="213">
          <cell r="B213" t="str">
            <v>0300I059 MORTALIDAD INFANTIL</v>
          </cell>
        </row>
        <row r="214">
          <cell r="B214" t="str">
            <v>0300I060 REGISTRO DE PRESTADORES DE SERVICIOS DE SALUD ACTUALIZADO Y CONFIABLE (IPS PUBLICAS Y PRIVADAS)</v>
          </cell>
        </row>
        <row r="215">
          <cell r="B215" t="str">
            <v>0300I061 CAMAS POR TIPO DE INSTITUCION (IPS PUBLICAS Y PRIVADAS)</v>
          </cell>
        </row>
        <row r="216">
          <cell r="B216" t="str">
            <v>0300I062 NIÑOS ATENDIDOS EN HOGARES COMUNITARIOS DE BIENESTAR</v>
          </cell>
        </row>
        <row r="217">
          <cell r="B217" t="str">
            <v>0300I063 NIÑOS ATENDIDOS EN RESTAURANTES ESCOLARES</v>
          </cell>
        </row>
        <row r="218">
          <cell r="B218" t="str">
            <v>0300I064 JOVENES ATENDIDOS EN CLUBES JUVENILES</v>
          </cell>
        </row>
        <row r="219">
          <cell r="B219" t="str">
            <v>0300I065 EMBARAZADAS ATENDIDAS</v>
          </cell>
        </row>
        <row r="220">
          <cell r="B220" t="str">
            <v>0300I066 LACTANTES ATENDIDAS</v>
          </cell>
        </row>
        <row r="221">
          <cell r="B221" t="str">
            <v>0300I067 NIÑOS DE LA CALLE ATENDIDOS EN LAS MODALIDADES DE SERVICIO</v>
          </cell>
        </row>
        <row r="222">
          <cell r="B222" t="str">
            <v>0300I068 AGENTES EDUCATIVOS  COMUNITARIOS CAPACITADOS (PARA LA DETECCION PRECOZ, PREVENCION Y MANEJO DE EPISODIOS DE VIOLENCIA INTRA FAMILIAR)</v>
          </cell>
        </row>
        <row r="223">
          <cell r="B223" t="str">
            <v>0300I069 FAMILIAS ATENDIDAS EN TORNO A EPISODIOS DE VIOLENCIA INTRA FAMILIAR (MEDIANTE LAS ESTRATEGIAS EDUCADOR FAMILIAR Y ESCUELA DE PADRES)</v>
          </cell>
        </row>
        <row r="224">
          <cell r="B224" t="str">
            <v>0300I070 NIÑOS CON MEDIDA DE PROTECCION UBICADOS EN MEDIO FAMILIAR</v>
          </cell>
        </row>
        <row r="225">
          <cell r="B225" t="str">
            <v>0300I071 POBLACION FOCALIZADA EN HOGARES COMUNITARIOS DE BIENESTAR</v>
          </cell>
        </row>
        <row r="226">
          <cell r="B226" t="str">
            <v>0300I072 POBLACION FOCALIZADA EN RESTAURANTES ESCOLARES</v>
          </cell>
        </row>
        <row r="227">
          <cell r="B227" t="str">
            <v>0300I073 POBLACION FOCALIZADA EN CLUBES JUVENILES</v>
          </cell>
        </row>
        <row r="228">
          <cell r="B228" t="str">
            <v>0300I074 EMBARAZADAS Y LACTANTES FOCALIZADAS</v>
          </cell>
        </row>
        <row r="229">
          <cell r="B229" t="str">
            <v>0300I075 DESNUTRICION GLOBAL NACIONAL</v>
          </cell>
        </row>
        <row r="230">
          <cell r="B230" t="str">
            <v>0300I076 DESNUTRICION CRONICA NACIONAL</v>
          </cell>
        </row>
        <row r="231">
          <cell r="B231" t="str">
            <v>0300I077 DESNUTRICION AGUDA NACIONAL</v>
          </cell>
        </row>
        <row r="232">
          <cell r="B232" t="str">
            <v>04000000 SECTOR COMUNICACIONES</v>
          </cell>
        </row>
        <row r="233">
          <cell r="B233" t="str">
            <v>0400I001 LINEAS TELEFONICAS EN REGIONES DE ALTA DENSIDAD TELEFONICA</v>
          </cell>
        </row>
        <row r="234">
          <cell r="B234" t="str">
            <v>0400I002 LINEAS TELEFONICAS EN REGIONES DE BAJA DENSIDAD TELEFONICA.</v>
          </cell>
        </row>
        <row r="235">
          <cell r="B235" t="str">
            <v>0400I003 ATENCION EN INSTALACION DE LINEAS TELEFONICAS POR USUARIO</v>
          </cell>
        </row>
        <row r="236">
          <cell r="B236" t="str">
            <v>0400I004 ATENCION EN INSTALACION DE LINEAS POR FAMILIA</v>
          </cell>
        </row>
        <row r="237">
          <cell r="B237" t="str">
            <v>0400I005 PERSONAS CON ACCESO A INTERNET</v>
          </cell>
        </row>
        <row r="238">
          <cell r="B238" t="str">
            <v>0400I006 USUARIOS DE LOS SERVICIOS DE TELECOMUNICACIONES CONTROLADOS Y VIGILADOS POR EL MINISTERIO DE COMUNICACIONES</v>
          </cell>
        </row>
        <row r="239">
          <cell r="B239" t="str">
            <v>0400I007 FUNCIONARIOS BENEFICIADOS CON EL PLAN DE CAPACITACION</v>
          </cell>
        </row>
        <row r="240">
          <cell r="B240" t="str">
            <v>0400I008 FUNCIONARIOS BENEFICIADOS CON EL PROGRAMA DE BIENESTAR SOCIAL</v>
          </cell>
        </row>
        <row r="241">
          <cell r="B241" t="str">
            <v>0400I009 MUNICIPIOS QUE CUENTAN EL SERVICIO DE CORREO SOCIAL</v>
          </cell>
        </row>
        <row r="242">
          <cell r="B242" t="str">
            <v>0400I010 INTERCONEXION A LA RED DE ALTA VELOCIDAD DEL ESTADO COMUNITARIO</v>
          </cell>
        </row>
        <row r="243">
          <cell r="B243" t="str">
            <v>0400I011 MUNICIPIOS CUBIERTOS CON TELEFONOS PUBLICOS PARA SORDOS</v>
          </cell>
        </row>
        <row r="244">
          <cell r="B244" t="str">
            <v>0400I012 ESCUELAS BENEFICIADAS CON EL PROGRAMA COMPUTADORES PARA EDUCAR</v>
          </cell>
        </row>
        <row r="245">
          <cell r="B245" t="str">
            <v>0400I013 FUNCIONARIOS BENEFICIADOS CON MANTENIMIENTO DE EQUIPOS DE COMPUTO</v>
          </cell>
        </row>
        <row r="246">
          <cell r="B246" t="str">
            <v>0400I014 USUARIOS VIGILADOS Y COTROLADOS POR EL MINISTERIO DE COMUNICACIONES</v>
          </cell>
        </row>
        <row r="247">
          <cell r="B247" t="str">
            <v>0400I015 HORAS DE CAPACITACION POR FUNCIONARIO</v>
          </cell>
        </row>
        <row r="248">
          <cell r="B248" t="str">
            <v>0400I016 SATISFACCION DE LOS FUNCIONARIOS BENEFICIADOS CON PROGRAMAS DE BIENESTAR SOCIAL</v>
          </cell>
        </row>
        <row r="249">
          <cell r="B249" t="str">
            <v>0400I017 INTERCONEXION CON LAS DIRECCIONES TERRITORIALES</v>
          </cell>
        </row>
        <row r="250">
          <cell r="B250" t="str">
            <v>0400I018 TIEMPO DE RESPUESTA AL USUARIO</v>
          </cell>
        </row>
        <row r="251">
          <cell r="B251" t="str">
            <v>0400I019 MUNICIPIOS CUBIERTOS CON AGENCIAS DE CORREO SOCIAL</v>
          </cell>
        </row>
        <row r="252">
          <cell r="B252" t="str">
            <v>0400I020 LOCALIDADES CON SERVICIO DE TELEFONIA RURAL COMUNITARIA</v>
          </cell>
        </row>
        <row r="253">
          <cell r="B253" t="str">
            <v>0400I021 ESCUELAS PUBLICAS CONECTADAS A INTERNET</v>
          </cell>
        </row>
        <row r="254">
          <cell r="B254" t="str">
            <v>0400I022 HOSPITALES CONECTADOS A INTERNET</v>
          </cell>
        </row>
        <row r="255">
          <cell r="B255" t="str">
            <v>0400I023 ALCALDIAS CONECTADAS A INTERNET</v>
          </cell>
        </row>
        <row r="256">
          <cell r="B256" t="str">
            <v>0400I024 POBLACION BENEFICADA CON TELEFONOS PUBLICOS PARA SORDOS</v>
          </cell>
        </row>
        <row r="257">
          <cell r="B257" t="str">
            <v>0400I025 ESCUELAS PUBLICAS BENEFICIADAS CON EL PROGRAMA COMPUTADORES PARA EDUCAR</v>
          </cell>
        </row>
        <row r="258">
          <cell r="B258" t="str">
            <v>0400I026 ALUMNOS BENEFICADOS CON EL PROGRAMA COMPUTADORES PARA EDUCAR</v>
          </cell>
        </row>
        <row r="259">
          <cell r="B259" t="str">
            <v>0400I027 DOCENTES CAPACITADOS POR COMPUTADORES PARA EDUCAR</v>
          </cell>
        </row>
        <row r="260">
          <cell r="B260" t="str">
            <v>0400I028 DIRECTIVOS CAPACITADOS POR COMPUTADORES PARA EDUCAR</v>
          </cell>
        </row>
        <row r="261">
          <cell r="B261" t="str">
            <v>0400I029 POBLACION BENEFICIADA POR LA RADIODIFUSORA NACIONAL</v>
          </cell>
        </row>
        <row r="262">
          <cell r="B262" t="str">
            <v>0400I030 TIEMPO PROMEDIO DE RESPUESTA EN LA BUSQUEDA DE DOCUMENTOS</v>
          </cell>
        </row>
        <row r="263">
          <cell r="B263" t="str">
            <v>0400I031 DENSIDAD TELEFONICA EN EL RESTO DEL PAIS (EXCLUYE 5 GRANDES CIUDADES)</v>
          </cell>
        </row>
        <row r="264">
          <cell r="B264" t="str">
            <v>0400I032 LOCALIDADES RURALES CON ACCESO A TELEFONIA COMUNITARIA</v>
          </cell>
        </row>
        <row r="265">
          <cell r="B265" t="str">
            <v>0400I033 CIUDADES CON ACCESO LOCAL A INTERNET</v>
          </cell>
        </row>
        <row r="266">
          <cell r="B266" t="str">
            <v>0400I034 LOCALIDADES CON SERVICIO POSTAL</v>
          </cell>
        </row>
        <row r="267">
          <cell r="B267" t="str">
            <v>0400I035 PENETRACION TELEFONIA MOVIL</v>
          </cell>
        </row>
        <row r="268">
          <cell r="B268" t="str">
            <v>0400I036 LINEAS DE TELEFONIA BASICA CONMUTADA (TPBC) EN SERVICIO</v>
          </cell>
        </row>
        <row r="269">
          <cell r="B269" t="str">
            <v>0400I037 DENSIDAD TELEFONICA PUBLICA BASICA CONMUTADA EN SERVICIO</v>
          </cell>
        </row>
        <row r="270">
          <cell r="B270" t="str">
            <v>0400I038 USUARIOS DE TELEFONIA MOVIL CELULAR</v>
          </cell>
        </row>
        <row r="271">
          <cell r="B271" t="str">
            <v>0400I039 DENSIDAD DEL SERVICIO DE TELEFONIA MOVIL</v>
          </cell>
        </row>
        <row r="272">
          <cell r="B272" t="str">
            <v>0400I040 TIEMPO MEDIO DE REPARACION LINEAS TELEFONICAS</v>
          </cell>
        </row>
        <row r="273">
          <cell r="B273" t="str">
            <v>0400I041 TIEMPO MEDIO DE INSTALACION DE NUEVAS LINEAS</v>
          </cell>
        </row>
        <row r="274">
          <cell r="B274" t="str">
            <v>0400I042 DAÑOS POR CADA 100 ABONADOS DE TPBC</v>
          </cell>
        </row>
        <row r="275">
          <cell r="B275" t="str">
            <v>0400I043 AMPLIACION DE LA COBERTURA TELEFONICA</v>
          </cell>
        </row>
        <row r="276">
          <cell r="B276" t="str">
            <v>0400I044 TARIFA PROMEDIO DE TELEFONIA PUBLICA BASICA CONMUTADA DE LARGA DISTANCIA -TPBCLD- NACIONAL</v>
          </cell>
        </row>
        <row r="277">
          <cell r="B277" t="str">
            <v>0400I045 TARIFA PROMEDIO DE TELEFONIA PUBLICA BASICA CONMUTADA DE LARGA DISTANCIA -TPBCLD- INTERNACIONAL</v>
          </cell>
        </row>
        <row r="278">
          <cell r="B278" t="str">
            <v>0400I046 PARTICIPACION DEL SECTOR DE LAS TELECOMUNICACIONES EN EL PIB</v>
          </cell>
        </row>
        <row r="279">
          <cell r="B279" t="str">
            <v>0400I047 INVERSION NACIONAL EN EL SECTOR DE LAS TELECOMUNICACIONES</v>
          </cell>
        </row>
        <row r="280">
          <cell r="B280" t="str">
            <v>0400I048 INVERSION EXTRANJERA EN EL SECTOR DE LAS TELECOMUNICACIONES.</v>
          </cell>
        </row>
        <row r="281">
          <cell r="B281" t="str">
            <v>0400I049 CENTROS (INCLUYE ENTIDADES MILITARES) DE ACCESO COMUNITARIO A INTERNET</v>
          </cell>
        </row>
        <row r="282">
          <cell r="B282" t="str">
            <v>0400I050 CABECERAS  MUNICIPALES CON ACCESO CONMUTADO A INTERNET</v>
          </cell>
        </row>
        <row r="283">
          <cell r="B283" t="str">
            <v>0400I051 USUARIOS EN COLOMBIA CON ACCESO A INTERNET</v>
          </cell>
        </row>
        <row r="284">
          <cell r="B284" t="str">
            <v>0400I052 ENTIDADES GUBERNAMENTALES DEL NIVEL NACIONAL CON PAGINAS DE INTERNET</v>
          </cell>
        </row>
        <row r="285">
          <cell r="B285" t="str">
            <v>0400I053 MUNICIPIOS CON ACCESO A TECNOLOGIAS DE BANDA ANCHA LDMS</v>
          </cell>
        </row>
        <row r="286">
          <cell r="B286" t="str">
            <v>0400I054 COMPUTADORES POR CADA 100 HABITANTES</v>
          </cell>
        </row>
        <row r="287">
          <cell r="B287" t="str">
            <v>0400I055 USUARIOS DE INTERNET SECTOR COMERCIO</v>
          </cell>
        </row>
        <row r="288">
          <cell r="B288" t="str">
            <v>0400I056 USUARIOS DE INTERNET SECTOR EDUCACION</v>
          </cell>
        </row>
        <row r="289">
          <cell r="B289" t="str">
            <v>0400I057 USUARIOS DE INTERNET EN LOS HOGARES</v>
          </cell>
        </row>
        <row r="290">
          <cell r="B290" t="str">
            <v>0400I058 COMPUTADORES CONECTADOS A UNA RED</v>
          </cell>
        </row>
        <row r="291">
          <cell r="B291" t="str">
            <v>05000000 SECTOR MINAS Y ENERGIA</v>
          </cell>
        </row>
        <row r="292">
          <cell r="B292" t="str">
            <v>0500I001 COSTO PROMEDIO DE KWH</v>
          </cell>
        </row>
        <row r="293">
          <cell r="B293" t="str">
            <v>0500I002 COSTO CONEXION</v>
          </cell>
        </row>
        <row r="294">
          <cell r="B294" t="str">
            <v>0500I003 COSTO POTENCIA INSTALADA</v>
          </cell>
        </row>
        <row r="295">
          <cell r="B295" t="str">
            <v>0500I004 COBERTURA DEL SERVICIO DE GAS</v>
          </cell>
        </row>
        <row r="296">
          <cell r="B296" t="str">
            <v>0500I005 PROMEDIO DE HORAS DIARIAS DEL SERVICIO DE GAS</v>
          </cell>
        </row>
        <row r="297">
          <cell r="B297" t="str">
            <v>0500I006 VIVIENDAS (HOGARES) ATENDIDOS CON SERVICIO DE GAS</v>
          </cell>
        </row>
        <row r="298">
          <cell r="B298" t="str">
            <v>0500I007 CONSUMO NACIONAL DE ENERGIA EN KWH-DIA</v>
          </cell>
        </row>
        <row r="299">
          <cell r="B299" t="str">
            <v>0500I008 PROYECTOS DE EXPLOTACION MINERA LLEVADOS A CABO</v>
          </cell>
        </row>
        <row r="300">
          <cell r="B300" t="str">
            <v>0500I009 PROYECTOS DE EXPLOTACION MINERA LLEVADOS A CABO CON EXITO</v>
          </cell>
        </row>
        <row r="301">
          <cell r="B301" t="str">
            <v>0500I010 PERMISOS O LICENCIAS DE EXPLORACION MINERA APROBADAS O LEGALIZADAS</v>
          </cell>
        </row>
        <row r="302">
          <cell r="B302" t="str">
            <v>0500I011 DESVIACION PORCENTUAL DE LA DEMANDA ESTIMADA</v>
          </cell>
        </row>
        <row r="303">
          <cell r="B303" t="str">
            <v>0500I012 POBLACION CON SERVICIO DE ENERGIA ELECTRICA EN LAS AREAS RURALES</v>
          </cell>
        </row>
        <row r="304">
          <cell r="B304" t="str">
            <v>0500I013 COBERTURA DE LA RED DE SISTEMAS DEL MINISTERIO</v>
          </cell>
        </row>
        <row r="305">
          <cell r="B305" t="str">
            <v>0500I014 DEMANDA DE ENERGIA CUBIERTA CON TRANSACCIONES INTERCONEXIONALES</v>
          </cell>
        </row>
        <row r="306">
          <cell r="B306" t="str">
            <v>0500I015 CAPACIDAD INSTALADA</v>
          </cell>
        </row>
        <row r="307">
          <cell r="B307" t="str">
            <v>0500I016 VIVIENDAS (HOGARES) ATENDIDOS CON SERVICIO DE ENERGIA</v>
          </cell>
        </row>
        <row r="308">
          <cell r="B308" t="str">
            <v>0500I017 VALOR DE LOS SUBSIDIOS ENTREGADOS A LOS USUARIOS DE LOS ESTRATOS 1, 2 Y 3</v>
          </cell>
        </row>
        <row r="309">
          <cell r="B309" t="str">
            <v>0500I018 COBERTURA DEL SERVICIO DE ENERGIA EN LAS ZONAS INTERCONECTADAS</v>
          </cell>
        </row>
        <row r="310">
          <cell r="B310" t="str">
            <v>0500I019 COSTO PROMEDIO KILOWATIO HORA, KWH</v>
          </cell>
        </row>
        <row r="311">
          <cell r="B311" t="str">
            <v>0500I020 COSTO PROMEDIO DE KILOWATIOS HORA, KWH REPORTADOS.</v>
          </cell>
        </row>
        <row r="312">
          <cell r="B312" t="str">
            <v>0500I021 COSTO CONEXION</v>
          </cell>
        </row>
        <row r="313">
          <cell r="B313" t="str">
            <v>0500I022 COSTO POTENCIA INSTALADA.</v>
          </cell>
        </row>
        <row r="314">
          <cell r="B314" t="str">
            <v>0500I023 COBERTURA DEL SERVICIO DE ENERGIA EN ZONAS NO INTERCONECTADAS, ZNI</v>
          </cell>
        </row>
        <row r="315">
          <cell r="B315" t="str">
            <v>0500I024 VIVIENDAS (HOGARES) ATENDIDOS CON SERVICIO DE ENERGIA EN LAS ZNI</v>
          </cell>
        </row>
        <row r="316">
          <cell r="B316" t="str">
            <v>0500I025 PROMEDIO EN TIEMPO DEL SERVICIO DE ENERGIA EN ZNI</v>
          </cell>
        </row>
        <row r="317">
          <cell r="B317" t="str">
            <v>0500I026 PROYECTOS ENERGETICOS INTEGRALES (PRODUCTIVOS Y SOSTENIBLES) IDENTIFICADOS PARA ZNI</v>
          </cell>
        </row>
        <row r="318">
          <cell r="B318" t="str">
            <v>0500I027 PROYECTOS ESTRUCTURADOS CON ENERGIAS ALTERNATIVAS</v>
          </cell>
        </row>
        <row r="319">
          <cell r="B319" t="str">
            <v>0500I028 VARIACION DE LA PRODUCCION DEL SECTOR MINERO (PIBMINERO)</v>
          </cell>
        </row>
        <row r="320">
          <cell r="B320" t="str">
            <v>0500I029 NUEVOS PROSPECTOS MINEROS</v>
          </cell>
        </row>
        <row r="321">
          <cell r="B321" t="str">
            <v>0500I030 CRECIMIENTO DE LA PRODUCCION DEL SECTOR MINERO</v>
          </cell>
        </row>
        <row r="322">
          <cell r="B322" t="str">
            <v>0500I031 USUARIOS RESIDENCIALES CONECTADOS CON SERVICIO DE GAS NATURAL AL AÑO</v>
          </cell>
        </row>
        <row r="323">
          <cell r="B323" t="str">
            <v>0500I032 GRADO DE UTILIZACION DE PRODUCTOS</v>
          </cell>
        </row>
        <row r="324">
          <cell r="B324" t="str">
            <v>0500I033 VARIACION DE COSTOS DE PRODUCCION DE LAS UNIDADES MINERAS DOTADAS TECNOLOGICAMENTE</v>
          </cell>
        </row>
        <row r="325">
          <cell r="B325" t="str">
            <v>0500I034 CARGOS DE TRANSMISION</v>
          </cell>
        </row>
        <row r="326">
          <cell r="B326" t="str">
            <v>0500I035 CONSULTAS ATENDIDAS DE USUARIOS</v>
          </cell>
        </row>
        <row r="327">
          <cell r="B327" t="str">
            <v>0500I036 DERECHOS DE USUARIOS</v>
          </cell>
        </row>
        <row r="328">
          <cell r="B328" t="str">
            <v>0500I037 EMPRESAS QUE INCUMPLEN LA NORMATIVIDAD</v>
          </cell>
        </row>
        <row r="329">
          <cell r="B329" t="str">
            <v>0500I038 NUEVAS EMPRESAS COMPETITIVAS</v>
          </cell>
        </row>
        <row r="330">
          <cell r="B330" t="str">
            <v>0500I039 SOBRECOSTOS DE LOS GENERADORES POR FALTA DE SINCRONIZACION DE DESPACHO DE GAS</v>
          </cell>
        </row>
        <row r="331">
          <cell r="B331" t="str">
            <v>0500I040 GENERACION DE PRODUCTOS MINEROS</v>
          </cell>
        </row>
        <row r="332">
          <cell r="B332" t="str">
            <v>0500I041 CONTRAPRESTACIONES POR PRODUCCION MINERA RESULTADO DE LA GESTION INSTITUCIONAL</v>
          </cell>
        </row>
        <row r="333">
          <cell r="B333" t="str">
            <v>0500I043 VOLUMEN DE EXPORTACION MINERA</v>
          </cell>
        </row>
        <row r="334">
          <cell r="B334" t="str">
            <v>0500I044 INFORMACION URBANA DE AGUA NO CONTABILIZADA EN MUNICIPIOS MENOR A 100.000 HAB</v>
          </cell>
        </row>
        <row r="335">
          <cell r="B335" t="str">
            <v>0500I045 COBERTURA DEL SERVICIO DE ENERGIA ELECTRICA EN LAS AREAS URBANAS</v>
          </cell>
        </row>
        <row r="336">
          <cell r="B336" t="str">
            <v>0500I046 CUBRIMIENTO DEL SERVICIO ENERGIA ELECTRICA EN CAPITALES DE ZONAS NO INTERCONECTADAS</v>
          </cell>
        </row>
        <row r="337">
          <cell r="B337" t="str">
            <v>0500I047 PROMEDIO DE HORAS DIARIAS DE SERVICIO DE ENERGIA ELECTRICA EN CAPITALES DE ZONAS NO INTERCONECTADAS</v>
          </cell>
        </row>
        <row r="338">
          <cell r="B338" t="str">
            <v>0500I048 KILOMETROS DE LINEA DE TRANSMISION CONSTRUIDOS</v>
          </cell>
        </row>
        <row r="339">
          <cell r="B339" t="str">
            <v>0500I049 COBERTURA DE MUNICIPIOS CON POTENCIAL MAYOR DEL 30% EN SERVICIO DE GAS NATURAL POR RED PARA USUARIOS RESIDENCIALES</v>
          </cell>
        </row>
        <row r="340">
          <cell r="B340" t="str">
            <v>0500I050 CONSUMO NACIONAL DE GAS NATURAL (MILLONES DE BTU/DIA)</v>
          </cell>
        </row>
        <row r="341">
          <cell r="B341" t="str">
            <v>0500I051 PRODUCCION NACIONAL DE CRUDO (MILES DE BARRILES DE PETROLEO PRODUCIDOS DIARIAMENTE)</v>
          </cell>
        </row>
        <row r="342">
          <cell r="B342" t="str">
            <v>0500I052 BARRILES DE RESERVA DE PETROLEO DESCUBIERTOS</v>
          </cell>
        </row>
        <row r="343">
          <cell r="B343" t="str">
            <v>0500I053 POZOS DE PETROLEO PERFORADOS</v>
          </cell>
        </row>
        <row r="344">
          <cell r="B344" t="str">
            <v>0500I054 PARTICIPACION DEL PETROLEO Y SUS DERIVADOS EN LAS EXPORTACIONES NACIONALES</v>
          </cell>
        </row>
        <row r="345">
          <cell r="B345" t="str">
            <v>0500I055 RESERVAS REMANENTES DE PETROLEO (MILLONES DE BARRILES)</v>
          </cell>
        </row>
        <row r="346">
          <cell r="B346" t="str">
            <v>0500I056 DISPONIBILIDAD DE PETROLEO</v>
          </cell>
        </row>
        <row r="347">
          <cell r="B347" t="str">
            <v>0500I057 PRODUCCION DE ESMERALDAS</v>
          </cell>
        </row>
        <row r="348">
          <cell r="B348" t="str">
            <v>0500I058 PRODUCCION TOTAL DE CARBON</v>
          </cell>
        </row>
        <row r="349">
          <cell r="B349" t="str">
            <v>0500I059 PRODUCCION DE NIQUEL</v>
          </cell>
        </row>
        <row r="350">
          <cell r="B350" t="str">
            <v>0500I060 PRODUCCION DE ORO</v>
          </cell>
        </row>
        <row r="351">
          <cell r="B351" t="str">
            <v>0500I061 PRODUCCION DE PLATA</v>
          </cell>
        </row>
        <row r="352">
          <cell r="B352" t="str">
            <v>0500I062 USUARIOS ATENDIDOS POR EMPRESAS PRIVADAS DE DISTRIBUCION ELECTRICA</v>
          </cell>
        </row>
        <row r="353">
          <cell r="B353" t="str">
            <v>0500I063 ACTIVOS DE TRANSMISION ELECTRICA BAJO EL CONTROL PRIVADO</v>
          </cell>
        </row>
        <row r="354">
          <cell r="B354" t="str">
            <v>0500I064 ACTIVOS DE GENERACION ELECTRICA BAJO EL CONTROL PRIVADO</v>
          </cell>
        </row>
        <row r="355">
          <cell r="B355" t="str">
            <v>0500I065 EXPORTACIONES DE CARBON</v>
          </cell>
        </row>
        <row r="356">
          <cell r="B356" t="str">
            <v>0500I066 EXPORTACIONES DE NIQUEL</v>
          </cell>
        </row>
        <row r="357">
          <cell r="B357" t="str">
            <v>0500I067 EXPORTACIONES DE ORO</v>
          </cell>
        </row>
        <row r="358">
          <cell r="B358" t="str">
            <v>0500I068 EXPORTACIONES DE PLATA</v>
          </cell>
        </row>
        <row r="359">
          <cell r="B359" t="str">
            <v>0500I069 EXPORTACIONES DE ESMERALDA</v>
          </cell>
        </row>
        <row r="360">
          <cell r="B360" t="str">
            <v>06000000 SECTOR TRANSPORTE</v>
          </cell>
        </row>
        <row r="361">
          <cell r="B361" t="str">
            <v>0600I001 TIEMPO DE VIAJE POR TRAMO DE VIA TERRESTRE DEFINIDO</v>
          </cell>
        </row>
        <row r="362">
          <cell r="B362" t="str">
            <v>0600I002 MOVIMIENTO DE VEHICULOS POR TRAMO DE VIA DEFINIDO</v>
          </cell>
        </row>
        <row r="363">
          <cell r="B363" t="str">
            <v>0600I003 MOVIMIENTO DE BUQUES POR PUERTO O MUELLE</v>
          </cell>
        </row>
        <row r="364">
          <cell r="B364" t="str">
            <v>0600I004 OPERACIONES DE CABOTAJE POR PUERTO O MUELLE</v>
          </cell>
        </row>
        <row r="365">
          <cell r="B365" t="str">
            <v>0600I005 OPERACIONES INTERNACIONALES POR PUERTO O MUELLE</v>
          </cell>
        </row>
        <row r="366">
          <cell r="B366" t="str">
            <v>0600I006 HORAS DE VUELO POR AERONAVE</v>
          </cell>
        </row>
        <row r="367">
          <cell r="B367" t="str">
            <v>0600I007 SILLAS OCUPADAS POR VUELO Y AERONAVE</v>
          </cell>
        </row>
        <row r="368">
          <cell r="B368" t="str">
            <v>0600I008 VUELOS PROGRAMADOS POR VUELO O AERONAVE</v>
          </cell>
        </row>
        <row r="369">
          <cell r="B369" t="str">
            <v>0600I009 AEROPUERTOS QUE CUMPLEN CON ESPECIFICACIONES DE LA FEDERAL AVIATION ADMINISTRATION, FAA</v>
          </cell>
        </row>
        <row r="370">
          <cell r="B370" t="str">
            <v>0600I010 PASAJEROS MOVILIZADOS EN PUERTOS INTERNACIONALES</v>
          </cell>
        </row>
        <row r="371">
          <cell r="B371" t="str">
            <v>0600I011 MOVIMIENTO DE CARGA NACIONAL POR MODO DE TRANSPORTE</v>
          </cell>
        </row>
        <row r="372">
          <cell r="B372" t="str">
            <v>0600I012 VALOR TOTAL FLETE DE TRANSPORTE TERRESTRE DE CARGA POR TONELADA KILOMETRO</v>
          </cell>
        </row>
        <row r="373">
          <cell r="B373" t="str">
            <v>0600I013 VALOR TOTAL FLETE DE TRANSPORTE AEREO DE CARGA POR TONELADA Y KILOMETROS O RUTA</v>
          </cell>
        </row>
        <row r="374">
          <cell r="B374" t="str">
            <v>0600I014 VALOR TOTAL FLETE DE TRANSPORTE FERREO DE CARGA POR TONELADA Y KILOMETRO</v>
          </cell>
        </row>
        <row r="375">
          <cell r="B375" t="str">
            <v>0600I015 VALOR TOTAL FLETE DE TRANSPORTE FLUVIAL O MARITIMO DE CARGA POR TONELADA Y KILOMETRO</v>
          </cell>
        </row>
        <row r="376">
          <cell r="B376" t="str">
            <v>0600I016 VUELOS (LLEGANDO O SALIENDO) POR AEROPUERTO</v>
          </cell>
        </row>
        <row r="377">
          <cell r="B377" t="str">
            <v>0600I017 VARIACION EN EL VOLUMEN DE ALMACENAMIENTO DE CARGA EN PUERTOS</v>
          </cell>
        </row>
        <row r="378">
          <cell r="B378" t="str">
            <v>0600I018 VARIACION DEL MOVIMIENTO DIARIO DE CARGA EN PUERTOS</v>
          </cell>
        </row>
        <row r="379">
          <cell r="B379" t="str">
            <v>0600I019 VARIACION DE DESCARGA DIARIA DE CARGA EN PUERTOS</v>
          </cell>
        </row>
        <row r="380">
          <cell r="B380" t="str">
            <v>0600I020 COBERTURA DEL SISTEMAS DE RADIOAYUDAS</v>
          </cell>
        </row>
        <row r="381">
          <cell r="B381" t="str">
            <v>0600I021 COBERTURA DEL SISTEMA DE INFORMACION EN AEROPUERTOS</v>
          </cell>
        </row>
        <row r="382">
          <cell r="B382" t="str">
            <v>0600I022 COBERTURA DE SISTEMAS DE COMUNICACION</v>
          </cell>
        </row>
        <row r="383">
          <cell r="B383" t="str">
            <v>0600I023 COBERTURA DEL SISTEMA DE ENERGIA</v>
          </cell>
        </row>
        <row r="384">
          <cell r="B384" t="str">
            <v>0600I024 COBERTURA DE LA RED METEOROLOGICA</v>
          </cell>
        </row>
        <row r="385">
          <cell r="B385" t="str">
            <v>0600I025 COBERTURA DE EQUIPOS DE INCENDIO EN AEROPUERTOS</v>
          </cell>
        </row>
        <row r="386">
          <cell r="B386" t="str">
            <v>0600I026 MANTENIMIENTO Y CONSERVACION DE EQUIPOS DE COMPUTACION</v>
          </cell>
        </row>
        <row r="387">
          <cell r="B387" t="str">
            <v>0600I027 ADQUISICION DE SISTEMAS Y SERVICIOS INFORMATICOS</v>
          </cell>
        </row>
        <row r="388">
          <cell r="B388" t="str">
            <v>0600I028 MANTENIMIENTO A TERMINALES AEREOS</v>
          </cell>
        </row>
        <row r="389">
          <cell r="B389" t="str">
            <v>0600I029 INSPECCIONES A EMPRESAS AEREAS</v>
          </cell>
        </row>
        <row r="390">
          <cell r="B390" t="str">
            <v>0600I030 AEROPUERTOS CON SISTEMAS DE SEGURIDAD</v>
          </cell>
        </row>
        <row r="391">
          <cell r="B391" t="str">
            <v>0600I031 AEROPUERTOS CON OBRAS DE SISMORESISTENCIA</v>
          </cell>
        </row>
        <row r="392">
          <cell r="B392" t="str">
            <v>0600I032 INSPECCIONES A TALLERES AERONAUTICOS</v>
          </cell>
        </row>
        <row r="393">
          <cell r="B393" t="str">
            <v>0600I033 INSPECCION A ESCUELAS DE AVIACION</v>
          </cell>
        </row>
        <row r="394">
          <cell r="B394" t="str">
            <v>0600I034 MANTENIMIENTO DE PISTAS</v>
          </cell>
        </row>
        <row r="395">
          <cell r="B395" t="str">
            <v>0600I035 PASAJEROS MOVILIZADOS POR MEDIOS DE TRANSPORTE FERREO</v>
          </cell>
        </row>
        <row r="396">
          <cell r="B396" t="str">
            <v>0600I036 BUQUES CON CALADO MAXIMO PERMITIDO QUE USAN CANAL DE ACCESO</v>
          </cell>
        </row>
        <row r="397">
          <cell r="B397" t="str">
            <v>0600I037 VARIACION DE CARGA MOVILIZADA EN PUERTOS</v>
          </cell>
        </row>
        <row r="398">
          <cell r="B398" t="str">
            <v>0600I038 COBERTURA DE CAPACITACION A MANO DE OBRA NO CALIFICADA EN LA REGION</v>
          </cell>
        </row>
        <row r="399">
          <cell r="B399" t="str">
            <v>0600I039 COBERTURA CON EQUIPOS DE COMPUTO Y SERVICIOS DE RED</v>
          </cell>
        </row>
        <row r="400">
          <cell r="B400" t="str">
            <v>0600I040 CUBRIMIENTO DEL PROGRAMA ALIANZA</v>
          </cell>
        </row>
        <row r="401">
          <cell r="B401" t="str">
            <v>0600I041 VARIACION EN EL VOLUMEN DE CARGA MOVILIZADA EN PUERTOS</v>
          </cell>
        </row>
        <row r="402">
          <cell r="B402" t="str">
            <v>0600I042 VARIACION EN TIEMPO DE LA NAVEGABILIDAD</v>
          </cell>
        </row>
        <row r="403">
          <cell r="B403" t="str">
            <v>0600I043 INCREMENTO DE DIAS NAVEGABLES.</v>
          </cell>
        </row>
        <row r="404">
          <cell r="B404" t="str">
            <v>0600I044 VOLUMEN DE PASAJEROS</v>
          </cell>
        </row>
        <row r="405">
          <cell r="B405" t="str">
            <v>0600I045 INVERSION DE RECURSOS POR DEPARTAMENTO</v>
          </cell>
        </row>
        <row r="406">
          <cell r="B406" t="str">
            <v>0600I046 COBERTURA A PERSONAS BENEFICIADAS CON PROYECTOS</v>
          </cell>
        </row>
        <row r="407">
          <cell r="B407" t="str">
            <v>0600I047 COBERTURA A POBLACION BENEFICIADA CON PROYECTOS</v>
          </cell>
        </row>
        <row r="408">
          <cell r="B408" t="str">
            <v>0600I048 PASAJEROS MOVILIZADOS EN CANALES MUELLES O PUERTOS</v>
          </cell>
        </row>
        <row r="409">
          <cell r="B409" t="str">
            <v>0600I049 PASAJEROS MOVILIZADOS POR MEDIO DE TRANSPORTE</v>
          </cell>
        </row>
        <row r="410">
          <cell r="B410" t="str">
            <v>0600I050 VARIACION EN COSTOS DE OPERACION VEHICULAR</v>
          </cell>
        </row>
        <row r="411">
          <cell r="B411" t="str">
            <v>0600I051 APLICACIONES DE SISTEMAS EN SERVICIOS (PROCESOS ADMINISTRATIVOS Y MISIONALES)</v>
          </cell>
        </row>
        <row r="412">
          <cell r="B412" t="str">
            <v>0600I052 AREA DE PRODUCCION ANUAL POR ACTIVIDADES ECONOMICAS</v>
          </cell>
        </row>
        <row r="413">
          <cell r="B413" t="str">
            <v>0600I053 ATENCION ACCIDENTES DE TRANSITO A NIVEL NACIONAL</v>
          </cell>
        </row>
        <row r="414">
          <cell r="B414" t="str">
            <v>0600I054 CAPACIDAD CARGA AEREA MOVILIZADA</v>
          </cell>
        </row>
        <row r="415">
          <cell r="B415" t="str">
            <v>0600I055 VARIACION DE LA CARGA MOVILIZADA</v>
          </cell>
        </row>
        <row r="416">
          <cell r="B416" t="str">
            <v>0600I056 CONSULTAS O SOLICITUDES SOBRE OPERACION Y COSTOS DE TRANSPORTE RESUELTAS</v>
          </cell>
        </row>
        <row r="417">
          <cell r="B417" t="str">
            <v>0600I057 CUBRIMIENTO DE LA SEGURIDAD VIAL EN LA RED NACIONAL DE CARRETERAS</v>
          </cell>
        </row>
        <row r="418">
          <cell r="B418" t="str">
            <v>0600I058 TRAFICO PROMEDIO DIARIO</v>
          </cell>
        </row>
        <row r="419">
          <cell r="B419" t="str">
            <v>0600I059 VELOCIDAD DE OPERACION</v>
          </cell>
        </row>
        <row r="420">
          <cell r="B420" t="str">
            <v>0600I060 MOVILIZACION DE CARGA POR VIAJE</v>
          </cell>
        </row>
        <row r="421">
          <cell r="B421" t="str">
            <v>0600I061 REUNIONES DE CONCERTACION LOGRADAS CON LA COMUNIDAD</v>
          </cell>
        </row>
        <row r="422">
          <cell r="B422" t="str">
            <v>0600I062 OPERACIONES AEREAS</v>
          </cell>
        </row>
        <row r="423">
          <cell r="B423" t="str">
            <v>0600I063 TIEMPO DE ATERRIZAJE Y DECOLAJE DE LAS NAVES</v>
          </cell>
        </row>
        <row r="424">
          <cell r="B424" t="str">
            <v>0600I064 TIEMPO DE PASO POR FRONTERA</v>
          </cell>
        </row>
        <row r="425">
          <cell r="B425" t="str">
            <v>0600I065 TIEMPOS DE DESPLAZAMIENTO</v>
          </cell>
        </row>
        <row r="426">
          <cell r="B426" t="str">
            <v>0600I066 USUARIOS ATENDIDOS</v>
          </cell>
        </row>
        <row r="427">
          <cell r="B427" t="str">
            <v>0600I067 VENTAS ANUALES EN UNA ZONA</v>
          </cell>
        </row>
        <row r="428">
          <cell r="B428" t="str">
            <v>0600I068 VARIACION EN EL VALOR TOTAL FLETE TERRESTRE DE CARGA</v>
          </cell>
        </row>
        <row r="429">
          <cell r="B429" t="str">
            <v>0600I069 COBERTURA EN SEGURIDAD EN AEROPUERTOS</v>
          </cell>
        </row>
        <row r="430">
          <cell r="B430" t="str">
            <v>0600I070 MOVIMIENTO DE CARGA NACIONAL POR MODO DE TRANSPORTE AEREO</v>
          </cell>
        </row>
        <row r="431">
          <cell r="B431" t="str">
            <v>0600I071 MOVIMIENTO DE PASAJEROS POR MODO DE TRANSPORTE</v>
          </cell>
        </row>
        <row r="432">
          <cell r="B432" t="str">
            <v>0600I072 MOVIMIENTO DE PASAJEROS POR MODO DE TRANSPORTE AEREO</v>
          </cell>
        </row>
        <row r="433">
          <cell r="B433" t="str">
            <v>0600I073 NRO DE ACCIDENTES POR MODO DE TRANSPORTE</v>
          </cell>
        </row>
        <row r="434">
          <cell r="B434" t="str">
            <v>0600I074 NRO DE ACCIDENTES POR MODO DE TRANSPORTE FERREO</v>
          </cell>
        </row>
        <row r="435">
          <cell r="B435" t="str">
            <v>0600I075 MANTENIMIENTO DE PISTAS</v>
          </cell>
        </row>
        <row r="436">
          <cell r="B436" t="str">
            <v>0600I076 MANTENIMIENTO DE CERRAMIENTOS EN PISTA AEREAS</v>
          </cell>
        </row>
        <row r="437">
          <cell r="B437" t="str">
            <v>0600I077 MANTENIMIENTO DE TERMINALES AEREOS</v>
          </cell>
        </row>
        <row r="438">
          <cell r="B438" t="str">
            <v>0600I078 CONSTRUCCIÓN DE PISTAS AEREAS</v>
          </cell>
        </row>
        <row r="439">
          <cell r="B439" t="str">
            <v>0600I079 CONSTRUCCIÓN DE CERRAMIENTOS EN PISTAS AEREAS</v>
          </cell>
        </row>
        <row r="440">
          <cell r="B440" t="str">
            <v>0600I080 CONSTRUCCIÓN DE TERMINALES AEREOS</v>
          </cell>
        </row>
        <row r="441">
          <cell r="B441" t="str">
            <v>0600I081 CONSTRUCCIÓN DE INSTALACIONES ADMINISTRATIVAS</v>
          </cell>
        </row>
        <row r="442">
          <cell r="B442" t="str">
            <v>0600I082 MANTENIMIENTO DE INSTALACIONES ADMINISTRATIVAS</v>
          </cell>
        </row>
        <row r="443">
          <cell r="B443" t="str">
            <v>0600I083 OBRAS DE SISMORESISTENCIA EN INSTALACIONES</v>
          </cell>
        </row>
        <row r="444">
          <cell r="B444" t="str">
            <v>0600I084 MANTENIMIENTO A EQUIPOS DE SEGURIDAD</v>
          </cell>
        </row>
        <row r="445">
          <cell r="B445" t="str">
            <v>0600I085 SEGURIDAD AEROPORTUARIA</v>
          </cell>
        </row>
        <row r="446">
          <cell r="B446" t="str">
            <v>0600I086 AEROPUERTOS CON INFRAESTRUCTURA AMBIENTAL</v>
          </cell>
        </row>
        <row r="447">
          <cell r="B447" t="str">
            <v>0600I087 AEROPUERTOS CUBIERTOS CON SISTEMAS DE VIGILANCIA</v>
          </cell>
        </row>
        <row r="448">
          <cell r="B448" t="str">
            <v>0600I088 COBERTURA DE LA RED DE SISTEMAS</v>
          </cell>
        </row>
        <row r="449">
          <cell r="B449" t="str">
            <v>0600I089 CUBRIMIENTO ESTACIONES METEOROLÓGICAS</v>
          </cell>
        </row>
        <row r="450">
          <cell r="B450" t="str">
            <v>0600I090 MEJORAMIENTO EN LAS CONDICIONES DE TRABAJO</v>
          </cell>
        </row>
        <row r="451">
          <cell r="B451" t="str">
            <v>0600I091 KILOMETROS CONSTRUIDOS EN LA RED VIAL PRIMARIA POR CONCESION</v>
          </cell>
        </row>
        <row r="452">
          <cell r="B452" t="str">
            <v>0600I092 RED VIAL PRIMARIA CONSTRUIDA POR CONCESION</v>
          </cell>
        </row>
        <row r="453">
          <cell r="B453" t="str">
            <v>0600I093 KILOMETROS REHABILITADOS EN LA RED VIAL PRIMARIA POR CONCESION</v>
          </cell>
        </row>
        <row r="454">
          <cell r="B454" t="str">
            <v>0600I094 RED VIAL PRIMARIA REHABILITADA POR CONCESION</v>
          </cell>
        </row>
        <row r="455">
          <cell r="B455" t="str">
            <v>0600I095 KILOMETROS MANTENIDOS EN LA RED VIAL PRIMARIA POR CONCESION</v>
          </cell>
        </row>
        <row r="456">
          <cell r="B456" t="str">
            <v>0600I096 RED VIAL PRIMARIA MANTENIDA POR CONCESION</v>
          </cell>
        </row>
        <row r="457">
          <cell r="B457" t="str">
            <v>0600I097 VELOCIDAD PROMEDIO DE OPERACION DE LOS CORREDORES FERREOS</v>
          </cell>
        </row>
        <row r="458">
          <cell r="B458" t="str">
            <v>0600I098 KILOMETROS DE RED FERREA MANTENIDA</v>
          </cell>
        </row>
        <row r="459">
          <cell r="B459" t="str">
            <v>0600I099 RED FERREA MANTENIDA POR CONCESION</v>
          </cell>
        </row>
        <row r="460">
          <cell r="B460" t="str">
            <v>0600I100 KILOMETROS DE RED FERREA REHABILITADA</v>
          </cell>
        </row>
        <row r="461">
          <cell r="B461" t="str">
            <v>0600I101 RED FERREA MANTENIDA POR CONCESION</v>
          </cell>
        </row>
        <row r="462">
          <cell r="B462" t="str">
            <v>0600I102 CARGA MOVILIZADAS POR LA RED FERREA</v>
          </cell>
        </row>
        <row r="463">
          <cell r="B463" t="str">
            <v>0600I103 MOVIMIENTO DE PASAJEROS POR LA RED FERREA</v>
          </cell>
        </row>
        <row r="464">
          <cell r="B464" t="str">
            <v>0600I104 CANALES DE ACCESO A PUERTOS ADJUDICADOS EN CONCESION</v>
          </cell>
        </row>
        <row r="465">
          <cell r="B465" t="str">
            <v>0600I105 RED VIAL PRINCIPAL CONSTRUIDA</v>
          </cell>
        </row>
        <row r="466">
          <cell r="B466" t="str">
            <v>0600I106 KILOMETROS CONSTRUIDOS RED VIAL PRINCIPAL</v>
          </cell>
        </row>
        <row r="467">
          <cell r="B467" t="str">
            <v>0600I107 RED VIAL PRINCIPAL REHABILITADA</v>
          </cell>
        </row>
        <row r="468">
          <cell r="B468" t="str">
            <v>0600I108 KILOMETROS REHABILITADOS RED VIAL PRINCIPAL</v>
          </cell>
        </row>
        <row r="469">
          <cell r="B469" t="str">
            <v>0600I109 RED VIAL PRINCIPAL CONSERVADA A TRAVES DE MICROEMPRESAS</v>
          </cell>
        </row>
        <row r="470">
          <cell r="B470" t="str">
            <v>0600I110 KILOMETROS CONSERVADOS EN LA RED VIAL PRINCIPAL A TRAVES DE MICROEMPRESAS</v>
          </cell>
        </row>
        <row r="471">
          <cell r="B471" t="str">
            <v>0600I111 RED VIAL PRINCIPAL CONSERVADOS POR MANTENIMIENTO PERIODICO</v>
          </cell>
        </row>
        <row r="472">
          <cell r="B472" t="str">
            <v>0600I112 KILOMETROS CONSERVADOS POR MANTENIMIENTO PERIODICO EN LA RED VIAL PRINCIPAL</v>
          </cell>
        </row>
        <row r="473">
          <cell r="B473" t="str">
            <v>0600I113 RED VIAL PAVIMENTADA EN BUEN ESTADO</v>
          </cell>
        </row>
        <row r="474">
          <cell r="B474" t="str">
            <v>0600I114 KILOMETROS PAVIMENTADOS Y EN BUEN ESTADO EN LA RED VIAL PRINCIPAL</v>
          </cell>
        </row>
        <row r="475">
          <cell r="B475" t="str">
            <v>0600I115 RED VIAL PAVIMENTADA EN REGULAR ESTADO</v>
          </cell>
        </row>
        <row r="476">
          <cell r="B476" t="str">
            <v>0600I116 KILOMETROS PAVIMENTADOS Y EN REGULAR ESTADO EN LA RED VIAL PRINCIPAL</v>
          </cell>
        </row>
        <row r="477">
          <cell r="B477" t="str">
            <v>0600I117 RED VIAL PAVIMENTADA EN MAL ESTADO</v>
          </cell>
        </row>
        <row r="478">
          <cell r="B478" t="str">
            <v>0600I118 KILOMETROS PAVIMENTADOS Y EN MAL ESTADO EN LA RED VIAL PRINCIPAL</v>
          </cell>
        </row>
        <row r="479">
          <cell r="B479" t="str">
            <v>0600I119 RED VIAL EN AFIRMADO EN BUEN ESTADO</v>
          </cell>
        </row>
        <row r="480">
          <cell r="B480" t="str">
            <v>0600I120 KILOMETROS EN AFIRMADO Y EN BUEN ESTADO EN LA RED VIAL PRINCIPAL</v>
          </cell>
        </row>
        <row r="481">
          <cell r="B481" t="str">
            <v>0600I121 RED VIAL EN AFIRMADO EN REGULAR ESTADO</v>
          </cell>
        </row>
        <row r="482">
          <cell r="B482" t="str">
            <v>0600I122 KILOMETROS EN AFIRMADO Y EN REGULAR ESTADO EN LA RED VIAL PRINCIPAL</v>
          </cell>
        </row>
        <row r="483">
          <cell r="B483" t="str">
            <v>0600I123 RED VIAL EN AFIRMADO EN MAL ESTADO</v>
          </cell>
        </row>
        <row r="484">
          <cell r="B484" t="str">
            <v>0600I124 KILOMETROS EN AFIRMADO Y EN MAL ESTADO EN LA RED VIAL PRINCIPAL</v>
          </cell>
        </row>
        <row r="485">
          <cell r="B485" t="str">
            <v>0600I125 RED VIAL SECUNDARIA MANTENIDA</v>
          </cell>
        </row>
        <row r="486">
          <cell r="B486" t="str">
            <v>0600I126 KILOMETROS MANTENIDOS EN LA RED VIAL SECUNDARIA</v>
          </cell>
        </row>
        <row r="487">
          <cell r="B487" t="str">
            <v>0600I127 RED VIAL TERCIARIA MANTENIDA</v>
          </cell>
        </row>
        <row r="488">
          <cell r="B488" t="str">
            <v>0600I128 KILOMETROS MANTENIDOS EN LA RED VIAL TERCIARIA</v>
          </cell>
        </row>
        <row r="489">
          <cell r="B489" t="str">
            <v>0600I129 RED VIAL SECUNDARIA CONSTRUIDA</v>
          </cell>
        </row>
        <row r="490">
          <cell r="B490" t="str">
            <v>0600I130 KILOMETROS CONSTRUIDOS EN LA RED VIAL SECUNDARIA</v>
          </cell>
        </row>
        <row r="491">
          <cell r="B491" t="str">
            <v>0600I131 RED VIAL TERCIARIA CONSTRUIDA</v>
          </cell>
        </row>
        <row r="492">
          <cell r="B492" t="str">
            <v>0600I132 KILOMETROS  CONSTRUIDOS EN LA RED VIAL TERCIARIA</v>
          </cell>
        </row>
        <row r="493">
          <cell r="B493" t="str">
            <v>0600I133 KILOMETROS TRANSFERIDOS DE LA RED VIAL TERCIARIA</v>
          </cell>
        </row>
        <row r="494">
          <cell r="B494" t="str">
            <v>0600I134 RED VIAL TERCIARIA TRANSFERIDA</v>
          </cell>
        </row>
        <row r="495">
          <cell r="B495" t="str">
            <v>0600I135 KILOMETROS MANTENIDOS EN LA RED FLUVIAL NAVEGABLE</v>
          </cell>
        </row>
        <row r="496">
          <cell r="B496" t="str">
            <v>0600I136 RED FLUVIAL NAVEGABLE MANTENIDA</v>
          </cell>
        </row>
        <row r="497">
          <cell r="B497" t="str">
            <v>0600I137 PERMANENCIA DE BUQUES EN PUERTO</v>
          </cell>
        </row>
        <row r="498">
          <cell r="B498" t="str">
            <v>0600I138 CARGA MOVILIZADA POR NAVE</v>
          </cell>
        </row>
        <row r="499">
          <cell r="B499" t="str">
            <v>0600I139 MOVIMIENTO DE CARGA POR NAVE</v>
          </cell>
        </row>
        <row r="500">
          <cell r="B500" t="str">
            <v>0600I140 MOVIMIENTO DE CARGA POR NAVE AL DIA</v>
          </cell>
        </row>
        <row r="501">
          <cell r="B501" t="str">
            <v>0600I141 DEPARTAMENTOS CON INVENTARIO DE VIAS ACTUALIZADO</v>
          </cell>
        </row>
        <row r="502">
          <cell r="B502" t="str">
            <v>0600I142 ACCIDENTALIDAD EN LA RED VIAL PRINCIPAL</v>
          </cell>
        </row>
        <row r="503">
          <cell r="B503" t="str">
            <v>0600I143 ACCIDENTALIDAD EN LA RED VIAL PRIMARIA</v>
          </cell>
        </row>
        <row r="504">
          <cell r="B504" t="str">
            <v>0600I144 ACCIDENTALIDAD EN LA RED VIAL SECUNDARIA</v>
          </cell>
        </row>
        <row r="505">
          <cell r="B505" t="str">
            <v>0600I145 ACCIDENTALIDAD EN LA RED VIAL TERCIARIA</v>
          </cell>
        </row>
        <row r="506">
          <cell r="B506" t="str">
            <v>0600I146 COBERTURA DE RADAR SECUNDARIO DE NIVEL SUPERIOR</v>
          </cell>
        </row>
        <row r="507">
          <cell r="B507" t="str">
            <v>0600I147 COBERTURA DE RADAR SECUNDARIO DE NIVEL INFERIOR</v>
          </cell>
        </row>
        <row r="508">
          <cell r="B508" t="str">
            <v>0600I148 COBERTURA DE RADAR PRIMARIO</v>
          </cell>
        </row>
        <row r="509">
          <cell r="B509" t="str">
            <v>0600I149 COBERTURA SISTEMA DE RADIOAYUDAS ILS</v>
          </cell>
        </row>
        <row r="510">
          <cell r="B510" t="str">
            <v>0600I150 COBERTURA SISTEMA DE RADIOAYUDAS VOR</v>
          </cell>
        </row>
        <row r="511">
          <cell r="B511" t="str">
            <v>0600I151 COBERTURA SISTEMA DE RADIOAYUDAS DME</v>
          </cell>
        </row>
        <row r="512">
          <cell r="B512" t="str">
            <v>0600I152 CUBRIMIENTO DEL SISTEMA DE COMUNICACIONES TIERRA - AIRE</v>
          </cell>
        </row>
        <row r="513">
          <cell r="B513" t="str">
            <v>0600I153 ACCIDENTES EN EL MODO DE TRANSPORTE AEREO</v>
          </cell>
        </row>
        <row r="514">
          <cell r="B514" t="str">
            <v>0600I154 ACCIDENTES EN EL MODO DE TRANSPORTE FERREO</v>
          </cell>
        </row>
        <row r="515">
          <cell r="B515" t="str">
            <v>0600I155 NOVEDADES EN LAS VIAS FERREAS</v>
          </cell>
        </row>
        <row r="516">
          <cell r="B516" t="str">
            <v>07000000 SECTOR EDUCACION Y CULTURA</v>
          </cell>
        </row>
        <row r="517">
          <cell r="B517" t="str">
            <v>0700I001 COBERTURA EN EDUCACION PREESCOLAR</v>
          </cell>
        </row>
        <row r="518">
          <cell r="B518" t="str">
            <v>0700I002 ESTUDIANTES QUE INGRESAN A UNA UNIVERSIDAD 2 AÑOS DESPUES DE LA GRADUACION</v>
          </cell>
        </row>
        <row r="519">
          <cell r="B519" t="str">
            <v>0700I003 RETENCION ESCOLAR SECUNDARIA</v>
          </cell>
        </row>
        <row r="520">
          <cell r="B520" t="str">
            <v>0700I004 COBERTURA EN EDUCACION PRIMARIA</v>
          </cell>
        </row>
        <row r="521">
          <cell r="B521" t="str">
            <v>0700I005 COBERTURA EN EDUCACION SECUNDARIA Y MEDIA</v>
          </cell>
        </row>
        <row r="522">
          <cell r="B522" t="str">
            <v>0700I006 VISITANTES A BIBLIOTECAS</v>
          </cell>
        </row>
        <row r="523">
          <cell r="B523" t="str">
            <v>0700I007 ARTISTAS PARTICIPANTES EN EL SALON NACIONAL DE ARTISTAS</v>
          </cell>
        </row>
        <row r="524">
          <cell r="B524" t="str">
            <v>0700I008 PUNTAJES MINIMOS LOGRADOS EN LAS PRUEBAS ACADEMICAS GRADUATE RECORD EXAM, GRE O DE LAS PRUEBAS GRADUATE MANAGEMENT ADMISION TEST, GMAT</v>
          </cell>
        </row>
        <row r="525">
          <cell r="B525" t="str">
            <v>0700I009 ESTUDIANTES QUE LOGRAN PUNTAJE MINIMO EN LAS PRUEBAS ACADEMICAS GRADUATE MANAGEMENT ADMISION TEST, GMAT</v>
          </cell>
        </row>
        <row r="526">
          <cell r="B526" t="str">
            <v>0700I010 EGRESADOS QUE SOLICITAN INGRESO A UNIVERSIDADES EXTRANJERAS Y SON ADMITIDOS</v>
          </cell>
        </row>
        <row r="527">
          <cell r="B527" t="str">
            <v>0700I011 EGRESADOS DE UNIVERSIDADES QUE LOGRAN CONSEGUIR TRABAJO DURANTE EL AÑO SIGUIENTE A SU TERMINACION, EN SU AREA DE TRABAJO</v>
          </cell>
        </row>
        <row r="528">
          <cell r="B528" t="str">
            <v>0700I012 RESULTADOS POR AREA TEMATICA EN LOS PUNTAJES DEL LOS EXAMEN DEL ICFES</v>
          </cell>
        </row>
        <row r="529">
          <cell r="B529" t="str">
            <v>0700I013 COBERTURA CON EXAMENES DEL ICFES</v>
          </cell>
        </row>
        <row r="530">
          <cell r="B530" t="str">
            <v>0700I014 ESTUDIANTES CON ALTOS PUNTAJES</v>
          </cell>
        </row>
        <row r="531">
          <cell r="B531" t="str">
            <v>0700I015 ESTUDIANTES DE SECUNDARIA GRADUADOS QUE NO LOGRARON INGRESAR A UNIVERSIDADES</v>
          </cell>
        </row>
        <row r="532">
          <cell r="B532" t="str">
            <v>0700I016 ESTUDIANTES DE SECUNDARIA GRADUADOS QUE LOGRARON INGRESAR A UNIVERSIDADES</v>
          </cell>
        </row>
        <row r="533">
          <cell r="B533" t="str">
            <v>0700I017 RESULTADOS DE LA PRUEBAS SABER E ICFES</v>
          </cell>
        </row>
        <row r="534">
          <cell r="B534" t="str">
            <v>0700I018 TASA DE COBERTURA NETA EN EDUCACION PRIMARIA</v>
          </cell>
        </row>
        <row r="535">
          <cell r="B535" t="str">
            <v>0700I019 TASA DE COBERTURA NETA EN EDUCACION MEDIA Y SECUNDARIA</v>
          </cell>
        </row>
        <row r="536">
          <cell r="B536" t="str">
            <v>0700I020 TASA DE RETENCION ESCOLAR PRIMARIA</v>
          </cell>
        </row>
        <row r="537">
          <cell r="B537" t="str">
            <v>0700I021 VARIACION EN EL NRO DE PERSONAS CON FORMACION EN DEPORTE</v>
          </cell>
        </row>
        <row r="538">
          <cell r="B538" t="str">
            <v>0700I022 INVESTIGADORES QUE HACEN PARTE DE LAS UNIVERSIDADES.</v>
          </cell>
        </row>
        <row r="539">
          <cell r="B539" t="str">
            <v>0700I023 PROGRAMAS ACREDITADOS DE EDUCACION SUPERIOR.</v>
          </cell>
        </row>
        <row r="540">
          <cell r="B540" t="str">
            <v>0700I024 AGRUPACIONES MUSICALES Y ORQUESTAS SINFONICAS JUVENILES E INFANTILES FUNCIONANDO</v>
          </cell>
        </row>
        <row r="541">
          <cell r="B541" t="str">
            <v>0700I025 BIBLIOTECAS PUBLICAS FORTALECIDAS A TRAVES DE LA RED DE BIBLIOTECAS A NIVEL NACIONAL</v>
          </cell>
        </row>
        <row r="542">
          <cell r="B542" t="str">
            <v>0700I026 DEPORTISTAS DE ALTO RENDIMIENTO APOYADOS POR ENTIDADES DEL ESTADO</v>
          </cell>
        </row>
        <row r="543">
          <cell r="B543" t="str">
            <v>0700I027 INVESTIGADORES FORMADOS.</v>
          </cell>
        </row>
        <row r="544">
          <cell r="B544" t="str">
            <v>0700I028 PROYECTOS AUTO EVALUADOS.</v>
          </cell>
        </row>
        <row r="545">
          <cell r="B545" t="str">
            <v>0700I029 ATENCION DE USUARIOS</v>
          </cell>
        </row>
        <row r="546">
          <cell r="B546" t="str">
            <v>0700I030 COBERTURA EDUCACION SUPERIOR</v>
          </cell>
        </row>
        <row r="547">
          <cell r="B547" t="str">
            <v>0700I031 COBERTURA EN EDUCCION DE LA POBLACION LIMITADA VISUAL</v>
          </cell>
        </row>
        <row r="548">
          <cell r="B548" t="str">
            <v>0700I032 COBERTURA CON EL CREDITO ICETEX</v>
          </cell>
        </row>
        <row r="549">
          <cell r="B549" t="str">
            <v>0700I033 ENTIDADES TERRITORIALES DOTADAS CON AULAS INFORMATICAS ACCESIBLES A LA POBLACION CON LIMITACION VISUAL</v>
          </cell>
        </row>
        <row r="550">
          <cell r="B550" t="str">
            <v>0700I034 POBLACION LIMITADA VISUAL BENEFICIADA CON MATERIAL Y EQUIPO TIFLOTECNICO</v>
          </cell>
        </row>
        <row r="551">
          <cell r="B551" t="str">
            <v>0700I035 GRADUADOS QUE NO LOGRARON INGRESAR AL MERCADO LABORAL, NI CONSIGUIERON ENTRADA A UNA UNIVERSIDAD</v>
          </cell>
        </row>
        <row r="552">
          <cell r="B552" t="str">
            <v>0700I036 GRADUADOS CON EMPLEOS BIEN REMUNERADOS O QUE CONTINUARON ESTUDIANDO 2 AÑOS DESPUES DE LA GRADUACION</v>
          </cell>
        </row>
        <row r="553">
          <cell r="B553" t="str">
            <v>0700I037 RESULTADOS DE LAS PRUEBAS "SABER"</v>
          </cell>
        </row>
        <row r="554">
          <cell r="B554" t="str">
            <v>0700I038 TASA DE COBERTURA (O TASA DE ESCOLARIDAD) EN EDUCACION PRIMARIA</v>
          </cell>
        </row>
        <row r="555">
          <cell r="B555" t="str">
            <v>0700I039 TASA DE COBERTURA EN EDUCACION MEDIA Y SECUNDARIA</v>
          </cell>
        </row>
        <row r="556">
          <cell r="B556" t="str">
            <v>0700I041 INDIVIDUOS FORMADOS EN EL DEPORTE</v>
          </cell>
        </row>
        <row r="557">
          <cell r="B557" t="str">
            <v>0700I042 CENTROS Y CASAS DE LA CULTURA OPERANDO</v>
          </cell>
        </row>
        <row r="558">
          <cell r="B558" t="str">
            <v>0700I043 ONGS CULTURALES ASESORADAS</v>
          </cell>
        </row>
        <row r="559">
          <cell r="B559" t="str">
            <v>0700I044 FONDOS MIXTOS DEL SISTEMA NACIONAL DE CULTURA EVALUADOS Y CON SEGUIMIENTO</v>
          </cell>
        </row>
        <row r="560">
          <cell r="B560" t="str">
            <v>0700I045 CENTROS CULTURALES DEL SISTEMA NACIONAL DE CULTURA EVALUADOS Y CON SEGUIMIENTO</v>
          </cell>
        </row>
        <row r="561">
          <cell r="B561" t="str">
            <v>0700I046 CONSEJOS DE ARCHIVISTICA EVALUADOS Y CON SEGUIMIENTO</v>
          </cell>
        </row>
        <row r="562">
          <cell r="B562" t="str">
            <v>0700I047 VISITANTES A PARQUES ARQUEOLOGICOS</v>
          </cell>
        </row>
        <row r="563">
          <cell r="B563" t="str">
            <v>0700I048 PERSONAS VISITANTES A PARQUES ARQUEOLOGICOS</v>
          </cell>
        </row>
        <row r="564">
          <cell r="B564" t="str">
            <v>0700I049 MONUMENTOS NACIONALES RESTAURADOS</v>
          </cell>
        </row>
        <row r="565">
          <cell r="B565" t="str">
            <v>0700I050 MONUMENTOS NACIONALES MANTENIDOS</v>
          </cell>
        </row>
        <row r="566">
          <cell r="B566" t="str">
            <v>0700I051 PARQUES ARQUEOLOGICOS RESTAURADOS</v>
          </cell>
        </row>
        <row r="567">
          <cell r="B567" t="str">
            <v>0700I052 PARQUES ARQUEOLOGICOS MANTENIDOS</v>
          </cell>
        </row>
        <row r="568">
          <cell r="B568" t="str">
            <v>0700I053 PARQUES ARQUEOLOGICOS PRESERVADOS</v>
          </cell>
        </row>
        <row r="569">
          <cell r="B569" t="str">
            <v>0700I054 MUSEOS VINCULADOS AL SISTEMA NACIONAL DE MUSEOS</v>
          </cell>
        </row>
        <row r="570">
          <cell r="B570" t="str">
            <v>0700I055 VISITANTES AL MUSEO NACIONAL</v>
          </cell>
        </row>
        <row r="571">
          <cell r="B571" t="str">
            <v>0700I056 VISITANTES A BIBLIOTECAS</v>
          </cell>
        </row>
        <row r="572">
          <cell r="B572" t="str">
            <v>0700I057 EVENTOS ARTISTICOS APOYADOS</v>
          </cell>
        </row>
        <row r="573">
          <cell r="B573" t="str">
            <v>0700I058 PROGRAMAS DE FORMACION QUE INVOLUCREN LA DIMENSION ARTISTICA Y CULTURAL COMO ESTRATEGIA PARA EL DESARROLLO INTEGRAL</v>
          </cell>
        </row>
        <row r="574">
          <cell r="B574" t="str">
            <v>0700I059 NIÑOS BENEFICIADOS EN TALLERES DE FORMACION ARTISTICA PARA LA INFANCIA</v>
          </cell>
        </row>
        <row r="575">
          <cell r="B575" t="str">
            <v>0700I060 CENTROS PILOTO DE FORMACION CULTURAL CREADOS</v>
          </cell>
        </row>
        <row r="576">
          <cell r="B576" t="str">
            <v>0700I061 CENTROS DE SERVICIOS ARCHIVISTICOS ASESORADOS</v>
          </cell>
        </row>
        <row r="577">
          <cell r="B577" t="str">
            <v>0700I062 CENTROS DE SERVICIOS ARCHIVISTICOS CREADOS</v>
          </cell>
        </row>
        <row r="578">
          <cell r="B578" t="str">
            <v>0700I063 CENTROS PILOTOS DE FORMACION ARQUEOLOGICA CREADOS</v>
          </cell>
        </row>
        <row r="579">
          <cell r="B579" t="str">
            <v>0700I064 ARTISTAS PARTICIPANTES EN EL SALON ARTISTAS</v>
          </cell>
        </row>
        <row r="580">
          <cell r="B580" t="str">
            <v>0700I065 BECAS NACIONALES EN ARTE OTORGADAS</v>
          </cell>
        </row>
        <row r="581">
          <cell r="B581" t="str">
            <v>0700I066 PREMIOS NACIONALES EN ARTE OTORGADOS</v>
          </cell>
        </row>
        <row r="582">
          <cell r="B582" t="str">
            <v>0700I067 INVESTIGACIONES EN ARTE Y CULTURA REALIZADAS</v>
          </cell>
        </row>
        <row r="583">
          <cell r="B583" t="str">
            <v>0700I068 INVESTIGACIONES EN ANTROPOLOGIA E HISTORIA REALIZADAS</v>
          </cell>
        </row>
        <row r="584">
          <cell r="B584" t="str">
            <v>0700I069 EXPOSICIONES DEL ARTE Y LA CULTURA E HISTORIA REALIZADAS</v>
          </cell>
        </row>
        <row r="585">
          <cell r="B585" t="str">
            <v>0700I070 OBRAS DE ARTE MUSICALES REGISTRADAS</v>
          </cell>
        </row>
        <row r="586">
          <cell r="B586" t="str">
            <v>0700I071 OBRAS DE ARTE ESCENICAS REGISTRADAS</v>
          </cell>
        </row>
        <row r="587">
          <cell r="B587" t="str">
            <v>0700I072 OBRAS DE LITERATURA REGISTRADAS</v>
          </cell>
        </row>
        <row r="588">
          <cell r="B588" t="str">
            <v>0700I073 PROGRAMAS DE RADIO PRODUCIDOS</v>
          </cell>
        </row>
        <row r="589">
          <cell r="B589" t="str">
            <v>0700I074 PROGRAMAS EMITIDOS A TRAVES DE RADIO COMUNITARIA</v>
          </cell>
        </row>
        <row r="590">
          <cell r="B590" t="str">
            <v>0700I075 PRODUCCIONES AUDIOVISUALES Y CINEMATOGRAFICAS COLOMBIANAS EXHIBIDAS</v>
          </cell>
        </row>
        <row r="591">
          <cell r="B591" t="str">
            <v>0700I076 PUBLICACIONES Y BOLETINES EN ARCHIVISTICA DIFUNDIDOS POR LOS MEDIOS</v>
          </cell>
        </row>
        <row r="592">
          <cell r="B592" t="str">
            <v>0700I077 PUBLICACIONES Y BOLETINES DE ANTROPOLOGIA E HISTORIA DIFUNDIDOS POR LOS MEDIOS</v>
          </cell>
        </row>
        <row r="593">
          <cell r="B593" t="str">
            <v>0700I078 PROGRAMAS DE DIALOGOS DE NACION PRODUCIDOS Y EMITIDOS</v>
          </cell>
        </row>
        <row r="594">
          <cell r="B594" t="str">
            <v>0700I079 PROGRAMAS DE TV DEL MINISTERIO DE CULTURA DIFUNDIDOS</v>
          </cell>
        </row>
        <row r="595">
          <cell r="B595" t="str">
            <v>0700I080 ESTUDIOS DE CONTRIBUCION A LA LUCHA  ANTIPIRATERIA DE LA INDUSTRIA CINEMATOGRAFICA</v>
          </cell>
        </row>
        <row r="596">
          <cell r="B596" t="str">
            <v>0700I081 ESTUDIOS DE CONTRIBUCION A LA LUCHA  ANTIPIRATERIA AUDIOVISUAL</v>
          </cell>
        </row>
        <row r="597">
          <cell r="B597" t="str">
            <v>0700I082 ESTUDIOS DE CONTRIBUCION A LA LUCHA  ANTIPIRATERIA RADIAL</v>
          </cell>
        </row>
        <row r="598">
          <cell r="B598" t="str">
            <v>0700I083 ESTUDIOS DE CONTRIBUCION A LA LUCHA  ANTIPIRATERIA DEL LIBRO</v>
          </cell>
        </row>
        <row r="599">
          <cell r="B599" t="str">
            <v>0700I084 PROYECTOS DE CONTRIBUCION A LA LUCHA  ANTIPIRATERIA DE LA INDUSTRIA CINEMATOGRAFICA</v>
          </cell>
        </row>
        <row r="600">
          <cell r="B600" t="str">
            <v>0700I085 PROYECTOS DE CONTRIBUCION A LA LUCHA  ANTIPIRATERIA AUDIOVISUAL</v>
          </cell>
        </row>
        <row r="601">
          <cell r="B601" t="str">
            <v>0700I086 PROYECTOS DE CONTRIBUCION A LA LUCHA  ANTIPIRATERIA RADIAL</v>
          </cell>
        </row>
        <row r="602">
          <cell r="B602" t="str">
            <v>0700I087 PROYECTOS DE CONTRIBUCION A LA LUCHA  ANTIPIRATERIA DEL LIBRO</v>
          </cell>
        </row>
        <row r="603">
          <cell r="B603" t="str">
            <v>0700I088 EJEMPLARES DE LAS MEMORIAS "SEMINARIO DE ECONOMIA Y CULTURA" PUBLICADOS Y DISTRIBUIDOS</v>
          </cell>
        </row>
        <row r="604">
          <cell r="B604" t="str">
            <v>0700I089 EVALUACION CENSAL A MUNICIPIOS CUBIERTOS POR EL PROGRAMA NUEVO SISTEMA ESCOLAR (ALUMNOS DE 5° A 9°)</v>
          </cell>
        </row>
        <row r="605">
          <cell r="B605" t="str">
            <v>0700I090 PRUEBAS A LAS QUE SE LES DIVULGA RESULTADOS (SABER, ICFES, TIMSS Y LLECE)</v>
          </cell>
        </row>
        <row r="606">
          <cell r="B606" t="str">
            <v>0700I091 PROMEDIO NACIONAL PREGUNTAS DEL NUCLEO COMUN (2) - ICFES (LENGUAJE)</v>
          </cell>
        </row>
        <row r="607">
          <cell r="B607" t="str">
            <v>0700I092 PROMEDIO NACIONAL PREGUNTAS DEL NUCLEO COMUN (2) - ICFES (MATEMATICAS)</v>
          </cell>
        </row>
        <row r="608">
          <cell r="B608" t="str">
            <v>0700I093 PROGRAMAS DE EDUCACION SUPERIOR EVALUADOS EN LOS PROCESOS DE CERTIFICACION DE REQUISITOS BASICOS</v>
          </cell>
        </row>
        <row r="609">
          <cell r="B609" t="str">
            <v>0700I094 NUEVOS CUPOS OFRECIDOS POR EL SECTOR OFICIAL</v>
          </cell>
        </row>
        <row r="610">
          <cell r="B610" t="str">
            <v>0700I095 CREDITOS PARA EDUCACION SUPERIOR ICETEX</v>
          </cell>
        </row>
        <row r="611">
          <cell r="B611" t="str">
            <v>0700I096 RECUPERACION DE CARTERA DE CREDITOS OTORGADOS POR EL ICETEX</v>
          </cell>
        </row>
        <row r="612">
          <cell r="B612" t="str">
            <v>0700I097 CREDITOS PARA EDUCACION AVALADOS A TRAVES DEL  ESQUEMA DEL FONDO NACIONAL DE GARANTIAS</v>
          </cell>
        </row>
        <row r="613">
          <cell r="B613" t="str">
            <v>0700I098 CREDITOS PARA EDUCACION OTORGADOS A LOS ESTRATOS 1, 2 Y 3</v>
          </cell>
        </row>
        <row r="614">
          <cell r="B614" t="str">
            <v>0700I099 CREDITOS UNIVERSITARIOS</v>
          </cell>
        </row>
        <row r="615">
          <cell r="B615" t="str">
            <v>0700I100 BENEFICIARIOS SUBSIDIADOS PARA EDUCACION BASICA Y MEDIA</v>
          </cell>
        </row>
        <row r="616">
          <cell r="B616" t="str">
            <v>0700I101 MUNICIPIOS GRADUADOS POR COBERTURA PLENA EN BASICA</v>
          </cell>
        </row>
        <row r="617">
          <cell r="B617" t="str">
            <v>0700I102 MUNICIPIOS CERTIFICADOS PARA EL MANEJO AUTONOMO DE LA EDUCACION</v>
          </cell>
        </row>
        <row r="618">
          <cell r="B618" t="str">
            <v>0700I103 CONVENIOS DE DESEMPEÑO CERTIFICADOS FIRMADOS</v>
          </cell>
        </row>
        <row r="619">
          <cell r="B619" t="str">
            <v>0700I104 DOCENTES TERRITORIALES INCORPORADOS A LA PLANTA DEL SITUADO FISCAL</v>
          </cell>
        </row>
        <row r="620">
          <cell r="B620" t="str">
            <v>0700I105 TRASLADO DE PLAZAS (EN Y ENTRE MUNICIPIOS)</v>
          </cell>
        </row>
        <row r="621">
          <cell r="B621" t="str">
            <v>0700I106 TRASLADO DE DOCENTES (EN Y ENTRE MUNICIPIOS)</v>
          </cell>
        </row>
        <row r="622">
          <cell r="B622" t="str">
            <v>0700I107 CANCELACION DE CARGOS TERRITORIALES NO FINANCIABLES</v>
          </cell>
        </row>
        <row r="623">
          <cell r="B623" t="str">
            <v>0700I108 CANCELACION DE CONTRATOS TERRITORIALES NO FINANCIABLES</v>
          </cell>
        </row>
        <row r="624">
          <cell r="B624" t="str">
            <v>0700I109 TASA DE COBERTURA EN EDUCACION PREESCOLAR</v>
          </cell>
        </row>
        <row r="625">
          <cell r="B625" t="str">
            <v>0700I110 TASA DE COBERTURA EN EDUCACION PRIMARIA</v>
          </cell>
        </row>
        <row r="626">
          <cell r="B626" t="str">
            <v>0700I111 TASA DE COBERTURA EN EDUCACION SECUNDARIA Y MEDIA</v>
          </cell>
        </row>
        <row r="627">
          <cell r="B627" t="str">
            <v>0700I112 TASA DE RETENCION ESCOLAR PREESCOLAR</v>
          </cell>
        </row>
        <row r="628">
          <cell r="B628" t="str">
            <v>0700I113 TASA DE RETENCION ESCOLAR PRIMARIA</v>
          </cell>
        </row>
        <row r="629">
          <cell r="B629" t="str">
            <v>0700I114 TASA DE RETENCION ESCOLAR SECUNDARIA Y MEDIA</v>
          </cell>
        </row>
        <row r="630">
          <cell r="B630" t="str">
            <v>0700I115 RELACION ALUMNO POR DOCENTE - OFICIAL - EN EDUCACION PREESCOLAR</v>
          </cell>
        </row>
        <row r="631">
          <cell r="B631" t="str">
            <v>0700I116 RELACION ALUMNO POR DOCENTE - OFICIAL - EN EDUCACION PRIMARIA</v>
          </cell>
        </row>
        <row r="632">
          <cell r="B632" t="str">
            <v>0700I117 RELACION ALUMNO POR DOCENTE - OFICIAL - EN EDUCACION MEDIA Y SECUNDARIA</v>
          </cell>
        </row>
        <row r="633">
          <cell r="B633" t="str">
            <v>0700I118 ALUMNOS CAPACITADOS EN CURSOS LARGOS POR EL SENA</v>
          </cell>
        </row>
        <row r="634">
          <cell r="B634" t="str">
            <v>0700I119 ALUMNOS CAPACITADOS EN CURSOS CORTOS POR EL SENA</v>
          </cell>
        </row>
        <row r="635">
          <cell r="B635" t="str">
            <v>0700I120 TASA DE DESEMPLEO DE LOS EGRESADOS DE CURSOS LARGOS DEL SENA</v>
          </cell>
        </row>
        <row r="636">
          <cell r="B636" t="str">
            <v>0700I121 TASA DE OCUPACION DE LOS EGRESADOS DE CURSOS LARGOS DEL SENA</v>
          </cell>
        </row>
        <row r="637">
          <cell r="B637" t="str">
            <v>0700I122 EGRESADOS CURSOS LARGOS DEL SENA QUE SE DEDICAN A ACTIVIDADES DIFERENTES A AQUELLAS EN LAS QUE RECIBIERON CAPACITACION</v>
          </cell>
        </row>
        <row r="638">
          <cell r="B638" t="str">
            <v>0700I123 EMPRESAS ATENDIDAS CON SERVICIOS TECNOLOGICOS POR EL SENA</v>
          </cell>
        </row>
        <row r="639">
          <cell r="B639" t="str">
            <v>0700I124 DESEMPLEADOS INSCRITOS EN LOS CENTROS DE INFORMACION PARA EL EMPLEO (CIES) DEL SENA QUE SE COLOCAN DIRECTA O INDIRECTAMENTE</v>
          </cell>
        </row>
        <row r="640">
          <cell r="B640" t="str">
            <v>0700I125 VACANTES CAPTADAS EN  LOS CIES DEL SENA Y CUBIERTAS A TRAVES DE ESTOS MISMOS CENTROS DIRECTAMENTE</v>
          </cell>
        </row>
        <row r="641">
          <cell r="B641" t="str">
            <v>0700I126 DESEMPLEADOS INSCRITOS EN LOS CIES DEL SENA, QUE SE ORIENTAN PARA CONSEGUIR EMPLEO O PARA CAPACITACION</v>
          </cell>
        </row>
        <row r="642">
          <cell r="B642" t="str">
            <v>0700I127 COLOCADOS POR LOS CIES DEL SENA EN  EMPLEOS GENERADOS POR LA ECONOMIA</v>
          </cell>
        </row>
        <row r="643">
          <cell r="B643" t="str">
            <v>0700I128 NUMERO DE NIÑOS BENEFICIADOS POR SUBSIDIOS EN EDUCACION PRIMARIA QUE PERTENECEN AL PROGRAMA "FAMILIAS EN ACCION"</v>
          </cell>
        </row>
        <row r="644">
          <cell r="B644" t="str">
            <v>0700I129 NUMERO DE JOVENES BENEFICIADOS POR SUBSIDIOS EN EDUCACION SECUNDARIA QUE PERTENECEN AL PROGRAMA "FAMILIAS EN ACCION"</v>
          </cell>
        </row>
        <row r="645">
          <cell r="B645" t="str">
            <v>0700I130 CAMBIO NETO EN LA ASISTENCIA ESCOLAR DE NIÑOS QUE PERTENECEN AL PROGRAMA "FAMILIAS EN ACCION"</v>
          </cell>
        </row>
        <row r="646">
          <cell r="B646" t="str">
            <v>0700I131 CAMBIO NETO EN DESERCION ESCOLAR DE NIÑOS QUE PERTENECEN AL PROGRAMA "FAMILIAS EN ACCION"</v>
          </cell>
        </row>
        <row r="647">
          <cell r="B647" t="str">
            <v>0700I132 CAMBIO NETO EN MATRICULAS ESCOLARES DE NIÑOS QUE PERTENECEN AL PROGRAMA "FAMILIAS EN ACCION"</v>
          </cell>
        </row>
        <row r="648">
          <cell r="B648" t="str">
            <v>08000000 SECTOR  INTERIOR Y JUSTICIA</v>
          </cell>
        </row>
        <row r="649">
          <cell r="B649" t="str">
            <v>0800I001 CASAS DE JUSTICIA EN FUNCIONAMIENTO</v>
          </cell>
        </row>
        <row r="650">
          <cell r="B650" t="str">
            <v>0800I002 INDICE DE EVACUAION RESPECTO AL TOT DE SALIDAS</v>
          </cell>
        </row>
        <row r="651">
          <cell r="B651" t="str">
            <v>0800I003 EVACUACION  DE PROCESOS</v>
          </cell>
        </row>
        <row r="652">
          <cell r="B652" t="str">
            <v>0800I004 INDICE DE DESCONGESTION RESPECTO AL TOT DE SALIDAS DEL PROCESO</v>
          </cell>
        </row>
        <row r="653">
          <cell r="B653" t="str">
            <v>0800I005 DESCONGESTION RESPECTO A LAS SALIDAS EFECTIVAS DE PROCESOS</v>
          </cell>
        </row>
        <row r="654">
          <cell r="B654" t="str">
            <v>0800I006 COBERTURA DE ATENCION DE USUARIOS DE REGISTRO CON LA NUEVA RED DE SISTEMAS</v>
          </cell>
        </row>
        <row r="655">
          <cell r="B655" t="str">
            <v>0800I007 COBERTURA  DE POBLACION ATENDIDA RESPECTO A LOS SERVICIOS PUBLICOS DE REGISTRO CON LA INTEGRACION DE SISTEMAS</v>
          </cell>
        </row>
        <row r="656">
          <cell r="B656" t="str">
            <v>0800I008 PORCENTAJE DE ATENCION A LOS USUARIOS CON LA REPOSICION DE EQUIPOS</v>
          </cell>
        </row>
        <row r="657">
          <cell r="B657" t="str">
            <v>0800I009 POBLACION BENEFICIADA POR PRESTACION DE SERVICIOS CON LA SISTEMATIZACION</v>
          </cell>
        </row>
        <row r="658">
          <cell r="B658" t="str">
            <v>0800I010 TIEMPO DE RESPUESTA EN EL SERVICIO</v>
          </cell>
        </row>
        <row r="659">
          <cell r="B659" t="str">
            <v>0800I011 VARIACION EN EL NRO DE USUARIOS ATENDIDOS</v>
          </cell>
        </row>
        <row r="660">
          <cell r="B660" t="str">
            <v>0800I012 COBERTURA DE SISTEMATIZACION DE PROCESOS MUNICIPALES</v>
          </cell>
        </row>
        <row r="661">
          <cell r="B661" t="str">
            <v>0800I013 VARIACION EN TIEMPO DE ENTREGA DE RESULTADOS EN LOS PROCESOS ELECTORALES CON VOTO ELECTRONICO</v>
          </cell>
        </row>
        <row r="662">
          <cell r="B662" t="str">
            <v>0800I014 MANTENIMIENTO Y MEJORAMIENTO DE SEDES POR MUNICIPIO.</v>
          </cell>
        </row>
        <row r="663">
          <cell r="B663" t="str">
            <v>0800I015 PERDIDA DE INFORMACION DE PROCESOS</v>
          </cell>
        </row>
        <row r="664">
          <cell r="B664" t="str">
            <v>0800I016 TIEMPO EN LA ENTREGA DEL DOCUMENTO</v>
          </cell>
        </row>
        <row r="665">
          <cell r="B665" t="str">
            <v>0800I017 BENEFICIARIOS ACTIVIDADES ESCUELA JUDICIAL</v>
          </cell>
        </row>
        <row r="666">
          <cell r="B666" t="str">
            <v>0800I018 CENTROS EDUCATIVOS ORGANIZADOS Y EN FUNCIONAMIENTO</v>
          </cell>
        </row>
        <row r="667">
          <cell r="B667" t="str">
            <v>0800I019 EQUIPOS INTERDISCIPLINARIOS CAPACITADOS EN ATENCION Y TRATAMIENTO PARA ATENCION AL RECLUSO</v>
          </cell>
        </row>
        <row r="668">
          <cell r="B668" t="str">
            <v>0800I020 ORGANIZACION DEL DESPACHO JUDICIAL (DESPACHOS ATENDIDOS CON PROGRAMAS DE ORGANIZACION DEL DESPACHO JUDICIAL JUEZ DIRECTOR DEL PROCESO)</v>
          </cell>
        </row>
        <row r="669">
          <cell r="B669" t="str">
            <v>0800I021 INTERNOS TRABAJANDO Y EN CAPACITACION</v>
          </cell>
        </row>
        <row r="670">
          <cell r="B670" t="str">
            <v>0800I022 COBERTURA DEL PROGRAMA DE PREVENCION A LA DROGADICCION A INTERNOS</v>
          </cell>
        </row>
        <row r="671">
          <cell r="B671" t="str">
            <v>0800I023 CAMBIO DE HABITOS DE SALUD DE INTERNOS POR PROGRAMAS DE PREVENCION SALUD</v>
          </cell>
        </row>
        <row r="672">
          <cell r="B672" t="str">
            <v>0800I024 VARIACION EN LA MORBILIDAD TOTAL POR PATOLOGIA A LOS SEIS MESES (PREVENCION Y PROMOCION DE LA SALUD)</v>
          </cell>
        </row>
        <row r="673">
          <cell r="B673" t="str">
            <v>0800I025 USUARIOS BENEFICIADOS POR LA INFRAESTRUCTURA FISICA</v>
          </cell>
        </row>
        <row r="674">
          <cell r="B674" t="str">
            <v>0800I026 PRODUCTIVIDAD</v>
          </cell>
        </row>
        <row r="675">
          <cell r="B675" t="str">
            <v>0800I027 OFERTA DEL SERVICIO</v>
          </cell>
        </row>
        <row r="676">
          <cell r="B676" t="str">
            <v>0800I028 EJECUCION PLANES SEGURIDAD</v>
          </cell>
        </row>
        <row r="677">
          <cell r="B677" t="str">
            <v>0800I029 ESTABILIDAD, ROTACION, EXCELENCIA EN EL SERVICIO</v>
          </cell>
        </row>
        <row r="678">
          <cell r="B678" t="str">
            <v>0800I030 EXCELENCIA EN EL SERVICIO</v>
          </cell>
        </row>
        <row r="679">
          <cell r="B679" t="str">
            <v>0800I031 OPORTUNIDAD</v>
          </cell>
        </row>
        <row r="680">
          <cell r="B680" t="str">
            <v>0800I032 PRODUCTIVIDAD PROCESOS</v>
          </cell>
        </row>
        <row r="681">
          <cell r="B681" t="str">
            <v>0800I033 PRODUCTIVIDAD PROCESOS QUE TERMINAN</v>
          </cell>
        </row>
        <row r="682">
          <cell r="B682" t="str">
            <v>0800I034 PERSONAL SANCIONADO POR VIOLACIONES A LOS DERECHOS HUMANOS QUE PERTENECE A LA FUERZA PUBLICA, FP</v>
          </cell>
        </row>
        <row r="683">
          <cell r="B683" t="str">
            <v>0800I035 PERSONAL SANCIONADO POR VIOLACIONES A LOS DERECHOS HUMANOS QUE PERTENECE A LA FUERZA PUBLICA, FP</v>
          </cell>
        </row>
        <row r="684">
          <cell r="B684" t="str">
            <v>0800I036 MIEMBROS DE LA FUERZA PUBLICA, FP, CONDENADOS POR LA FISCALIA, POR CONCEPTO DE VIOLACION DE DERECHOS HUMANOS</v>
          </cell>
        </row>
        <row r="685">
          <cell r="B685" t="str">
            <v>0800I037 MIEMBROS DE LA FUERZA PUBLICA, FP, CONDENADOS POR LA FISCALIA, POR CONCEPTO DE VIOLACION DE DERECHOS HUMANOS</v>
          </cell>
        </row>
        <row r="686">
          <cell r="B686" t="str">
            <v>0800I038 PERSONAL ABSUELTO POR LA FISCALIA</v>
          </cell>
        </row>
        <row r="687">
          <cell r="B687" t="str">
            <v>0800I039 PROCESOS ABIERTOS POR QUEJAS RECIBIDAS</v>
          </cell>
        </row>
        <row r="688">
          <cell r="B688" t="str">
            <v>0800I040 PROTECCION A LOS DEFENSORES DE DERECHOS HUMANOS</v>
          </cell>
        </row>
        <row r="689">
          <cell r="B689" t="str">
            <v>0800I041 CASOS PARA PROTECCION APROBADOS</v>
          </cell>
        </row>
        <row r="690">
          <cell r="B690" t="str">
            <v>0800I042 CASOS CON PROTECCION</v>
          </cell>
        </row>
        <row r="691">
          <cell r="B691" t="str">
            <v>0800I043 CASOS DE PERSONAS PROTEGIDAS QUE HAN SIDO ASESINADAS</v>
          </cell>
        </row>
        <row r="692">
          <cell r="B692" t="str">
            <v>0800I044 PERSONAS CAPACITADAS EN AUTOPROTECCION Y AUTO SEGURIDAD EN COORDINACION CON EL DEPARTAMENTO ADMINISTRATIVO DE SEGURIDAD, DAS</v>
          </cell>
        </row>
        <row r="693">
          <cell r="B693" t="str">
            <v>0800I045 EQUIDAD EN EL ACCESO</v>
          </cell>
        </row>
        <row r="694">
          <cell r="B694" t="str">
            <v>0800I046 OFERTA DEL SERVICIO</v>
          </cell>
        </row>
        <row r="695">
          <cell r="B695" t="str">
            <v>0800I047 OPORTUNIDAD</v>
          </cell>
        </row>
        <row r="696">
          <cell r="B696" t="str">
            <v>0800I048 PRODUCTIVIDAD</v>
          </cell>
        </row>
        <row r="697">
          <cell r="B697" t="str">
            <v>0800I049 ROTACION</v>
          </cell>
        </row>
        <row r="698">
          <cell r="B698" t="str">
            <v>0800I050 EXCELENCIA EN EL SERVICIO POR CALIFICACION</v>
          </cell>
        </row>
        <row r="699">
          <cell r="B699" t="str">
            <v>0800I051 EXCELENCIA EN EL SERVICIO POR JUECES DENTRO DEL RANGO DETERMINADO</v>
          </cell>
        </row>
        <row r="700">
          <cell r="B700" t="str">
            <v>0800I052 ESTABILIDAD</v>
          </cell>
        </row>
        <row r="701">
          <cell r="B701" t="str">
            <v>0800I053 CONTROL DISCIPLINARIO A ABOGADOS</v>
          </cell>
        </row>
        <row r="702">
          <cell r="B702" t="str">
            <v>0800I054 CONTROL DISCIPLINARIO A SERVIDORES</v>
          </cell>
        </row>
        <row r="703">
          <cell r="B703" t="str">
            <v>0800I055 PARTICIPACION PRESUPUESTAL</v>
          </cell>
        </row>
        <row r="704">
          <cell r="B704" t="str">
            <v>0800I056 SEGURIDAD COLECTIVA</v>
          </cell>
        </row>
        <row r="705">
          <cell r="B705" t="str">
            <v>0800I057 SEGURIDAD INDIVIDUAL</v>
          </cell>
        </row>
        <row r="706">
          <cell r="B706" t="str">
            <v>0800I058 COMITES REGIONALES PARA LA PREVENCION Y ATENCION DE DESASTRES CON PLAN TERRITORIAL</v>
          </cell>
        </row>
        <row r="707">
          <cell r="B707" t="str">
            <v>0800I059 MUNICIPIOS CON COMITES LOCALES DE PREVENCION Y ATENCION DE DESASTRES CON FONDO EN FUNCIONAMIENTO</v>
          </cell>
        </row>
        <row r="708">
          <cell r="B708" t="str">
            <v>0800I060 MUNICIPIOS EN QUE SE APLICA EL INSTRUMENTO DE DESCENTRALIZACION</v>
          </cell>
        </row>
        <row r="709">
          <cell r="B709" t="str">
            <v>0800I061 EQUIPOS DE COORDINACION INTERINSTITUCIONAL</v>
          </cell>
        </row>
        <row r="710">
          <cell r="B710" t="str">
            <v>0800I062 CASAS DE PARTICIPACION QUE SE IMPLEMENTARAN CON EL PROGRAMA "CASAS DE  PARTICIPACION" EN LOS ENTES TERRITORIALES</v>
          </cell>
        </row>
        <row r="711">
          <cell r="B711" t="str">
            <v>0800I063 COBERTURA DEL PLAN DE APOYO LEGISLATIVO (ENTIDADES DE ORDEN NACIONAL Y ENTES TERRITORIALES)</v>
          </cell>
        </row>
        <row r="712">
          <cell r="B712" t="str">
            <v>0800I064 PROYECTOS DE LEY Y DE ACTOS LEGISLATIVOS DE INTERES GUBERNAMENTAL CON SEGUIMIENTO Y ANALISIS ANTE EL CONGRESO</v>
          </cell>
        </row>
        <row r="713">
          <cell r="B713" t="str">
            <v>0800I065 HECTAREAS TITULADAS</v>
          </cell>
        </row>
        <row r="714">
          <cell r="B714" t="str">
            <v>0800I066 ORGANIZACIONES AFRO COLOMBIANAS ACTIVAS</v>
          </cell>
        </row>
        <row r="715">
          <cell r="B715" t="str">
            <v>0800I067 ORGANIZACIONES AFRO COLOMBIANAS CAPACITADAS EN DERECHOS ETNICOS</v>
          </cell>
        </row>
        <row r="716">
          <cell r="B716" t="str">
            <v>0800I068 COMUNIDADES INDIGENAS REPORTADAS</v>
          </cell>
        </row>
        <row r="717">
          <cell r="B717" t="str">
            <v>0800I069 GOBERNADORES INDIGENAS VERIFICADOS</v>
          </cell>
        </row>
        <row r="718">
          <cell r="B718" t="str">
            <v>0800I070 COMUNIDADES INDIGENAS RECONOCIDAS EN SALUD</v>
          </cell>
        </row>
        <row r="719">
          <cell r="B719" t="str">
            <v>0800I071 CONFLICTOS REGISTRADOS</v>
          </cell>
        </row>
        <row r="720">
          <cell r="B720" t="str">
            <v>0800I072 CENTROS DE INFORMACION POLICIAL EN FUNCIONAMIENTO</v>
          </cell>
        </row>
        <row r="721">
          <cell r="B721" t="str">
            <v>0800I073 ESTACIONES DE POLICIAL COFINANCIADAS CONSTRUIDAS</v>
          </cell>
        </row>
        <row r="722">
          <cell r="B722" t="str">
            <v>0800I074 ESTACIONES DE POLICIA COFINANCIADAS RECONSTRUIDAS</v>
          </cell>
        </row>
        <row r="723">
          <cell r="B723" t="str">
            <v>0800I075 ALCALDIAS RECONSTRUIDAS</v>
          </cell>
        </row>
        <row r="724">
          <cell r="B724" t="str">
            <v>0800I076 PERSONAS DESMOVILIZADAS AFILIADAS AL REGIMEN SUBSIDIADO</v>
          </cell>
        </row>
        <row r="725">
          <cell r="B725" t="str">
            <v>0800I077 POBLACION DESMOVILIZADA QUE ACCEDE A LA EDUCACION SUPERIOR</v>
          </cell>
        </row>
        <row r="726">
          <cell r="B726" t="str">
            <v>0800I078 POBLACION DESMOVILIZADA QUE VA A LA UNIVERSIDAD</v>
          </cell>
        </row>
        <row r="727">
          <cell r="B727" t="str">
            <v>0800I079 NIÑOS DESMOVILIZADOS VINCULADOS AL POS</v>
          </cell>
        </row>
        <row r="728">
          <cell r="B728" t="str">
            <v>0800I080 NIÑOS DESMOVILIZADOS ATENDIDOS PSICO AFECTIVAMENTE</v>
          </cell>
        </row>
        <row r="729">
          <cell r="B729" t="str">
            <v>0800I081 EMPLEOS GENERADOS PARA LA POBLACION DESMOVILIZADOS</v>
          </cell>
        </row>
        <row r="730">
          <cell r="B730" t="str">
            <v>0800I082 FUNCIONARIOS TERRITORIALES INVESTIGADOS Y SANCIONADOS PENAL, FISCAL Y DISCIPLINARIAMENTE</v>
          </cell>
        </row>
        <row r="731">
          <cell r="B731" t="str">
            <v>0800I083 PLANTAS DE PERSONAL MUNICIPIOS</v>
          </cell>
        </row>
        <row r="732">
          <cell r="B732" t="str">
            <v>0800I084 PLANTAS DE PERSONAL DEPARTAMENTOS</v>
          </cell>
        </row>
        <row r="733">
          <cell r="B733" t="str">
            <v>0800I085 NUEVAS CASAS DE JUSTICIA EN FUNCIONAMIENTO</v>
          </cell>
        </row>
        <row r="734">
          <cell r="B734" t="str">
            <v>0800I086 REINCIDENCIA DELICTIVA</v>
          </cell>
        </row>
        <row r="735">
          <cell r="B735" t="str">
            <v>0800I087 PRESOS FUGADOS</v>
          </cell>
        </row>
        <row r="736">
          <cell r="B736" t="str">
            <v>0800I088 PRESOS FUGADOS EN LOS NUEVOS ESTABLECIMIENTOS  DE RECLUSION</v>
          </cell>
        </row>
        <row r="737">
          <cell r="B737" t="str">
            <v>0800I089 NIVEL DE HACINAMIENTO DE LA POBLACION RECLUSA</v>
          </cell>
        </row>
        <row r="738">
          <cell r="B738" t="str">
            <v>0800I090 CUPOS NUEVOS RECIBIDOS POR EL INPEC Y EN OPERACION EN LOS ESTABLECIMIENTOS DE RECLUSION DEL ORDEN NACIONAL</v>
          </cell>
        </row>
        <row r="739">
          <cell r="B739" t="str">
            <v>0800I091 CUPOS NUEVOS GENERADOS Y ENTREGADOS AL INPEC MEDIANTE ACTA</v>
          </cell>
        </row>
        <row r="740">
          <cell r="B740" t="str">
            <v>0800I092 POBLACION CARCELARIA (NUMERO DE PRESOS POR 100.000 HABITANTES)</v>
          </cell>
        </row>
        <row r="741">
          <cell r="B741" t="str">
            <v>0800I093 POBLACION EN LAS CARCELES (NUMERO DE PRESOS POR 100.000 HABITANTES)</v>
          </cell>
        </row>
        <row r="742">
          <cell r="B742" t="str">
            <v>0800I094 CONDENADOS ENCARCELADOS (NUMERO DE PRESOS POR 100.000 HABITANTES)</v>
          </cell>
        </row>
        <row r="743">
          <cell r="B743" t="str">
            <v>09000000 SECTOR MEDIO AMBIENTE</v>
          </cell>
        </row>
        <row r="744">
          <cell r="B744" t="str">
            <v>0900I001 POBLACION AFECTADA POR DESASTRE NATURAL</v>
          </cell>
        </row>
        <row r="745">
          <cell r="B745" t="str">
            <v>0900I002 AREA AFECTADA POR DESASTRES.</v>
          </cell>
        </row>
        <row r="746">
          <cell r="B746" t="str">
            <v>0900I003 PARTICIPACION EN EL DESARROLLO FORESTAL</v>
          </cell>
        </row>
        <row r="747">
          <cell r="B747" t="str">
            <v>0900I004 CONSERVACION DE TIERRAS</v>
          </cell>
        </row>
        <row r="748">
          <cell r="B748" t="str">
            <v>0900I005 DEMANDA BIOQUIMICA DE OXIGENO EN LAS CORRIENTES SUPERFICIALES, DBO (MEDIDA DE CONTENIDO DE MATERIA ORGANICA BIODEGRADABLE)</v>
          </cell>
        </row>
        <row r="749">
          <cell r="B749" t="str">
            <v>0900I006 FUENTES CONTAMINANTES</v>
          </cell>
        </row>
        <row r="750">
          <cell r="B750" t="str">
            <v>0900I007 POBLACION EN JURISDICCION DE UNA CORPORACION AUTONOMA REGIONAL</v>
          </cell>
        </row>
        <row r="751">
          <cell r="B751" t="str">
            <v>0900I008 AREA AFECTADA POR DESASTRES</v>
          </cell>
        </row>
        <row r="752">
          <cell r="B752" t="str">
            <v>0900I009 PERDIDAS HUMANAS POR DESASTRE NATURAL</v>
          </cell>
        </row>
        <row r="753">
          <cell r="B753" t="str">
            <v>0900I010 TASA DE DEFORESTACION ANUAL</v>
          </cell>
        </row>
        <row r="754">
          <cell r="B754" t="str">
            <v>0900I011 PRODUCCION DE MACERA</v>
          </cell>
        </row>
        <row r="755">
          <cell r="B755" t="str">
            <v>0900I012 RELACION PRODUCCION - RESERVA DE RECURSO MADERABLE</v>
          </cell>
        </row>
        <row r="756">
          <cell r="B756" t="str">
            <v>0900I013 EMPRESAS VINCULADAS A PROGRAMAS DE MEJORAMIENTO CONTINUO</v>
          </cell>
        </row>
        <row r="757">
          <cell r="B757" t="str">
            <v>0900I014 EAR, EMPRESAS ATENDIDAS EN PROGRAMAS DE RECONVERSION A TECNOLOGIAS LIMPIAS EN UN PERIODO N; TEA, NUMERO TOTAL DE EMPRESAS ATENDIDAS EN PROGRAMAS DE RECONVERSION A TECNOLOGIAS LIMPIAS; TESS, NUMERO TOTAL DE EMPRESAS QUE S</v>
          </cell>
        </row>
        <row r="758">
          <cell r="B758" t="str">
            <v>0900I015 EMPRESAS BENEFICIADAS POR EL SISTEMA NACIONAL DE GARANTIAS</v>
          </cell>
        </row>
        <row r="759">
          <cell r="B759" t="str">
            <v>0900I016 CAPACITADAS EN PROGRAMAS DEL SENA PARA EL SECTOR PRODUCTIVO</v>
          </cell>
        </row>
        <row r="760">
          <cell r="B760" t="str">
            <v>0900I017 INCUBADORAS OPERANDO</v>
          </cell>
        </row>
        <row r="761">
          <cell r="B761" t="str">
            <v>0900I018 EMPRESAS INCUBADAS</v>
          </cell>
        </row>
        <row r="762">
          <cell r="B762" t="str">
            <v>0900I019 ECORREGIONES ESTRATEGICAS</v>
          </cell>
        </row>
        <row r="763">
          <cell r="B763" t="str">
            <v>0900I020 ECORREGIONES ESTRATEGICAS NACIONALES CARACTERIZADAS</v>
          </cell>
        </row>
        <row r="764">
          <cell r="B764" t="str">
            <v>0900I021 ECORREGIONES ESTRATEGICAS REGIONALES IDENTIFICADAS</v>
          </cell>
        </row>
        <row r="765">
          <cell r="B765" t="str">
            <v>0900I022 ECORREGIONES ESTRATEGICAS REGIONALES CON PROGRAMAS DE DESARROLLO SOSTENIBLE</v>
          </cell>
        </row>
        <row r="766">
          <cell r="B766" t="str">
            <v>0900I023 ECORREGIONES ESTRATEGICAS MARINAS Y COSTERAS IDENTIFICADAS Y CARACTERIZADAS</v>
          </cell>
        </row>
        <row r="767">
          <cell r="B767" t="str">
            <v>0900I024 MICROCUENCAS ABASTECEDORAS DE ACUEDUCTOS CON PLANES DE ORDENAMIENTO Y MANEJO EN  OPERACION</v>
          </cell>
        </row>
        <row r="768">
          <cell r="B768" t="str">
            <v>0900I025 AUTORIDADES AMBIENTALES COBRANDO TASAS RETRIBUTIVAS POR CONTAMINACION HIDRICA</v>
          </cell>
        </row>
        <row r="769">
          <cell r="B769" t="str">
            <v>0900I026 VALOR TOTAL DE LOS RECAUDOS POR TASAS RETRIBUTIVAS</v>
          </cell>
        </row>
        <row r="770">
          <cell r="B770" t="str">
            <v>0900I027 VALOR TOTAL DE LOS RECAUDOS POR TASAS RETRIBUTIVAS EN FUNCION DEL PIB</v>
          </cell>
        </row>
        <row r="771">
          <cell r="B771" t="str">
            <v>0900I028 FONDOS REGIONALES DE RECUPERACION HIDRICA EN OPERACION</v>
          </cell>
        </row>
        <row r="772">
          <cell r="B772" t="str">
            <v>0900I029 POBLACION AFECTADA  POR ESCASEZ DE AGUA EN AÑO SECO</v>
          </cell>
        </row>
        <row r="773">
          <cell r="B773" t="str">
            <v>0900I030 DEMANDA TOTAL DE AGUA EN COLOMBIA</v>
          </cell>
        </row>
        <row r="774">
          <cell r="B774" t="str">
            <v>0900I031 DEMANDA TOTAL DE AGUA PARA CONSUMO HUMANO EN COLOMBIA</v>
          </cell>
        </row>
        <row r="775">
          <cell r="B775" t="str">
            <v>0900I032 DEMANDA DE AGUA PARA CONSUMO HUMANO EN COLOMBIA</v>
          </cell>
        </row>
        <row r="776">
          <cell r="B776" t="str">
            <v>0900I033 AREAS DE PARAMO EN COLOMBIA</v>
          </cell>
        </row>
        <row r="777">
          <cell r="B777" t="str">
            <v>0900I034 AREA DE PARAMO DELIMITADA EN COLOMBIA</v>
          </cell>
        </row>
        <row r="778">
          <cell r="B778" t="str">
            <v>0900I035 AREAS DE SUBPARAMO EN COLOMBIA</v>
          </cell>
        </row>
        <row r="779">
          <cell r="B779" t="str">
            <v>0900I036 PLANES DE MANEJO FORMULADOS EN ZONAS DE PARAMO Y SUBPARAMO</v>
          </cell>
        </row>
        <row r="780">
          <cell r="B780" t="str">
            <v>0900I037 ESPECIES DE FLORA AMENAZADAS</v>
          </cell>
        </row>
        <row r="781">
          <cell r="B781" t="str">
            <v>0900I038 FLORA AMENAZADA</v>
          </cell>
        </row>
        <row r="782">
          <cell r="B782" t="str">
            <v>0900I039 ESPECIES DE FAUNA AMENAZADAS</v>
          </cell>
        </row>
        <row r="783">
          <cell r="B783" t="str">
            <v>0900I040 FAUNA AMENAZADA</v>
          </cell>
        </row>
        <row r="784">
          <cell r="B784" t="str">
            <v>0900I041 FLORA AMENAZADA CON PLANES DE MANEJO EN OPERACION</v>
          </cell>
        </row>
        <row r="785">
          <cell r="B785" t="str">
            <v>0900I042 FAUNA AMENAZADA CON PLANES DE MANEJO EN OPERACION</v>
          </cell>
        </row>
        <row r="786">
          <cell r="B786" t="str">
            <v>0900I043 HECTAREAS TITULADAS A COMUNIDADES NEGRAS DENTRO DE  LA ESTRATEGIA DE CONSERVACION DE ESPACIOS DE BIODIVERSIDAD</v>
          </cell>
        </row>
        <row r="787">
          <cell r="B787" t="str">
            <v>0900I044 COMUNIDADES NEGRAS BENEFICIADAS CON LA TITULACION DE TIERRAS DENTRO DE  LA ESTRATEGIA DE CONSERVACION DE ESPACIOS DE BIODIVERSIDAD</v>
          </cell>
        </row>
        <row r="788">
          <cell r="B788" t="str">
            <v>0900I045 AREA POR COMUNIDAD NEGRA QUE FUE BENEFICIADA CON LA TITULACION DE TIERRAS DENTRO DE  LA ESTRATEGIA DE CONSERVACION DE ESPACIOS DE BIODIVERSIDAD EN UN PERIODO N; TAT, AREA TOTAL TITULADA DENTRO DE  LA ESTRATEGIA DE CONSER</v>
          </cell>
        </row>
        <row r="789">
          <cell r="B789" t="str">
            <v>0900I046 HECTAREAS DE CONSTITUCION DE RESGUARDOS INDIGENAS DENTRO DE  LA ESTRATEGIA DE CONSERVACION DE ESPACIOS DE BIODIVERSIDAD</v>
          </cell>
        </row>
        <row r="790">
          <cell r="B790" t="str">
            <v>0900I047 HECTAREAS DE AMPLIACION DE RESGUARDOS INDIGENAS DENTRO DE  LA ESTRATEGIA DE CONSERVACION DE ESPACIOS DE BIODIVERSIDAD</v>
          </cell>
        </row>
        <row r="791">
          <cell r="B791" t="str">
            <v>0900I048 RESGUARDOS INDIGENAS DENTRO DE  LA ESTRATEGIA DE CONSERVACION DE ESPACIOS DE BIODIVERSIDAD</v>
          </cell>
        </row>
        <row r="792">
          <cell r="B792" t="str">
            <v>0900I049 TERRITORIO NACIONAL PROTEGIDO POR LA UNIDAD ADMINISTRATIVA ESPECIAL DEL SISTEMA DE PARQUES NACIONALES NATURALES</v>
          </cell>
        </row>
        <row r="793">
          <cell r="B793" t="str">
            <v>0900I050 TERRITORIO DE PARQUES NACIONALES NATURALES</v>
          </cell>
        </row>
        <row r="794">
          <cell r="B794" t="str">
            <v>0900I051 PARQUES NACIONALES CON "ACUERDOS DE PARTICIPACION Y MANEJO"</v>
          </cell>
        </row>
        <row r="795">
          <cell r="B795" t="str">
            <v>0900I052 NUEVAS AREAS DE PROTEGIDAS "COGESTIONADAS Y APOYADAS" POR EL NIVEL REGIONAL</v>
          </cell>
        </row>
        <row r="796">
          <cell r="B796" t="str">
            <v>0900I053 ESPECIES COLOMBIANAS PROPUESTAS PARA REGULACION COMERCIAL</v>
          </cell>
        </row>
        <row r="797">
          <cell r="B797" t="str">
            <v>0900I054 ESPECIES PROPUESTAS PARA REGULACION COMERCIAL</v>
          </cell>
        </row>
        <row r="798">
          <cell r="B798" t="str">
            <v>0900I055 COBERTURA DE AREA NATURAL TOTAL DEL PAIS</v>
          </cell>
        </row>
        <row r="799">
          <cell r="B799" t="str">
            <v>0900I056 COBERTURA BOSCOSA</v>
          </cell>
        </row>
        <row r="800">
          <cell r="B800" t="str">
            <v>0900I057 AREA DEFORESTADA</v>
          </cell>
        </row>
        <row r="801">
          <cell r="B801" t="str">
            <v>0900I058 TASA DE DEFORESTACION</v>
          </cell>
        </row>
        <row r="802">
          <cell r="B802" t="str">
            <v>0900I059 AREA REFORESTADA</v>
          </cell>
        </row>
        <row r="803">
          <cell r="B803" t="str">
            <v>0900I060 TASA DE REFORESTACION</v>
          </cell>
        </row>
        <row r="804">
          <cell r="B804" t="str">
            <v>0900I061 AREA REFORESTADA EN EL MARCO DEL PLAN NACIONAL DE DESARROLLO FORESTAL - COMPONENTE PLAN VERDE</v>
          </cell>
        </row>
        <row r="805">
          <cell r="B805" t="str">
            <v>0900I062 TASA DE REFORESTACION EN EL MARCO DEL PLAN NACIONAL DE DESARROLLO FORESTAL - COMPONENTE PLAN VERDE</v>
          </cell>
        </row>
        <row r="806">
          <cell r="B806" t="str">
            <v>0900I063 AREA REFORESTADA EN MICROCUENCAS ABASTECEDORAS DE ACUEDUCTOS</v>
          </cell>
        </row>
        <row r="807">
          <cell r="B807" t="str">
            <v>0900I064 TASA DE REFORESTACION EN MICROCUENCAS ABASTECEDORAS DE ACUEDUCTOS</v>
          </cell>
        </row>
        <row r="808">
          <cell r="B808" t="str">
            <v>0900I065 CENTROS DE PREVENCION Y ATENCION DE INCENDIOS FORESTALES EN OPERACION</v>
          </cell>
        </row>
        <row r="809">
          <cell r="B809" t="str">
            <v>0900I066 GUIAS AMBIENTALES SECTORIALES EN OPERACION</v>
          </cell>
        </row>
        <row r="810">
          <cell r="B810" t="str">
            <v>0900I067 PROYECTOS DE PRODUCCION LIMPIA OPERANDO</v>
          </cell>
        </row>
        <row r="811">
          <cell r="B811" t="str">
            <v>0900I068 PROYECTOS DE RECONVERSION INDUSTRIAL OPERANDO</v>
          </cell>
        </row>
        <row r="812">
          <cell r="B812" t="str">
            <v>0900I069 TONELADAS METRICAS DE SUSTANCIAS AGOTADORAS DE LA CAPA DE OZONO ELIMINADAS POR PROYECTOS DE RECONVERSION INDUSTRIAL</v>
          </cell>
        </row>
        <row r="813">
          <cell r="B813" t="str">
            <v>0900I070 SUSTANCIAS AGOTADORAS DE LA CAPA DE OZONO ELIMINADAS POR PROYECTOS DE RECONVERSION INDUSTRIAL</v>
          </cell>
        </row>
        <row r="814">
          <cell r="B814" t="str">
            <v>0900I071 EMPRESAS PRODUCTORAS DE SUSTANCIAS AGOTADORAS DE LA CAPA DE OZONO</v>
          </cell>
        </row>
        <row r="815">
          <cell r="B815" t="str">
            <v>0900I072 EMPRESAS PRODUCTORAS DE SUSTANCIAS AGOTADORAS DE LA CAPA DE OZONO EN PLAN DE RECONVERSION INDUSTRIAL</v>
          </cell>
        </row>
        <row r="816">
          <cell r="B816" t="str">
            <v>0900I073 INVENTARIO NACIONAL SOBRE PLAGUICIDAS OBSOLETOS</v>
          </cell>
        </row>
        <row r="817">
          <cell r="B817" t="str">
            <v>0900I074 INVENTARIO NACIONAL DE PLAGUICIDAS OBSOLETOS</v>
          </cell>
        </row>
        <row r="818">
          <cell r="B818" t="str">
            <v>0900I075 PLAGUICIDAS OBSOLETOS</v>
          </cell>
        </row>
        <row r="819">
          <cell r="B819" t="str">
            <v>0900I076 TONELADAS DE RESIDUOS SOLIDOS QUE GENERA EL SECTOR INDUSTRIAL</v>
          </cell>
        </row>
        <row r="820">
          <cell r="B820" t="str">
            <v>0900I077 TONELADAS DE RESIDUOS SOLIDOS QUE GENERA EL SECTOR INDUSTRIAL MANUFACTURERO</v>
          </cell>
        </row>
        <row r="821">
          <cell r="B821" t="str">
            <v>0900I078 PLANES DE BIONEGOCIO PARA LA BOLSA AMAZONICA SOBRE ESPECIES PROMISORIAS PRESENTADOS</v>
          </cell>
        </row>
        <row r="822">
          <cell r="B822" t="str">
            <v>0900I079 PLANES DE BIONEGOCIO PARA LA BOLSA AMAZONICA SOBRE ESPECIES PROMISORIAS</v>
          </cell>
        </row>
        <row r="823">
          <cell r="B823" t="str">
            <v>0900I080 ESPECIES PROMISORIAS IDENTIFICADAS</v>
          </cell>
        </row>
        <row r="824">
          <cell r="B824" t="str">
            <v>0900I081 ESPECIES PROMISORIAS CARACTERIZADAS</v>
          </cell>
        </row>
        <row r="825">
          <cell r="B825" t="str">
            <v>0900I082 ESPECIES PROMISORIAS IDENTIFICADAS Y CARACTERIZADAS</v>
          </cell>
        </row>
        <row r="826">
          <cell r="B826" t="str">
            <v>0900I083 ESPECIES PROMISORIAS IDENTIFICADAS QUE PUEDEN HACER PARTE DE LOS PLANES DE BIONEGOCIO PARA LA BOLSA AMAZONICA SOBRE ESPECIES</v>
          </cell>
        </row>
        <row r="827">
          <cell r="B827" t="str">
            <v>0900I084 ESPECIES PROMISORIAS IDENTIFICADAS Y CARACTERIZADAS QUE PUEDEN HACER PARTE DE LOS PLANES DE BIONEGOCIO PARA LA BOLSA AMAZONICA SOBRE ESPECIES</v>
          </cell>
        </row>
        <row r="828">
          <cell r="B828" t="str">
            <v>0900I085 PAQUETES TECNOLOGICOS DE ESPECIES PROMISORIAS RECOMENDADOS PARA TRANSFERENCIA A PRODUCTORES</v>
          </cell>
        </row>
        <row r="829">
          <cell r="B829" t="str">
            <v>0900I086 ESPECIES PROMISORIAS OBJETO DE PROYECTOS PILOTO DE APROVECHAMIENTO</v>
          </cell>
        </row>
        <row r="830">
          <cell r="B830" t="str">
            <v>0900I087 ESPECIES PROMISORIAS EN PROYECTOS PILOTO DE APROVECHAMIENTO</v>
          </cell>
        </row>
        <row r="831">
          <cell r="B831" t="str">
            <v>0900I088 CIUDADES DONDE SE APLICAN EXPERIENCIAS PILOTO DEL MODELO DE GESTION AMBIENTAL URBANA, SIGAM</v>
          </cell>
        </row>
        <row r="832">
          <cell r="B832" t="str">
            <v>0900I089 PROYECTOS DE TRATAMIENTOS DE AGUAS RESIDUALES COFINANCIADOS EN LA ETAPA DE PREINVERSION</v>
          </cell>
        </row>
        <row r="833">
          <cell r="B833" t="str">
            <v>0900I090 PROYECTOS DE TRATAMIENTOS DE AGUAS RESIDUALES COFINANCIADOS EN LA ETAPA DE INVERSION</v>
          </cell>
        </row>
        <row r="834">
          <cell r="B834" t="str">
            <v>0900I091 PROYECTOS DE MANEJO INTEGRAL DE RESIDUOS SOLIDOS COFINANCIADOS EN LA ETAPA DE PREINVERSION</v>
          </cell>
        </row>
        <row r="835">
          <cell r="B835" t="str">
            <v>0900I092 PROYECTOS DE MANEJO INTEGRAL DE RESIDUOS SOLIDOS COFINANCIADOS EN LA ETAPA DE INVERSION</v>
          </cell>
        </row>
        <row r="836">
          <cell r="B836" t="str">
            <v>0900I093 PROYECTOS PILOTO PARA LA GESTION INTEGRAL DE RESIDUOS SOLIDOS</v>
          </cell>
        </row>
        <row r="837">
          <cell r="B837" t="str">
            <v>0900I094 PROYECTOS PILOTO PARA LA GESTION INTEGRAL DE LOS RESIDUOS HOSPITALARIOS</v>
          </cell>
        </row>
        <row r="838">
          <cell r="B838" t="str">
            <v>0900I095 GUIAS AMBIENTALES ELABORADAS PARA PROYECTOS DE ACUEDUCTOS</v>
          </cell>
        </row>
        <row r="839">
          <cell r="B839" t="str">
            <v>0900I096 GUIAS AMBIENTALES ELABORADAS PARA PROYECTOS DE ALCANTARILLADOS</v>
          </cell>
        </row>
        <row r="840">
          <cell r="B840" t="str">
            <v>0900I097 GUIAS AMBIENTALES ELABORADAS PARA PROYECTOS DE SISTEMAS DE TRATAMIENTO DE AGUAS RESIDUALES</v>
          </cell>
        </row>
        <row r="841">
          <cell r="B841" t="str">
            <v>0900I098 GUIAS AMBIENTALES ELABORADAS PARA PROYECTOS DE FORMULACION DE PLANES DE MANEJO INTEGRAL DE RESIDUOS SOLIDOS</v>
          </cell>
        </row>
        <row r="842">
          <cell r="B842" t="str">
            <v>0900I099 CUENCAS CRITICAS QUE REQUIEREN GESTION PRIORITARIA PARA EL SANEAMIENTO HIDRICO EN COLOMBIA</v>
          </cell>
        </row>
        <row r="843">
          <cell r="B843" t="str">
            <v>0900I100 CIUDADES CON EL PROGRAMA DE USO EFICIENTE Y AHORRO DEL AGUA IMPLEMENTADO</v>
          </cell>
        </row>
        <row r="844">
          <cell r="B844" t="str">
            <v>0900I101 RESIDUOS SOLIDOS DE LA POBLACION</v>
          </cell>
        </row>
        <row r="845">
          <cell r="B845" t="str">
            <v>0900I102 VOLUMEN TOTAL DE RESIDUOS SOLIDOS POR PERSONA</v>
          </cell>
        </row>
        <row r="846">
          <cell r="B846" t="str">
            <v>0900I103 RESIDUOS SOLIDOS DISPUESTOS ADECUADAMENTE</v>
          </cell>
        </row>
        <row r="847">
          <cell r="B847" t="str">
            <v>0900I104 DESARROLLO DE LA LINEA BASE  GENERAL SOBRE EL ESTADO DEL MEDIO AMBIENTE EN EL CONTEXTO URBANO - CARACTERIZADO Y GEOREFERENCIADA</v>
          </cell>
        </row>
        <row r="848">
          <cell r="B848" t="str">
            <v>0900I105 DESARROLLO DE LA LINEA BASE  GENERAL SOBRE EL ESTADO DEL MEDIO AMBIENTE EN EL CONTEXTO REGIONAL - CARACTERIZADO Y GEOREFERENCIADA</v>
          </cell>
        </row>
        <row r="849">
          <cell r="B849" t="str">
            <v>0900I106 DESARROLLO DE INDICADORES DE ESTADO EN HIDROLOGICA</v>
          </cell>
        </row>
        <row r="850">
          <cell r="B850" t="str">
            <v>0900I107 DESARROLLO DE INDICADORES DE ESTADO EN METEOROLOGIA</v>
          </cell>
        </row>
        <row r="851">
          <cell r="B851" t="str">
            <v>0900I108 DESARROLLO DE INDICADORES DE ESTADO EN ECOSISTEMAS</v>
          </cell>
        </row>
        <row r="852">
          <cell r="B852" t="str">
            <v>0900I109 DESARROLLO DE INDICADORES DE ESTADO EN CAMBIO GLOBAL</v>
          </cell>
        </row>
        <row r="853">
          <cell r="B853" t="str">
            <v>0900I110 DESARROLLO DE INDICADORES DE ESTADO EN GEOMORFOLOGIA</v>
          </cell>
        </row>
        <row r="854">
          <cell r="B854" t="str">
            <v>0900I111 DESARROLLO DE INDICADORES DE ESTADO EN SUELOS</v>
          </cell>
        </row>
        <row r="855">
          <cell r="B855" t="str">
            <v>0900I112 DESARROLLO DE LOS INDICES DE FRAGMENTACION DE ECOSISTEMAS PARA EL TOTAL DEL PAIS</v>
          </cell>
        </row>
        <row r="856">
          <cell r="B856" t="str">
            <v>0900I113 ELABORACION DE LA "LINEA BASE DE INDICADORES DE CALIDAD" DE LAS AGUAS CONTINENTALES</v>
          </cell>
        </row>
        <row r="857">
          <cell r="B857" t="str">
            <v>0900I114 ELABORACION DE LA "LINEA BASE DE INDICADORES DE CALIDAD" DE LAS AGUAS MARINAS Y COSTERAS</v>
          </cell>
        </row>
        <row r="858">
          <cell r="B858" t="str">
            <v>0900I115 MUNICIPIOS CON PLANES DE ORDENAMIENTO TERRITORIAL APROBADOS POR LAS CAR</v>
          </cell>
        </row>
        <row r="859">
          <cell r="B859" t="str">
            <v>10000000 SECTOR ADMINISTRACION DEL ESTADO</v>
          </cell>
        </row>
        <row r="860">
          <cell r="B860" t="str">
            <v>1000I001 PARTICIPACION DE LA INVERSION DEL RECURSO CENTRAL EN LAS INVERSIONES A NIVEL MUNICIPAL</v>
          </cell>
        </row>
        <row r="861">
          <cell r="B861" t="str">
            <v>1000I002 PARTICIPACION CIUDADANA</v>
          </cell>
        </row>
        <row r="862">
          <cell r="B862" t="str">
            <v>1000I003 EFICIENCIA DEL RECAUDO DE IMPUESTOS</v>
          </cell>
        </row>
        <row r="863">
          <cell r="B863" t="str">
            <v>1000I004 EXPORTACIONES DE TEXTILES</v>
          </cell>
        </row>
        <row r="864">
          <cell r="B864" t="str">
            <v>1000I005 EXPORTACIONES DE CONFECCIONES</v>
          </cell>
        </row>
        <row r="865">
          <cell r="B865" t="str">
            <v>1000I006 EXPORTACIONES DE CALZADO</v>
          </cell>
        </row>
        <row r="866">
          <cell r="B866" t="str">
            <v>1000I007 EXPORTACIONES DE PAPEL E INSUMOS IMPRENTA</v>
          </cell>
        </row>
        <row r="867">
          <cell r="B867" t="str">
            <v>1000I008 EXPORTACIONES DE ALIMENTOS</v>
          </cell>
        </row>
        <row r="868">
          <cell r="B868" t="str">
            <v>1000I009 EXPORTACIONES DE BEBIDAS</v>
          </cell>
        </row>
        <row r="869">
          <cell r="B869" t="str">
            <v>1000I010 EXPORTACIONES DE TABACOS</v>
          </cell>
        </row>
        <row r="870">
          <cell r="B870" t="str">
            <v>1000I011 EXPORTACIONES DE PRODUCTOS AGRICOLAS</v>
          </cell>
        </row>
        <row r="871">
          <cell r="B871" t="str">
            <v>1000I012 EXPORTACIONES DE SILVICULTURA</v>
          </cell>
        </row>
        <row r="872">
          <cell r="B872" t="str">
            <v>1000I013 EXPORTACIONES DE PRODUCTOS PARA LA PESCA</v>
          </cell>
        </row>
        <row r="873">
          <cell r="B873" t="str">
            <v>1000I014 EXPORTACIONES DE QUIMICOS</v>
          </cell>
        </row>
        <row r="874">
          <cell r="B874" t="str">
            <v>1000I015 EXPORTACIONES DE PLASTICOS</v>
          </cell>
        </row>
        <row r="875">
          <cell r="B875" t="str">
            <v>1000I016 EXPORTACIONES DE PRODUCTOS CERAMICOS</v>
          </cell>
        </row>
        <row r="876">
          <cell r="B876" t="str">
            <v>1000I017 EXPORTACIONES DE HIERRO</v>
          </cell>
        </row>
        <row r="877">
          <cell r="B877" t="str">
            <v>1000I018 EXPORTACIONES DE ACERO</v>
          </cell>
        </row>
        <row r="878">
          <cell r="B878" t="str">
            <v>1000I019 EXPORTACIONES DE MADERA</v>
          </cell>
        </row>
        <row r="879">
          <cell r="B879" t="str">
            <v>1000I020 EXPORTACIONES DE MUEBLES</v>
          </cell>
        </row>
        <row r="880">
          <cell r="B880" t="str">
            <v>1000I021 EXPORTACIONES DE MINERALES</v>
          </cell>
        </row>
        <row r="881">
          <cell r="B881" t="str">
            <v>1000I022 EXPORTACIONES DE OTROS MINERALES</v>
          </cell>
        </row>
        <row r="882">
          <cell r="B882" t="str">
            <v>1000I023 IMPORTACIONES DE TEXTILES</v>
          </cell>
        </row>
        <row r="883">
          <cell r="B883" t="str">
            <v>1000I024 IMPORTACIONES DE CONFECCIONES</v>
          </cell>
        </row>
        <row r="884">
          <cell r="B884" t="str">
            <v>1000I025 IMPORTACIONES DE CALZADO</v>
          </cell>
        </row>
        <row r="885">
          <cell r="B885" t="str">
            <v>1000I026 IMPORTACIONES DE PAPEL E INSUMOS IMPRENTA</v>
          </cell>
        </row>
        <row r="886">
          <cell r="B886" t="str">
            <v>1000I027 IMPORTACIONES DE ALIMENTOS</v>
          </cell>
        </row>
        <row r="887">
          <cell r="B887" t="str">
            <v>1000I028 IMPORTACIONES DE BEBIDAS</v>
          </cell>
        </row>
        <row r="888">
          <cell r="B888" t="str">
            <v>1000I029 IMPORTACIONES DE TABACOS</v>
          </cell>
        </row>
        <row r="889">
          <cell r="B889" t="str">
            <v>1000I030 IMPORTACIONES DE PRODUCTOS AGRICOLAS</v>
          </cell>
        </row>
        <row r="890">
          <cell r="B890" t="str">
            <v>1000I031 IMPORTACIONES DE SILVICULTURA</v>
          </cell>
        </row>
        <row r="891">
          <cell r="B891" t="str">
            <v>1000I032 IMPORTACIONES DE PRODUCTOS PARA LA PESCA</v>
          </cell>
        </row>
        <row r="892">
          <cell r="B892" t="str">
            <v>1000I033 IMPORTACIONES DE QUIMICOS</v>
          </cell>
        </row>
        <row r="893">
          <cell r="B893" t="str">
            <v>1000I034 IMPORTACIONES DE PLASTICOS</v>
          </cell>
        </row>
        <row r="894">
          <cell r="B894" t="str">
            <v>1000I035 IMPORTACIONES DE PRODUCTOS CERAMICOS</v>
          </cell>
        </row>
        <row r="895">
          <cell r="B895" t="str">
            <v>1000I036 IMPORTACIONES DE HIERRO</v>
          </cell>
        </row>
        <row r="896">
          <cell r="B896" t="str">
            <v>1000I037 IMPORTACIONES DE ACERO</v>
          </cell>
        </row>
        <row r="897">
          <cell r="B897" t="str">
            <v>1000I038 IMPORTACIONES DE MADERA</v>
          </cell>
        </row>
        <row r="898">
          <cell r="B898" t="str">
            <v>1000I039 IMPORTACIONES DE MUEBLES</v>
          </cell>
        </row>
        <row r="899">
          <cell r="B899" t="str">
            <v>1000I040 IMPORTACIONES DE MINERALES</v>
          </cell>
        </row>
        <row r="900">
          <cell r="B900" t="str">
            <v>1000I041 IMPORTACIONES DE OTROS MINERALES</v>
          </cell>
        </row>
        <row r="901">
          <cell r="B901" t="str">
            <v>1000I042 PRODUCTO INTERNO BRUTO (PRECIOS CONSTANTES)</v>
          </cell>
        </row>
        <row r="902">
          <cell r="B902" t="str">
            <v>1000I043 EXPORTACIONES TOTALES</v>
          </cell>
        </row>
        <row r="903">
          <cell r="B903" t="str">
            <v>1000I044 EXPORTACIONES NO TRADICIONALES</v>
          </cell>
        </row>
        <row r="904">
          <cell r="B904" t="str">
            <v>1000I045 IMPORTACIONES TOTALES</v>
          </cell>
        </row>
        <row r="905">
          <cell r="B905" t="str">
            <v>1000I046 BALANCE DEL SECTOR PUBLICO CONSOLIDADO (COMO % DEL PIB)</v>
          </cell>
        </row>
        <row r="906">
          <cell r="B906" t="str">
            <v>1000I047 BALANCE DEL SECTOR PUBLICO NO FINANCIERO  (COMO % DEL PIB)</v>
          </cell>
        </row>
        <row r="907">
          <cell r="B907" t="str">
            <v>1000I048 BALANCE DEL GOBIERNO CENTRAL  (COMO % DEL PIB)</v>
          </cell>
        </row>
        <row r="908">
          <cell r="B908" t="str">
            <v>1000I049 BALANCE DEL SECTOR DESCENTRALIZADO  (COMO % DEL PIB)</v>
          </cell>
        </row>
        <row r="909">
          <cell r="B909" t="str">
            <v>1000I101 EVENTOS DE DESPLAZAMIENTO MASIVO ATENDIDO POR LA RSS</v>
          </cell>
        </row>
        <row r="910">
          <cell r="B910" t="str">
            <v>1000I102 MUNICIPIOS ATENDIDOS VICTIMA DE LA VIOLENCIA</v>
          </cell>
        </row>
        <row r="911">
          <cell r="B911" t="str">
            <v>1000I103 ORGANIZACIONES COMUNITARIAS CAPACITADAS</v>
          </cell>
        </row>
        <row r="912">
          <cell r="B912" t="str">
            <v>1000I104 EVENTOS DE DESPLAZAMIENTO MASIVO A LOS QUE HA PRESTADO APOYO O HA ENTREGADO RECURSOS LA RED DE SOLIDARIDAD SOCIAL, RSS</v>
          </cell>
        </row>
        <row r="913">
          <cell r="B913" t="str">
            <v>1000I105 PARTICIPACION DE LAS ONGS EN CONTRATACION PARA LA ATENCION HUMANITARIA DE EMERGENCIA</v>
          </cell>
        </row>
        <row r="914">
          <cell r="B914" t="str">
            <v>1000I106 POBLACION SOBRE LOS QUE SE HAN DESARROLLADO LAS DIFERENTES ACCIONES (BENEFICIARIOS DIRECTOS) DEL PROYECTO</v>
          </cell>
        </row>
        <row r="915">
          <cell r="B915" t="str">
            <v>1000I201 CONTROL Y SEGUIMIENTO AL SISTEMA DE GESTION</v>
          </cell>
        </row>
        <row r="916">
          <cell r="B916" t="str">
            <v>1000I202 CONTROL Y SEGUIMIENTO AL SISTEMA DATAWAREHOUSE</v>
          </cell>
        </row>
        <row r="917">
          <cell r="B917" t="str">
            <v>1000I203 INCIDENTES O SINIESTROS OCURRIDOS</v>
          </cell>
        </row>
        <row r="918">
          <cell r="B918" t="str">
            <v>1000I204 SINIESTRALIDAD ACCIDENTES SEDE BOGOTA</v>
          </cell>
        </row>
        <row r="919">
          <cell r="B919" t="str">
            <v>1000I205 CUBRIMIENTO SISTEMA DE COMUNICACIONES</v>
          </cell>
        </row>
        <row r="920">
          <cell r="B920" t="str">
            <v>1000I206 COBERTURA DE POBLACION EN EVENTOS DE DIVULGACION</v>
          </cell>
        </row>
        <row r="921">
          <cell r="B921" t="str">
            <v>1000I207 ATENCION A SOLICITUDES (COBERTURA DE ATENCION)</v>
          </cell>
        </row>
        <row r="922">
          <cell r="B922" t="str">
            <v>1000I208 ESTABLECIMIENTOS EDUCATIVOS REPARADOS EN ZONAS AFECTADAS POR SISMO</v>
          </cell>
        </row>
        <row r="923">
          <cell r="B923" t="str">
            <v>1000I209 ESTABLECIMIENTOS EDUCATIVOS RECONSTRUIDOS EN EL AREA URBANA EN ZONAS AFECTADAS POR SISMO</v>
          </cell>
        </row>
        <row r="924">
          <cell r="B924" t="str">
            <v>1000I210 ESTABLECIMIENTO EDUCATIVOS RECONSTRUIDOS EN EL AREA RURAL EN ZONAS AFECTADAS POR SISMO</v>
          </cell>
        </row>
        <row r="925">
          <cell r="B925" t="str">
            <v>1000I211 ALCALDIAS Y OFICINAS PUBLICAS RECONSTRUIDAS EN ZONAS AFECTADAS POR SISMO</v>
          </cell>
        </row>
        <row r="926">
          <cell r="B926" t="str">
            <v>1000I212 VIAS URBANAS RECONSTRUIDAS EN ZONAS AFECTADAS POR SISMO</v>
          </cell>
        </row>
        <row r="927">
          <cell r="B927" t="str">
            <v>1000I213 ACUEDUCTOS Y ALCANTARILLADOS RECONSTRUIDOS EN ZONAS AFECTADAS POR SISMO</v>
          </cell>
        </row>
        <row r="928">
          <cell r="B928" t="str">
            <v>1000I214 IGLESIAS RECONSTRUIDAS QUE FUERON AFECTADAS POR EL SISMO</v>
          </cell>
        </row>
        <row r="929">
          <cell r="B929" t="str">
            <v>1000I215 CENTROS DE RECREACION CULTURA Y DEPORTE RECONSTRUIDOS  QUE FUERON AFECTADOS POR EL SISMO</v>
          </cell>
        </row>
        <row r="930">
          <cell r="B930" t="str">
            <v>1000I216 PLAZAS DE MERCADO RECONSTRUIDAS QUE FUERON AFECTADAS POR EL SISMO</v>
          </cell>
        </row>
        <row r="931">
          <cell r="B931" t="str">
            <v>1000I217 ESTACIONES DE BOMBEROS Y DEFENSA CIVIL RECONSTRUIDAS QUE FUERON AFECTADAS POR EL SISMO</v>
          </cell>
        </row>
        <row r="932">
          <cell r="B932" t="str">
            <v>1000I218 HOGARES DE ATENCION INFANTIL RECONSTRUIDOS QUE FUERON AFECTADOS POR SISMO</v>
          </cell>
        </row>
        <row r="933">
          <cell r="B933" t="str">
            <v>1000I219 CENTROS COMUNITARIOS RECONSTRUIDOS QUE FUERON AFECTADOS POR EL SISMO</v>
          </cell>
        </row>
        <row r="934">
          <cell r="B934" t="str">
            <v>1000I220 INFRAESTRUCTURA CARCELARIA RECONSTRUIDA QUE FUERON AFECTADAS POR EL SISMO</v>
          </cell>
        </row>
        <row r="935">
          <cell r="B935" t="str">
            <v>1000I221 ANCIANATOS RECONSTRUIDOS QUE FUERON AFECTADOS POR EL SISMO</v>
          </cell>
        </row>
        <row r="936">
          <cell r="B936" t="str">
            <v>1000I222 CASAS DE LA CULTURA RECONSTRUIDAS QUE FUERON AFECTADAS POR EL SISMO</v>
          </cell>
        </row>
        <row r="937">
          <cell r="B937" t="str">
            <v>1000I223 REDES DE TELEFONIA RECONSTRUIDAS QUE FUERON AFECTADAS POR EL SISMO</v>
          </cell>
        </row>
        <row r="938">
          <cell r="B938" t="str">
            <v>1000I224 REDES DE ENERGIA RECONSTRUIDAS QUE FUERON AFECTADAS POR EL SISMO</v>
          </cell>
        </row>
        <row r="939">
          <cell r="B939" t="str">
            <v>1000I225 MATADEROS RECONSTRUIDOS QUE FUERON AFECTADOS POR EL SISMO</v>
          </cell>
        </row>
        <row r="940">
          <cell r="B940" t="str">
            <v>1000I226 VIVIENDAS REPARADAS EN EL SECTOR URBANO</v>
          </cell>
        </row>
        <row r="941">
          <cell r="B941" t="str">
            <v>1000I227 VIVIENDAS RECONSTRUIDAS EN EL SECTOR URBANO</v>
          </cell>
        </row>
        <row r="942">
          <cell r="B942" t="str">
            <v>1000I228 VIVIENDAS  REUBICADAS  EN EL SECTOR URBANO</v>
          </cell>
        </row>
        <row r="943">
          <cell r="B943" t="str">
            <v>1000I229 VIVIENDAS REPARADAS EN EL SECTOR RURAL</v>
          </cell>
        </row>
        <row r="944">
          <cell r="B944" t="str">
            <v>1000I230 VIVIENDAS  RECONSTRUIDAS  EN EL SECTOR RURAL</v>
          </cell>
        </row>
        <row r="945">
          <cell r="B945" t="str">
            <v>1000I231 VIVIENDAS  REUBICADAS EN EL SECTOR RURAL</v>
          </cell>
        </row>
        <row r="946">
          <cell r="B946" t="str">
            <v>1000I232 FAMILIAS BENEFICIARIAS QUE SALIERON DE ALOJAMIENTOS TEMPORALES</v>
          </cell>
        </row>
        <row r="947">
          <cell r="B947" t="str">
            <v>1000I233 PROYECTOS DE ATENCION EN SALUD</v>
          </cell>
        </row>
        <row r="948">
          <cell r="B948" t="str">
            <v>1000I234 PROYECTOS DE ATENCION EN SANEAMIENTO BASICO</v>
          </cell>
        </row>
        <row r="949">
          <cell r="B949" t="str">
            <v>1000I235 PROYECTOS DE ATENCION EN  VIGILANCIA EPIDEMIOLOGICA</v>
          </cell>
        </row>
        <row r="950">
          <cell r="B950" t="str">
            <v>1000I236 PERSONAS AFILIADAS AL REGIMEN SUBSIDIADO DE SALUD</v>
          </cell>
        </row>
        <row r="951">
          <cell r="B951" t="str">
            <v>1000I237 INFRAESTRUCTURA EN SALUD RECONSTRUIDA EN ZONAS AFECTADAS POR SISMO</v>
          </cell>
        </row>
        <row r="952">
          <cell r="B952" t="str">
            <v>1000I238 MUNICIPIOS CON ZONIFICACION DE AMENAZAS NATURALES EN ZONAS AFECTADAS POR SISMO</v>
          </cell>
        </row>
        <row r="953">
          <cell r="B953" t="str">
            <v>1000I239 PLANES DE ORDENAMIENTO MUNICIPAL APROBADOS EN LA ZONA AFECTADA POR EL SISMO</v>
          </cell>
        </row>
        <row r="954">
          <cell r="B954" t="str">
            <v>1000I240 NUMERO DE PLANES DE ORDENAMIENTO DEPARTAMENTAL EN LA ZONA AFECTADA POR EL SISMO</v>
          </cell>
        </row>
        <row r="955">
          <cell r="B955" t="str">
            <v>1000I241 MUNICIPIOS CON DECRETOS APROBADOS QUE INCLUYEN ZONAS DE RIESGO</v>
          </cell>
        </row>
        <row r="956">
          <cell r="B956" t="str">
            <v>1000I242 FAMILIAS ATENDIDAS CON MICRO CREDITO</v>
          </cell>
        </row>
        <row r="957">
          <cell r="B957" t="str">
            <v>1000I243 FAMILIAS ATENDIDAS CON CAPITAL SEMILLA</v>
          </cell>
        </row>
        <row r="958">
          <cell r="B958" t="str">
            <v>1000I244 FAMILIAS CON PREDIOS ASIGNADOS</v>
          </cell>
        </row>
        <row r="959">
          <cell r="B959" t="str">
            <v>1000I245 FAMILIAS DESPLAZADAS BENEFICIADAS CON SUBSIDIOS DE ARRENDAMIENTO</v>
          </cell>
        </row>
        <row r="960">
          <cell r="B960" t="str">
            <v>1000I246 MUJERES CABEZA DE FAMILIA DESPLAZADAS BENEFICIADAS CON LOS PROGRAMAS DE RESTABLECIMIENTO</v>
          </cell>
        </row>
        <row r="961">
          <cell r="B961" t="str">
            <v>1000I247 PERSONAS DESPLAZADAS BENEFICIADAS CON PROYECTOS DE TERRITORIALIDAD COLECTIVA, FORMAS ASOCIATIVAS Y PROCESOS DE ETNOEDUCACION</v>
          </cell>
        </row>
        <row r="962">
          <cell r="B962" t="str">
            <v>1000I248 FAMILIAS DESPLAZADAS BENEFICIADAS CON PROYECTOS PRODUCTIVOS</v>
          </cell>
        </row>
        <row r="963">
          <cell r="B963" t="str">
            <v>1000I249 FAMILIAS BENEFICIADAS CON REPARACION DE VIVIENDAS</v>
          </cell>
        </row>
        <row r="964">
          <cell r="B964" t="str">
            <v>1000I250 FAMILIAS BENEFICIADAS CON SUBSIDIOS NUTRICIONALES ASIGNADOS</v>
          </cell>
        </row>
        <row r="965">
          <cell r="B965" t="str">
            <v>1000I251 FAMILIAS BENEFICIADAS CON SUBSIDIOS EN EDUCACION ASIGNADOS</v>
          </cell>
        </row>
        <row r="966">
          <cell r="B966" t="str">
            <v>1000I252 FAMILIAS DESPLAZADAS BENEFICIADAS CON SUBSIDIOS DE ALOJAMIENTO TEMPORAL ENTREGADOS</v>
          </cell>
        </row>
        <row r="967">
          <cell r="B967" t="str">
            <v>1000I253 FAMILIAS DESPLAZADAS QUE RECIBEN KITS DE ASEO</v>
          </cell>
        </row>
        <row r="968">
          <cell r="B968" t="str">
            <v>1000I254 PERSONAS DESPLAZADAS MENORES DE 18 AÑOS BENEFICIADAS CON ACTIVIDADES CULTURALES Y/O RECREATIVAS CON APOYO PSICOSOCIAL</v>
          </cell>
        </row>
        <row r="969">
          <cell r="B969" t="str">
            <v>1000I255 CUPOS ESCOLARES PARA PERSONAS DESPLAZADAS EN EDAD ESCOLAR</v>
          </cell>
        </row>
        <row r="970">
          <cell r="B970" t="str">
            <v>1000I256 FAMILIAS DESPLAZADAS AFILIADAS AL REGIMEN SUBSIDIADO DE SALUD</v>
          </cell>
        </row>
        <row r="971">
          <cell r="B971" t="str">
            <v>1000I257 UNIDADES DE ATENCION Y ORIENTACION, UAO CONFORMADOS Y FUNCIONANDO</v>
          </cell>
        </row>
        <row r="972">
          <cell r="B972" t="str">
            <v>1000I258 COMITES MUNICIPALES Y DEPARTAMENTALES DE ATENCION A LA POBLACION DESPLAZADA FUNCIONANDO</v>
          </cell>
        </row>
        <row r="973">
          <cell r="B973" t="str">
            <v>1000I259 FAMILIAS DESPLAZADAS REGISTRADAS EN EL SUR</v>
          </cell>
        </row>
        <row r="974">
          <cell r="B974" t="str">
            <v>1000I260 ACUERDOS HUMANITARIOS FIRMADOS CON GRUPOS AL MARGEN DE LEY</v>
          </cell>
        </row>
        <row r="975">
          <cell r="B975" t="str">
            <v>1000I261 POBLACION DESVINCULADA DEL CONFLICTO ARMADO</v>
          </cell>
        </row>
        <row r="976">
          <cell r="B976" t="str">
            <v>1000I262 MUNICIPIOS CON PLANES LOCALES DE PREVENCION DE ACCIDENTES POR MINAS ANTIPERSONALES, MAP.</v>
          </cell>
        </row>
        <row r="977">
          <cell r="B977" t="str">
            <v>1000I263 ATENCION A VICTIMAS DE MINAS ANTIPERSONALES, MAP</v>
          </cell>
        </row>
        <row r="978">
          <cell r="B978" t="str">
            <v>1000I264 CASOS IMPULSADOS EN EL COMITE ESPECIAL DE IMPULSO A CASOS GRAVES DE VIOLACION DE DERECHOS HUMANOS</v>
          </cell>
        </row>
        <row r="979">
          <cell r="B979" t="str">
            <v>1000I265 LEYES APROBADAS Y SANCIONADAS CONTRA LA VIOLACION DE DERECHOS HUMANOS</v>
          </cell>
        </row>
        <row r="980">
          <cell r="B980" t="str">
            <v>1000I266 PROYECTOS LEY CONTRA LA VIOLACION DE DERECHOS HUMANOS CON DEBATE EN EL CONGRESO</v>
          </cell>
        </row>
        <row r="981">
          <cell r="B981" t="str">
            <v>1000I267 DECRETOS EXPEDIDOS</v>
          </cell>
        </row>
        <row r="982">
          <cell r="B982" t="str">
            <v>1000I268 DIRECTIVAS PRESIDENCIALES EXPEDIDAS</v>
          </cell>
        </row>
        <row r="983">
          <cell r="B983" t="str">
            <v>1000I269 INFORMES PRESENTADOS ANTE ORGANISMOS INTERNACIONALES</v>
          </cell>
        </row>
        <row r="984">
          <cell r="B984" t="str">
            <v>1000I270 PUBLICACIONES SOBRE DIFERENTES TEMAS DDHH ELABORADAS Y DISTRIBUIDAS</v>
          </cell>
        </row>
        <row r="985">
          <cell r="B985" t="str">
            <v>1000I271 EJEMPLARES DISTRIBUIDOS SOBRE INVESTIGACIONES</v>
          </cell>
        </row>
        <row r="986">
          <cell r="B986" t="str">
            <v>1000I272 EMISORAS RADIALES COMUNITARIAS CON PROGRAMAS DE DERECHOS HUMANOS DIFUNDIDOS</v>
          </cell>
        </row>
        <row r="987">
          <cell r="B987" t="str">
            <v>1000I273 CANALES REGIONALES CON PROGRAMAS DE DERECHOS HUMANOS</v>
          </cell>
        </row>
        <row r="988">
          <cell r="B988" t="str">
            <v>1000I274 ENCUENTROS REALIZADOS ENTRE SOCIEDAD CIVIL - GOBIERNO Y FFPP</v>
          </cell>
        </row>
        <row r="989">
          <cell r="B989" t="str">
            <v>1000I275 EFECTIVOS DE LA FUERZA PUBLICA, FP CAPACITADOS ESPECIALIZADOS EN DERECHOS HUMANOS, DH</v>
          </cell>
        </row>
        <row r="990">
          <cell r="B990" t="str">
            <v>1000I276 PROYECTO PEDAGOGICO EN MATERIA DE DERECHOS HUMANOS, DH Y DERECHO INTERNACIONAL HUMANITARIO, DIH</v>
          </cell>
        </row>
        <row r="991">
          <cell r="B991" t="str">
            <v>1000I277 OBSERVATORIO DE DERECHOS HUMANOS, DH Y DEL DERECHO INTERNACIONAL HUMANITARIO DIH</v>
          </cell>
        </row>
        <row r="992">
          <cell r="B992" t="str">
            <v>1000I278 DEPARTAMENTOS CON EL COMPONENTE DE DERECHOS HUMANOS, DH EN EL PLAN DE DESARROLLO</v>
          </cell>
        </row>
        <row r="993">
          <cell r="B993" t="str">
            <v>1000I279 MUNICIPIOS CON EL COMPONENTE DE DERECHOS HUMANOS, DH EN EL PLAN DE DESARROLLO</v>
          </cell>
        </row>
        <row r="994">
          <cell r="B994" t="str">
            <v>1000I280 CASOS DE VIOLACIONES DE DERECHOS LABORALES TRAMITADOS</v>
          </cell>
        </row>
        <row r="995">
          <cell r="B995" t="str">
            <v>1000I281 PROMOTORES DE DERECHOS HUMANOS FORMADOS</v>
          </cell>
        </row>
        <row r="996">
          <cell r="B996" t="str">
            <v>1000I282 PUBLICACIONES GUIAS SOBRE DERECHOS HUMANOS</v>
          </cell>
        </row>
        <row r="997">
          <cell r="B997" t="str">
            <v>1000I283 BASES DE DATOS CONCERTADA SOBRE VIOLACIONES AL DERECHO A LA VIDA DE LOS TRABAJADORES Y DIRIGENTES SINDICALES</v>
          </cell>
        </row>
        <row r="998">
          <cell r="B998" t="str">
            <v>1000I284 RECURSOS ASIGNADOS PARA ASISTENCIA HUMANITARIA</v>
          </cell>
        </row>
        <row r="999">
          <cell r="B999" t="str">
            <v>1000I285 RECURSOS ASIGNADOS PARA ALERTAS TEMPRANAS</v>
          </cell>
        </row>
        <row r="1000">
          <cell r="B1000" t="str">
            <v>1000I286 RECURSOS ASIGNADOS PARA COFINANCIACION DE: TIERRAS, RETORNOS, PROYECTOS PRODUCTIVOS.</v>
          </cell>
        </row>
        <row r="1001">
          <cell r="B1001" t="str">
            <v>1000I287 RECURSOS ASIGNADOS PARA APOYO ADQUISICION TIERRAS NIVEL NACIONAL.</v>
          </cell>
        </row>
        <row r="1002">
          <cell r="B1002" t="str">
            <v>1000I288 RECURSOS ASIGNADOS PARA ALIANZAS ESTRATEGICAS A NIVEL NACIONAL.</v>
          </cell>
        </row>
        <row r="1003">
          <cell r="B1003" t="str">
            <v>1000I289 RECURSOS ASIGNADOS PARA EL PROGRAMA "HAZ PAZ".</v>
          </cell>
        </row>
        <row r="1004">
          <cell r="B1004" t="str">
            <v>1000I290 RECURSOS ASIGNADOS PARA EL PROGRAMA "CULTURA PARA LA PAZ".</v>
          </cell>
        </row>
        <row r="1005">
          <cell r="B1005" t="str">
            <v>1000I291 RECURSOS ASIGNADOS PARA EDUCACION RURAL.</v>
          </cell>
        </row>
        <row r="1006">
          <cell r="B1006" t="str">
            <v>1000I292 RECURSOS ASIGNADOS PARA ELIMINACION MINAS ANTIPERSONALES, MAP.</v>
          </cell>
        </row>
        <row r="1007">
          <cell r="B1007" t="str">
            <v>1000I293 RECURSOS ASIGNADOS PARA ATENCION VICTIMAS NIVEL NACIONAL.</v>
          </cell>
        </row>
        <row r="1008">
          <cell r="B1008" t="str">
            <v>1000I294 RECURSOS ASIGNADOS PARA INVESTIGACION DE CASOS EN DERECHO HUMANITARIO, DH Y DERECHO INTERNACIONAL HUMANITARIO, DIH.</v>
          </cell>
        </row>
        <row r="1009">
          <cell r="B1009" t="str">
            <v>1000I295 RECURSOS ASIGNADOS PARA OBSERVATORIO DERECHOS HUMANOS, DH.</v>
          </cell>
        </row>
        <row r="1010">
          <cell r="B1010" t="str">
            <v>1000I296 RECURSOS ASIGNADOS PARA PROMOTORES DE DERECHOS HUMANOS, DH,.</v>
          </cell>
        </row>
        <row r="1011">
          <cell r="B1011" t="str">
            <v>1000I297 RECURSOS ASIGNADOS PARA ACUERDOS HUMANITARIOS NIVEL NACIONAL.</v>
          </cell>
        </row>
        <row r="1012">
          <cell r="B1012" t="str">
            <v>1000I301 PARTICIPACION CIUDADANA EN EVENTOS REALIZADOS</v>
          </cell>
        </row>
        <row r="1013">
          <cell r="B1013" t="str">
            <v>1000I302 CRECIMIENTO DE LAS EXPORTACIONES (PUEDE TOMARSE EN PESOS O EN TONELADAS DE PRODUCTO EXPORTADO)</v>
          </cell>
        </row>
        <row r="1014">
          <cell r="B1014" t="str">
            <v>1000I303 COBERTURA DEL PROGRAMA PLAN CARIBE EN LA REGION CARIBE</v>
          </cell>
        </row>
        <row r="1015">
          <cell r="B1015" t="str">
            <v>1000I304 PROYECTOS MEJORADOS EN CALIDAD DE INFORMACION</v>
          </cell>
        </row>
        <row r="1016">
          <cell r="B1016" t="str">
            <v>1000I305 IMPLEMENTACION HERRAMIENTAS PARA EL DESARROLLO TERRITORIAL</v>
          </cell>
        </row>
        <row r="1017">
          <cell r="B1017" t="str">
            <v>1000I306 PARTICIPACION CIUDADANA EN EVENTOS REALIZADOS</v>
          </cell>
        </row>
        <row r="1018">
          <cell r="B1018" t="str">
            <v>1000I307 PARTICIPACION DE LA INVERSION PRIVADA EN INFRAESTRUCTURA DE MINAS Y ENERGIA</v>
          </cell>
        </row>
        <row r="1019">
          <cell r="B1019" t="str">
            <v>1000I308 DENSIDAD TELEFONICA (POR CADA 100 HABITANTES)</v>
          </cell>
        </row>
        <row r="1020">
          <cell r="B1020" t="str">
            <v>1000I309 CALIDAD DE LOS SERVICIOS DE APOYO</v>
          </cell>
        </row>
        <row r="1021">
          <cell r="B1021" t="str">
            <v>1000I310 DIFUSION DE LAS PUBLICACIONES</v>
          </cell>
        </row>
        <row r="1022">
          <cell r="B1022" t="str">
            <v>1000I311 FUNCIONARIOS BENEFICIADOS</v>
          </cell>
        </row>
        <row r="1023">
          <cell r="B1023" t="str">
            <v>1000I312 FUNCIONARIOS CAPACITADOS</v>
          </cell>
        </row>
        <row r="1024">
          <cell r="B1024" t="str">
            <v>1000I313 DEPURACION (REVISION) CUENTA ANTICIPOS A TERCEROS</v>
          </cell>
        </row>
        <row r="1025">
          <cell r="B1025" t="str">
            <v>1000I314 ASESORIAS BRINDADAS</v>
          </cell>
        </row>
        <row r="1026">
          <cell r="B1026" t="str">
            <v>1000I401 COBERTURA DE INFORMACION DECADACTILAR</v>
          </cell>
        </row>
        <row r="1027">
          <cell r="B1027" t="str">
            <v>1000I402 ANALISIS DE INTELIGENCIA (MONITOREO, PROGRAMACION, SEGUIMIENTO, AYANAMIENTOS, OPERATIVOS DE INTELIGENCIA, ETC) REALIZADOS PARA PREVENIR ACCIONES DE GRUPOS AL MARGEN DE LA LEY</v>
          </cell>
        </row>
        <row r="1028">
          <cell r="B1028" t="str">
            <v>1000I403 TIEMPO DE RESPUESTA EN EL SERVICIO</v>
          </cell>
        </row>
        <row r="1029">
          <cell r="B1029" t="str">
            <v>1000I404 DICTAMENES PERICIALES (ACTIVIDADES REALIZADAS POR UN PERITO, PERITAJE)</v>
          </cell>
        </row>
        <row r="1030">
          <cell r="B1030" t="str">
            <v>1000I405 FUNCIONARIOS BENEFICIADOS CON ADECUACIONES</v>
          </cell>
        </row>
        <row r="1031">
          <cell r="B1031" t="str">
            <v>1000I406 COBERTURA A PERSONAS PROTEGIDAS</v>
          </cell>
        </row>
        <row r="1032">
          <cell r="B1032" t="str">
            <v>1000I407 USUARIOS ATENDIDOS CON SERVICIOS DE SISTEMATIZACION</v>
          </cell>
        </row>
        <row r="1033">
          <cell r="B1033" t="str">
            <v>1000I408 COBERTURA DE FUNCIONARIOS CON EQUIPOS DE COMUNICACION</v>
          </cell>
        </row>
        <row r="1034">
          <cell r="B1034" t="str">
            <v>1000I409 TIEMPO DE RESPUESTA EN EL SERVICIO</v>
          </cell>
        </row>
        <row r="1035">
          <cell r="B1035" t="str">
            <v>1000I501 MEJORAMIENTO DE LAS CONDICIONES DE TRABAJO</v>
          </cell>
        </row>
        <row r="1036">
          <cell r="B1036" t="str">
            <v>1000I501 FINANCIACION GASTOS FUNCIONAMIENTO DE LOS MUNICIPIOS</v>
          </cell>
        </row>
        <row r="1037">
          <cell r="B1037" t="str">
            <v>1000I502 COBERTURA DE SERVICIOS TECNOLOGICOS</v>
          </cell>
        </row>
        <row r="1038">
          <cell r="B1038" t="str">
            <v>1000I502 FINANCIACION GASTOS DE FUNCIONAMIENTO DE LOS DEPARTAMENTOS</v>
          </cell>
        </row>
        <row r="1039">
          <cell r="B1039" t="str">
            <v>1000I503 PARTICIPACION DE LA INVERSION MUNICIPAL EN LA INVERSION TOTAL NACIONAL</v>
          </cell>
        </row>
        <row r="1040">
          <cell r="B1040" t="str">
            <v>1000I504 PARTICIPACION DE LOS INGRESOS TRIBUTARIOS MUNICIPALES EN EL TOTAL DE INGRESOS TRIBUTARIOS NACIONALES</v>
          </cell>
        </row>
        <row r="1041">
          <cell r="B1041" t="str">
            <v>1000I505 INVERSION REAL MUNICIPAL</v>
          </cell>
        </row>
        <row r="1042">
          <cell r="B1042" t="str">
            <v>1000I506 INVERSION REAL DEPARTAMENTAL</v>
          </cell>
        </row>
        <row r="1043">
          <cell r="B1043" t="str">
            <v>1000I507 PARTICIPACION DE LA INVERSION TERRITORIAL MUNICIPAL EN EL GASTO TERRITORIAL MUNICIPAL</v>
          </cell>
        </row>
        <row r="1044">
          <cell r="B1044" t="str">
            <v>1000I508 INGRESOS TRIBUTARIOS REALES MUNICIPALES</v>
          </cell>
        </row>
        <row r="1045">
          <cell r="B1045" t="str">
            <v>1000I509 GASTOS DE FUNCIONAMIENTO REAL DE LOS MUNICIPIOS</v>
          </cell>
        </row>
        <row r="1046">
          <cell r="B1046" t="str">
            <v>1000I510 TRANSFERENCIAS NACIONALES REALES (SITUADO FISCAL Y PARTICIPACIONES MUNICIPALES)</v>
          </cell>
        </row>
        <row r="1047">
          <cell r="B1047" t="str">
            <v>1000I511 TRANSFERENCIAS NACIONALES REALES (SITUADO FISCAL, FOSYGA, FCEE, FONDO NACIONAL DE REGALIAS, PRESUPUESTO NACIONAL Y PARTICIPACIONES MUNICIPALES)</v>
          </cell>
        </row>
        <row r="1048">
          <cell r="B1048" t="str">
            <v>1000I512 TASA DE DEPENDENCIA CON RESPECTO A TRANSFERENCIAS NACIONALES</v>
          </cell>
        </row>
        <row r="1049">
          <cell r="B1049" t="str">
            <v>1000I513 DEFICIT FISCAL MUNICIPAL COMO PORCENTAJE DEL PIB</v>
          </cell>
        </row>
        <row r="1050">
          <cell r="B1050" t="str">
            <v>1000I514 DEFICIT FISCAL DEPARTAMENTAL COMO PORCENTAJE  DEL PIB</v>
          </cell>
        </row>
        <row r="1051">
          <cell r="B1051" t="str">
            <v>1000I515 DEFICIT FISCAL DISTRITAL COMO PORCENTAJE DEL PIB</v>
          </cell>
        </row>
        <row r="1052">
          <cell r="B1052" t="str">
            <v>1000I516 ENDEUDAMIENTO MUNICIPAL COMO PORCENTAJE DEL PIB</v>
          </cell>
        </row>
        <row r="1053">
          <cell r="B1053" t="str">
            <v>1000I517 ENDEUDAMIENTO DEPARTAMENTAL COMO PORCENTAJE DEL PIB (SOLO SALDO DE LA DEUDA COMERCIAL CON LA BANCA INTERNA)</v>
          </cell>
        </row>
        <row r="1054">
          <cell r="B1054" t="str">
            <v>1000I518 ENDEUDAMIENTO DISTRITAL COMO PORCENTAJE DEL PIB</v>
          </cell>
        </row>
        <row r="1055">
          <cell r="B1055" t="str">
            <v>1000I519 CUMPLIMIENTO DE LA ASIGNACION SECTORIAL ESTABLECIDA EN LA LEY PARA LA ASIGNACION DE  LAS TRANSFERENCIAS. SECTOR EDUCACION</v>
          </cell>
        </row>
        <row r="1056">
          <cell r="B1056" t="str">
            <v>1000I520 CUMPLIMIENTO DE LA ASIGNACION SECTORIAL ESTABLECIDA EN LA LEY PARA LA ASIGNACION DE  LAS TRANSFERENCIAS SECTOR SALUD</v>
          </cell>
        </row>
        <row r="1057">
          <cell r="B1057" t="str">
            <v>1000I521 CUMPLIMIENTO DE LA ASIGNACION SECTORIAL ESTABLECIDA EN LA LEY PARA LA ASIGNACION DE  LAS TRANSFERENCIAS SECTOR SERVICIOS BASICOS</v>
          </cell>
        </row>
        <row r="1058">
          <cell r="B1058" t="str">
            <v>1000I522 INGRESOS TRIBUTARIOS MUNICIPALES PER CAPITA MUNICIPALES</v>
          </cell>
        </row>
        <row r="1059">
          <cell r="B1059" t="str">
            <v>1000I523 PAGO DE INTERESES MUNICIPALES</v>
          </cell>
        </row>
        <row r="1060">
          <cell r="B1060" t="str">
            <v>1000I524 PAGO DE INTERESES DEPARTAMENTALES</v>
          </cell>
        </row>
        <row r="1061">
          <cell r="B1061" t="str">
            <v>1000I525 SERVICIO DE LA DEUDA MUNICIPAL</v>
          </cell>
        </row>
        <row r="1062">
          <cell r="B1062" t="str">
            <v>1000I526 SERVICIO DE LA DEUDA DEPARTAMENTAL</v>
          </cell>
        </row>
        <row r="1063">
          <cell r="B1063" t="str">
            <v>1000I527 EQUIDAD EN LA DISTRIBUCION DE LAS TRANSFERENCIAS INTERGUBERNAMENTALES HACIA ENTIDADES TERRITORIALES</v>
          </cell>
        </row>
        <row r="1064">
          <cell r="B1064" t="str">
            <v>1000I528 TRANSFERENCIAS POR POBRE (INCLUYE REAFOROS EN LA VIGENCIA QUE SE GIRARON)</v>
          </cell>
        </row>
        <row r="1065">
          <cell r="B1065" t="str">
            <v>1000I529 METODOLOGIA PERMANENTE DE EVALUACION DESARROLLADA</v>
          </cell>
        </row>
        <row r="1066">
          <cell r="B1066" t="str">
            <v>1000I530 METODOLOGIAS PARA LA EVALUACION Y SEGUIMIENTO DESARROLLADAS</v>
          </cell>
        </row>
        <row r="1067">
          <cell r="B1067" t="str">
            <v>1000I531 INFORMES DE EVALUACION DE LA GESTION DE LAS ENTIDADES TERRITORIALES PUBLICADOS</v>
          </cell>
        </row>
        <row r="1068">
          <cell r="B1068" t="str">
            <v>1000I532 INSTRUMENTOS PARA LA CONSTITUCION DE LA AREAS DE DESARROLLO TERRITORIAL Y OTROS ARTICULOS CONSTITUCIONALES SOBRE ORDENAMIENTO APROBADOS</v>
          </cell>
        </row>
        <row r="1069">
          <cell r="B1069" t="str">
            <v>1000I533 ENTIDADES DEL ORDEN NACIONAL QUE HAN IMPLEMENTADO COMO MINIMO UNA DE LAS HERRAMIENTAS CONTRA LA CORRUPCION</v>
          </cell>
        </row>
        <row r="1070">
          <cell r="B1070" t="str">
            <v>1000I534 ENTIDADES QUE HAN MEJORADO AL MENOS UN PROCESO Y PUBLICAN SUS RESULTADOS</v>
          </cell>
        </row>
        <row r="1071">
          <cell r="B1071" t="str">
            <v>1000I535 ENTIDADES DEL ORDEN TERRITORIAL QUE HAN IMPLEMENTADO COMO MINIMO UNA DE LAS HERRAMIENTAS CONTRA LA CORRUPCION</v>
          </cell>
        </row>
        <row r="1072">
          <cell r="B1072" t="str">
            <v>1000I536 ENTIDADES DEL ORDEN TERRITORIAL QUE HAN MEJORADO AL MENOS UN PROCESO Y PUBLICAN SUS RESULTADOS</v>
          </cell>
        </row>
        <row r="1073">
          <cell r="B1073" t="str">
            <v>1000I537 MUNICIPIOS QUE SE HAN CERTIFICADO EN LA NORMA DE EFICIENCIA Y TRANSPARENCIA</v>
          </cell>
        </row>
        <row r="1074">
          <cell r="B1074" t="str">
            <v>1000I538 GOBERNACIONES QUE SE HAN CERTIFICADO EN LA NORMA DE EFICIENCIA Y TRANSPARENCIA</v>
          </cell>
        </row>
        <row r="1075">
          <cell r="B1075" t="str">
            <v>1000I539 NIÑOS Y JOVENES PARTICIPES EN EL TALLER DE MALOKA EN EL TEMA DE CONTROL SOCIAL</v>
          </cell>
        </row>
        <row r="1076">
          <cell r="B1076" t="str">
            <v>1000I540 VISITAS A MUNICIPIOS POR LAS PATRULLAS VOLADORAS PARA LA VIGILANCIA DEL SECTOR SALUD</v>
          </cell>
        </row>
        <row r="1077">
          <cell r="B1077" t="str">
            <v>1000I541 EXPEDIENTES DE PENSIONES REPORTADOS A ENTIDADES DE CONTROL EN CASOS CON ANALISIS DE IRREGULARIDADES</v>
          </cell>
        </row>
        <row r="1078">
          <cell r="B1078" t="str">
            <v>1000I542 DENUNCIAS ANALIZADAS Y SUSTANCIADAS PARA SER TRASLADADAS A LOS ORGANISMOS COMPETENTES</v>
          </cell>
        </row>
        <row r="1079">
          <cell r="B1079" t="str">
            <v>1000I543 MEDIDAS DE ASEGURAMIENTO PROFERIDAS POR DENUNCIAS JUDICIALIZADAS</v>
          </cell>
        </row>
        <row r="1080">
          <cell r="B1080" t="str">
            <v>1000I544 SANCIONES FISCALES Y DISCIPLINARIAS PROFERIDAS</v>
          </cell>
        </row>
        <row r="1081">
          <cell r="B1081" t="str">
            <v>1000I545 INVESTIGACIONES ABIERTAS POR LA FISCALIA</v>
          </cell>
        </row>
        <row r="1082">
          <cell r="B1082" t="str">
            <v>1000I546 MEDIDAS DE ASEGURAMIENTO PROFERIDAS POR LA FISCALIA GENERAL</v>
          </cell>
        </row>
        <row r="1083">
          <cell r="B1083" t="str">
            <v>11000000 SECTOR AGROPECUARIO</v>
          </cell>
        </row>
        <row r="1084">
          <cell r="B1084" t="str">
            <v>1100I001 INGRESOS DE LOS CAMPESINOS CON LA APLICACION DE UN PROGRAMA ESPECIFICO (PROAGRO)</v>
          </cell>
        </row>
        <row r="1085">
          <cell r="B1085" t="str">
            <v>1100I002 PRODUCTIVIDAD AGRICOLA EN UN PRODUCTO ESPECIFICO</v>
          </cell>
        </row>
        <row r="1086">
          <cell r="B1086" t="str">
            <v>1100I003 FAMILIAS QUE SE BENEFICIAN CON SISTEMA DE RIEGO</v>
          </cell>
        </row>
        <row r="1087">
          <cell r="B1087" t="str">
            <v>1100I004 EXPORTACIONES AGRICOLAS REGIONALES POR PRODUCTO</v>
          </cell>
        </row>
        <row r="1088">
          <cell r="B1088" t="str">
            <v>1100I005 COSECHAS PERDIDAS</v>
          </cell>
        </row>
        <row r="1089">
          <cell r="B1089" t="str">
            <v>1100I006 COSTOS DE PRODUCCION PROMEDIO POR HECTAREA TECNIFICADA</v>
          </cell>
        </row>
        <row r="1090">
          <cell r="B1090" t="str">
            <v>1100I007 PLANTACIONES ATACADAS POR PLAGAS AGRICOLAS TRADICIONALES</v>
          </cell>
        </row>
        <row r="1091">
          <cell r="B1091" t="str">
            <v>1100I008 INVESTIGACION EN DESARROLLO DE PRODUCTOS AGROECOLOGICOS</v>
          </cell>
        </row>
        <row r="1092">
          <cell r="B1092" t="str">
            <v>1100I009 EXPORTACIONES DE PRODUCTOS AGROECOLOGICOS</v>
          </cell>
        </row>
        <row r="1093">
          <cell r="B1093" t="str">
            <v>1100I010 COBERTURA DE AREA DESTINADA PARA COMUNIDADES INDIGENAS</v>
          </cell>
        </row>
        <row r="1094">
          <cell r="B1094" t="str">
            <v>1100I011 COBERTURA DE AREA TITULADA Y LEGALIZADA A COLONOS</v>
          </cell>
        </row>
        <row r="1095">
          <cell r="B1095" t="str">
            <v>1100I012 COBERTURA DE COLONOS BENEFICIADOS CON LA TITULACION DE TIERRAS</v>
          </cell>
        </row>
        <row r="1096">
          <cell r="B1096" t="str">
            <v>1100I013 COBERTURA POBLACIONAL INDIGENA BENEFICIADA CON LA TITULACION DE TIERRAS</v>
          </cell>
        </row>
        <row r="1097">
          <cell r="B1097" t="str">
            <v>1100I014 TITULACION COLECTIVA EN EL RECONOCIMIENTO LEGAL DE LOS TERRITORIOS BALDIOS EN COMUNIDADES AFRO COLOMBIANA</v>
          </cell>
        </row>
        <row r="1098">
          <cell r="B1098" t="str">
            <v>1100I015 ENTES TERRITORIALES Y ORGANIZACIONES BENEFICIABAS</v>
          </cell>
        </row>
        <row r="1099">
          <cell r="B1099" t="str">
            <v>1100I016 EXPORTACIONES PESQUERAS</v>
          </cell>
        </row>
        <row r="1100">
          <cell r="B1100" t="str">
            <v>1100I017 FAMILIAS BENEFICIADAS</v>
          </cell>
        </row>
        <row r="1101">
          <cell r="B1101" t="str">
            <v>1100I018 FAMILIAS BENEFICIADAS CON LA CONSTRUCCION DISTRITOS PEQUEÑA IRRIGACION</v>
          </cell>
        </row>
        <row r="1102">
          <cell r="B1102" t="str">
            <v>1100I019 FAMILIAS BENEFICIADAS CON CAPACITACION</v>
          </cell>
        </row>
        <row r="1103">
          <cell r="B1103" t="str">
            <v>1100I020 FAMILIAS BENEFICIADAS CON REHABILITACION Y/O COMPLEMENTACION DE OBRAS DE ADECUACION DE TIERRAS</v>
          </cell>
        </row>
        <row r="1104">
          <cell r="B1104" t="str">
            <v>1100I021 AREA BENEFICIADA CON CONSTRUCCION DISTRITOS PEQUEÑA IRRIGACION</v>
          </cell>
        </row>
        <row r="1105">
          <cell r="B1105" t="str">
            <v>1100I022 AREA BENEFICIADA CON LA REHABILITACION Y/O COMPLEMENTACION</v>
          </cell>
        </row>
        <row r="1106">
          <cell r="B1106" t="str">
            <v>1100I023 AREA CON  FACTIBILIDAD</v>
          </cell>
        </row>
        <row r="1107">
          <cell r="B1107" t="str">
            <v>1100I024 AREA CON DISEÑOS DETALLADOS</v>
          </cell>
        </row>
        <row r="1108">
          <cell r="B1108" t="str">
            <v>1100I025 HECTAREAS CON ESTUDIOS Y DISEÑOS</v>
          </cell>
        </row>
        <row r="1109">
          <cell r="B1109" t="str">
            <v>1100I026 AREA REFORESTADA</v>
          </cell>
        </row>
        <row r="1110">
          <cell r="B1110" t="str">
            <v>1100I027 INGRESOS DE MICROEMPRESARIOS</v>
          </cell>
        </row>
        <row r="1111">
          <cell r="B1111" t="str">
            <v>1100I028 INGRESOS DE PRODUCTORES VINCULADOS EN LAS ALIANZAS</v>
          </cell>
        </row>
        <row r="1112">
          <cell r="B1112" t="str">
            <v>1100I029 INGRESOS DE PRODUCCION AGROPECUARIA</v>
          </cell>
        </row>
        <row r="1113">
          <cell r="B1113" t="str">
            <v>1100I030 TONELADAS DE PRODUCTOS CON INCENTIVOS A LA COMERCIALIZACION</v>
          </cell>
        </row>
        <row r="1114">
          <cell r="B1114" t="str">
            <v>1100I031 VIVIENDAS CONSTRUIDAS</v>
          </cell>
        </row>
        <row r="1115">
          <cell r="B1115" t="str">
            <v>1100I032 PRODUCCION DE PRODUCTOS ESTABLECIDOS EN CADENAS PRODUCTIVAS</v>
          </cell>
        </row>
        <row r="1116">
          <cell r="B1116" t="str">
            <v>1100I033 PRODUCCION DE PRODUCTOS DE CADENAS A PARTIR DE INNOVACIONES TECNOLOGICAS</v>
          </cell>
        </row>
        <row r="1117">
          <cell r="B1117" t="str">
            <v>1100I034 OCUPACION DE COLONOS EN TERRITORIOS INDIGENAS</v>
          </cell>
        </row>
        <row r="1118">
          <cell r="B1118" t="str">
            <v>1100I035 CREDITOS NUEVOS OTORGADOS A CAMPESINOS</v>
          </cell>
        </row>
        <row r="1119">
          <cell r="B1119" t="str">
            <v>1100I036 ECORREGIONES CON PROGRAMAS DE DESARROLLO SOSTENIBLE</v>
          </cell>
        </row>
        <row r="1120">
          <cell r="B1120" t="str">
            <v>1100I037 FAMILIAS BENEFICIADAS CON LA RECUPERACION DEL RECURSO PESQUERO</v>
          </cell>
        </row>
        <row r="1121">
          <cell r="B1121" t="str">
            <v>1100I038 PROYECTOS DE PRODUCCION LIMPIA.</v>
          </cell>
        </row>
        <row r="1122">
          <cell r="B1122" t="str">
            <v>1100I039 PERDIDAS  EN LA PRODUCCION AGROPECUARIA</v>
          </cell>
        </row>
        <row r="1123">
          <cell r="B1123" t="str">
            <v>1100I040 PLANES DE ORDENAMIENTO TERRITORIAL, POTS,  QUE BENEFICIA A COMUNIDADES NEGRAS</v>
          </cell>
        </row>
        <row r="1124">
          <cell r="B1124" t="str">
            <v>1100I041 USO DE INFORMACION ENTREGADA</v>
          </cell>
        </row>
        <row r="1125">
          <cell r="B1125" t="str">
            <v>1100I042 PREDIOS REACTIVADOS ADQUIRIDOS A PARTIR DE LA LEY 160/94</v>
          </cell>
        </row>
        <row r="1126">
          <cell r="B1126" t="str">
            <v>1100I043 CONFLICTOS ASOCIADOS CON LA TITULACION COLECTIVA DE TIERRAS A COMUNIDADES NEGRAS</v>
          </cell>
        </row>
        <row r="1127">
          <cell r="B1127" t="str">
            <v>1100I044 SATISFACCION DEMANDA DE TIERRAS</v>
          </cell>
        </row>
        <row r="1128">
          <cell r="B1128" t="str">
            <v>1100I045 TITULACION COLECTIVA DE TIERRAS A COMUNIDADES NEGRAS COMO ESTRATEGIA DE  CONSERVACION DEL MEDIO AMBIENTE</v>
          </cell>
        </row>
        <row r="1129">
          <cell r="B1129" t="str">
            <v>1100I046 EXPORTACIONES AGROPECUARIAS NO RECHAZADAS EN PAISES COMPRADORES POR ESTADO SANITARIO INDESEABLE</v>
          </cell>
        </row>
        <row r="1130">
          <cell r="B1130" t="str">
            <v>1100I047 VALOR DE LA PARTICIPACION DEL INCENTIVO PARA LA CAPITALIZACION RURAL, ICR PAGADO SOBRE TOTAL DEL VALOR DE CREDITOS ORDINARIO PARA INVERSION OTORGADOS</v>
          </cell>
        </row>
        <row r="1131">
          <cell r="B1131" t="str">
            <v>1100I048 INCENTIVO PARA LA CAPITALIZACION RURAL, ICR PAGADO SOBRE TOTAL DEL CREDITO ORDINARIO PARA INVERSION EN EL TOTAL DE PROYECTOS</v>
          </cell>
        </row>
        <row r="1132">
          <cell r="B1132" t="str">
            <v>1100I049 NRO DE HECTAREAS CULTIVADAS CON PRODUCTOS INCLUIDOS EN CADENAS PRODUCTIVAS</v>
          </cell>
        </row>
        <row r="1133">
          <cell r="B1133" t="str">
            <v>1100I051 NRO DE NUEVAS EMPRESAS PESQUERAS</v>
          </cell>
        </row>
        <row r="1134">
          <cell r="B1134" t="str">
            <v>1100I053 PRODUCTO INTERNO BRUTO</v>
          </cell>
        </row>
        <row r="1135">
          <cell r="B1135" t="str">
            <v>1100I054 PRODUCCION DE LOS CULTIVOS PERMANENTES Y/O TRANSITORIOS</v>
          </cell>
        </row>
        <row r="1136">
          <cell r="B1136" t="str">
            <v>1100I055 PRODUCCION CULTIVOS PROYECTO</v>
          </cell>
        </row>
        <row r="1137">
          <cell r="B1137" t="str">
            <v>1100I056 INVERSION REQUERIDA PARA MEJORAR LA PRODUCCION</v>
          </cell>
        </row>
        <row r="1138">
          <cell r="B1138" t="str">
            <v>1100I057 INGRESO NACIONAL NETO A COSTO DE LOS FACTORES</v>
          </cell>
        </row>
        <row r="1139">
          <cell r="B1139" t="str">
            <v>1100I058 INGRESO DE LA POBLACION AREA DE ESTUDIO</v>
          </cell>
        </row>
        <row r="1140">
          <cell r="B1140" t="str">
            <v>1100I059 PARTICIPACION INGRESO POBLACION PROYECTO</v>
          </cell>
        </row>
        <row r="1141">
          <cell r="B1141" t="str">
            <v>1100I060 TASA DE DESEMPLEO EN EL SECTOR AGROPECUARIO</v>
          </cell>
        </row>
        <row r="1142">
          <cell r="B1142" t="str">
            <v>1100I061 INVERSION REQUERIDA PARA LA GENERACION DE EMPLEO EN EL SECTOR AGROPECUARIO</v>
          </cell>
        </row>
        <row r="1143">
          <cell r="B1143" t="str">
            <v>1100I062 BALANZA COMERCIAL</v>
          </cell>
        </row>
        <row r="1144">
          <cell r="B1144" t="str">
            <v>1100I063 VARIACION DE LAS EXPORTACIONES DEL PRODUCTO GENERADO POR EL PROYECTO</v>
          </cell>
        </row>
        <row r="1145">
          <cell r="B1145" t="str">
            <v>1100I064 PARTICIPACION DEL PRODUCTO EN LAS EXPORTACIONES DEL SECTOR</v>
          </cell>
        </row>
        <row r="1146">
          <cell r="B1146" t="str">
            <v>1100I065 COBERTURA</v>
          </cell>
        </row>
        <row r="1147">
          <cell r="B1147" t="str">
            <v>1100I067 INVERSION REQUERIDA PARA AMPLIAR LA COBERTURA DE ATENCION</v>
          </cell>
        </row>
        <row r="1148">
          <cell r="B1148" t="str">
            <v>1100I068 VARIACION EN EL NRO DE ACCIONES EN LA ZONA DEL PROYECTO</v>
          </cell>
        </row>
        <row r="1149">
          <cell r="B1149" t="str">
            <v>1100I069 PARTICIPACION POR TIPO Y AREA DE CONFLICTO</v>
          </cell>
        </row>
        <row r="1150">
          <cell r="B1150" t="str">
            <v>1100I070 INVERSION EN LA SOLUCION DE CONFLICTOS</v>
          </cell>
        </row>
        <row r="1151">
          <cell r="B1151" t="str">
            <v>1100I071 TASA DE DESEMPLEO EN EL AREA DE EJECUCION DEL PROYECTO</v>
          </cell>
        </row>
        <row r="1152">
          <cell r="B1152" t="str">
            <v>1100I072 PARTICIPACION DEL EMPLEO GENERADO EN EL AREA DE EJECUCION DEL PROYECTO</v>
          </cell>
        </row>
        <row r="1153">
          <cell r="B1153" t="str">
            <v>1100I073 INVERSION EN LA GENERACION DE EMPLEO</v>
          </cell>
        </row>
        <row r="1154">
          <cell r="B1154" t="str">
            <v>1100I074 HECTAREAS CULTIVADAS CON PRODUCTOS INCLUIDOS EN CADENAS PRODUCTIVAS (PROAGRO)</v>
          </cell>
        </row>
        <row r="1155">
          <cell r="B1155" t="str">
            <v>1100I075 TONELADAS PRODUCIDAS PARA CONSUMO INTERNO  INCLUIDOS EN CADENAS PRODUCTIVAS (PROAGRO)</v>
          </cell>
        </row>
        <row r="1156">
          <cell r="B1156" t="str">
            <v>1100I076 TONELADAS EXPORTADAS DE PRODUCTOS INCLUIDOS EN CADENAS PRODUCTIVAS (PROAGRO)</v>
          </cell>
        </row>
        <row r="1157">
          <cell r="B1157" t="str">
            <v>1100I077 FAMILIAS CAMPESINAS BENEFICIADAS CON LA ADQUISICION DE TIERRAS</v>
          </cell>
        </row>
        <row r="1158">
          <cell r="B1158" t="str">
            <v>1100I078 HECTAREAS ENTREGADAS A CAMPESINOS</v>
          </cell>
        </row>
        <row r="1159">
          <cell r="B1159" t="str">
            <v>1100I079 FAMILIAS INDIGENAS BENEFICIADAS CON LA CONSTITUCION Y AMPLIACION DE RESGUARDOS</v>
          </cell>
        </row>
        <row r="1160">
          <cell r="B1160" t="str">
            <v>1100I080 HECTAREAS LEGALIZADAS A LAS COMUNIDADES INDIGENAS</v>
          </cell>
        </row>
        <row r="1161">
          <cell r="B1161" t="str">
            <v>1100I081 FAMILIAS DE COLONOS BENEFICIADAS CON LA LEGALIZACION DE BALDIOS</v>
          </cell>
        </row>
        <row r="1162">
          <cell r="B1162" t="str">
            <v>1100I082 HECTAREAS BALDIAS LEGALIZADAS A COLONOS</v>
          </cell>
        </row>
        <row r="1163">
          <cell r="B1163" t="str">
            <v>1100I083 FAMILIAS DE COMUNIDADES NEGRAS BENEFICIADAS CON LA TITILACION COLECTIVA</v>
          </cell>
        </row>
        <row r="1164">
          <cell r="B1164" t="str">
            <v>1100I084 HECTAREAS LEGALIZADAS COMUNIDADES NEGRAS</v>
          </cell>
        </row>
        <row r="1165">
          <cell r="B1165" t="str">
            <v>1100I085 ZONAS DE RESERVA CAMPESINA CONSTITUIDAS LEGALMENTE</v>
          </cell>
        </row>
        <row r="1166">
          <cell r="B1166" t="str">
            <v>1100I086 EMPLEOS DIRECTOS GENERADOS CON PROGRAMAS DE  REFORMA AGRARIA</v>
          </cell>
        </row>
        <row r="1167">
          <cell r="B1167" t="str">
            <v>1100I087 EMPLEOS GENERADOS CON PRODUCTOS INCLUIDOS EN CADENAS PRODUCTIVAS (PROAGRO)</v>
          </cell>
        </row>
        <row r="1168">
          <cell r="B1168" t="str">
            <v>1100I088 FAMILIAS BENEFICIADAS CON PROYECTOS DE CONSTRUCCION EN INFRAESTRUCTURA</v>
          </cell>
        </row>
        <row r="1169">
          <cell r="B1169" t="str">
            <v>1100I089 FAMILIAS BENEFICIADAS CON PROYECTOS DE MEJORAMIENTO DE INFRAESTRUCTURA</v>
          </cell>
        </row>
        <row r="1170">
          <cell r="B1170" t="str">
            <v>1100I090 FAMILIAS BENEFICIADAS CON SUBSIDIOS DE VIVIENDA SOCIAL RURAL</v>
          </cell>
        </row>
        <row r="1171">
          <cell r="B1171" t="str">
            <v>1100I091 VACUNACION CONTRA LA FIEBRE AFTOSA EN BOVINOS A NIVEL NACIONAL</v>
          </cell>
        </row>
        <row r="1172">
          <cell r="B1172" t="str">
            <v>1100I092 FOCOS DE AFTOSA EN EL PAIS (EXCLUYENDO COSTA  ATLANTICA, ANTIOQUIA Y ZONA NORTE DEL CHOCO)</v>
          </cell>
        </row>
        <row r="1173">
          <cell r="B1173" t="str">
            <v>1100I093 INSUMOS PECUARIOS QUE NO CUMPLEN CON LA CALIDAD OFRECIDA POR LOS PRODUCTORES DEL MUESTREO REALIZADO</v>
          </cell>
        </row>
        <row r="1174">
          <cell r="B1174" t="str">
            <v>1100I094 INSUMOS AGRICOLAS QUE NO CUMPLEN CON LA CALIDAD OFRECIDA POR PRODUCTORES CON RESPECTO A MUESTRAS ANALIZADAS</v>
          </cell>
        </row>
        <row r="1175">
          <cell r="B1175" t="str">
            <v>1100I095 PLANES DE ORDENAMIENTO Y MANEJO DE RECURSOS PESQUEROS FORMULADOS</v>
          </cell>
        </row>
        <row r="1176">
          <cell r="B1176" t="str">
            <v>1100I096 HECTAREAS REFORESTADAS CON CERTIFICADO DE INCENTIVO FORESTAL -CIF</v>
          </cell>
        </row>
        <row r="1177">
          <cell r="B1177" t="str">
            <v>1100I097 PARTICIPACION DE LOS PEQUEÑOS PRODUCTORES EN EL VALOR TOTAL DE LOS CREDITOS</v>
          </cell>
        </row>
        <row r="1178">
          <cell r="B1178" t="str">
            <v>1100I098 INDICE DE SINIESTRALIDAD DE CARTERA</v>
          </cell>
        </row>
        <row r="1179">
          <cell r="B1179" t="str">
            <v>1100I099 RECURSOS DESEMBOLSADOS A TRAVES DE CREDITOS ENTREGADOS POR LOS PROGRAMAS DE "INCENTIVO AL ALMACENAMIENTO" Y "COMPENSACION DEL PRECIO".</v>
          </cell>
        </row>
        <row r="1180">
          <cell r="B1180" t="str">
            <v>1100I100 TONELADAS DE ALGODON TRANSADAS CON LOS PROGRAMAS DE "INCENTIVO AL ALMACENAMIENTO" Y "COMPENSACIONES AL PRECIO"</v>
          </cell>
        </row>
        <row r="1181">
          <cell r="B1181" t="str">
            <v>1100I101 HECTAREAS ADECUADAS QUE SE INCORPORAN A LA PRODUCCION EN PEQUEÑA IRRIGACION</v>
          </cell>
        </row>
        <row r="1182">
          <cell r="B1182" t="str">
            <v>1100I102 PROYECTOS REHABILITADOS Y/O COMPLEMENTADOS PEQUEÑA IRRIGACION</v>
          </cell>
        </row>
        <row r="1183">
          <cell r="B1183" t="str">
            <v>1100I103 DISTRITOS DE MEDIANA Y GRAN IRRIGACION ENTREGADOS A LAS ASOCIACIONES DE USUARIOS</v>
          </cell>
        </row>
        <row r="1184">
          <cell r="B1184" t="str">
            <v>1100I104 FAMILIAS BENEFICIADAS CON LA REHABILITACION Y/O COMPLEMENTACION DE OBRAS EN PROYECTOS DE PEQUEÑA IRRIGACION</v>
          </cell>
        </row>
        <row r="1185">
          <cell r="B1185" t="str">
            <v>12000000 SECTOR SANEAMIENTO BASICO</v>
          </cell>
        </row>
        <row r="1186">
          <cell r="B1186" t="str">
            <v>1200I001 CONSUMO DUCHA</v>
          </cell>
        </row>
        <row r="1187">
          <cell r="B1187" t="str">
            <v>1200I002 CONSUMO POR VIVIENDA</v>
          </cell>
        </row>
        <row r="1188">
          <cell r="B1188" t="str">
            <v>1200I003 CONSUMO LAVAMANOS</v>
          </cell>
        </row>
        <row r="1189">
          <cell r="B1189" t="str">
            <v>1200I004 CONSUMO SANITARIO</v>
          </cell>
        </row>
        <row r="1190">
          <cell r="B1190" t="str">
            <v>1200I005 CONSUMO LAVAPLATOS</v>
          </cell>
        </row>
        <row r="1191">
          <cell r="B1191" t="str">
            <v>1200I006 CONSUMO LAVARROPAS</v>
          </cell>
        </row>
        <row r="1192">
          <cell r="B1192" t="str">
            <v>1200I007 CONSUMO ASEO DE LA VIVIENDA</v>
          </cell>
        </row>
        <row r="1193">
          <cell r="B1193" t="str">
            <v>1200I008 CONSUMO RIEGO PLANTAS (O JARDIN)</v>
          </cell>
        </row>
        <row r="1194">
          <cell r="B1194" t="str">
            <v>1200I009 CONSUMO RIEGO JARDIN.</v>
          </cell>
        </row>
        <row r="1195">
          <cell r="B1195" t="str">
            <v>1200I010 CONSUMO PROPIO.</v>
          </cell>
        </row>
        <row r="1196">
          <cell r="B1196" t="str">
            <v>1200I011 POBLACION BENEFICIADA CON LOS SERVICIOS DE ACUEDUCTO Y ALCANTARILLADO EN EL AREA URBANA</v>
          </cell>
        </row>
        <row r="1197">
          <cell r="B1197" t="str">
            <v>1200I012 POBLACION BENEFICIADA CON LOS SERVICIOS DE RECOLECCION Y DISPOSICION DE BASURAS EN EL AREA URBANA</v>
          </cell>
        </row>
        <row r="1198">
          <cell r="B1198" t="str">
            <v>1200I013 COSTO BENEFICIARIO CONEXION SERVICIO ACUEDUCTO Y ALCANTARILLADO.</v>
          </cell>
        </row>
        <row r="1199">
          <cell r="B1199" t="str">
            <v>1200I014 COSTO BENEFICIARIO CONEXION SERVICIO DE RECOLECCION DE BASURAS.</v>
          </cell>
        </row>
        <row r="1200">
          <cell r="B1200" t="str">
            <v>1200I015 COBERTURA DE ATENCION POR PROGRAMA - PROYECTOS PLAN CARIBE</v>
          </cell>
        </row>
        <row r="1201">
          <cell r="B1201" t="str">
            <v>1200I016 PLANTAS DE TRATAMIENTO CONSTRUIDAS Y EN SERVICIO</v>
          </cell>
        </row>
        <row r="1202">
          <cell r="B1202" t="str">
            <v>1200I017 PLANTAS RECICLADORAS DE BASURA CONSTRUIDAS Y EN SERVICIO</v>
          </cell>
        </row>
        <row r="1203">
          <cell r="B1203" t="str">
            <v>1200I018 POBLACION BENEFICIADA CON LOS SERVICIOS DE RECOLECCION Y DISPOSICION DE BASURAS EN EL AREA RURAL</v>
          </cell>
        </row>
        <row r="1204">
          <cell r="B1204" t="str">
            <v>1200I019 COSTO BENEFICIARIO CONEXION SERVICIO ACUEDUCTO Y ALCANTARILLADO EN EL AREA RURAL.</v>
          </cell>
        </row>
        <row r="1205">
          <cell r="B1205" t="str">
            <v>1200I020 COSTO BENEFICIARIO CONEXION SERVICIO DE RECOLECCION DE BASURAS EN EL AREA RURAL</v>
          </cell>
        </row>
        <row r="1206">
          <cell r="B1206" t="str">
            <v>1200I021 POBLACION BENEFICIADA CON LOS SERVICIOS DE ACUEDUCTO Y ALCANTARILLADO EN EL AREA RURAL</v>
          </cell>
        </row>
        <row r="1207">
          <cell r="B1207" t="str">
            <v>1200I022 COBERTURA EN SERVICIO DE ACUEDUCTO GRANDES CIUDADES</v>
          </cell>
        </row>
        <row r="1208">
          <cell r="B1208" t="str">
            <v>1200I023 COBERTURA EN SERVICIO DE ACUEDUCTO EN CAPITALES Y MUNICIPIOS MAYORES A 100.000 HABITANTES</v>
          </cell>
        </row>
        <row r="1209">
          <cell r="B1209" t="str">
            <v>1200I024 COBERTURA EN SERVICIO DE ACUEDUCTO EN MUNICIPIOS ENTRE 30.000 Y 100.000 HABITANTES</v>
          </cell>
        </row>
        <row r="1210">
          <cell r="B1210" t="str">
            <v>1200I025 COBERTURA EN SERVICIO DE ACUEDUCTO EN MUNICIPIOS MENORES A 30.000 HABITANTES</v>
          </cell>
        </row>
        <row r="1211">
          <cell r="B1211" t="str">
            <v>1200I026 COBERTURA EN SERVICIO DE ACUEDUCTO EN ZONAS RURALES</v>
          </cell>
        </row>
        <row r="1212">
          <cell r="B1212" t="str">
            <v>1200I027 COBERTURA EN SERVICIO DE ALCANTARILLADO GRANDES CIUDADES</v>
          </cell>
        </row>
        <row r="1213">
          <cell r="B1213" t="str">
            <v>1200I028 COBERTURA EN SERVICIO DE ALCANTARILLADO EN CAPITALES Y MUNICIPIOS MAYORES A 100.000 HABITANTES</v>
          </cell>
        </row>
        <row r="1214">
          <cell r="B1214" t="str">
            <v>1200I029 COBERTURA EN SERVICIO DE ALCANTARILLADO EN MUNICIPIOS ENTRE 30.000 Y 100.000 HABITANTES</v>
          </cell>
        </row>
        <row r="1215">
          <cell r="B1215" t="str">
            <v>1200I030 COBERTURA EN SERVICIO DE ALCANTARILLADO EN MUNICIPIOS MENORES A 30.000 HABITANTES</v>
          </cell>
        </row>
        <row r="1216">
          <cell r="B1216" t="str">
            <v>1200I031 COBERTURA EN SERVICIO DE ALCANTARILLADO EN ZONAS RURALES</v>
          </cell>
        </row>
        <row r="1217">
          <cell r="B1217" t="str">
            <v>1200I032 MUNICIPIOS CON ADECUADA DISPOSICION FINAL DE BASURAS</v>
          </cell>
        </row>
        <row r="1218">
          <cell r="B1218" t="str">
            <v>1200I033 POBLACION URBANA QUE RECIBE AGUA POTABLE</v>
          </cell>
        </row>
        <row r="1219">
          <cell r="B1219" t="str">
            <v>1200I034 CONTINUIDAD DEL SERVICIO DE ACUEDUCTO</v>
          </cell>
        </row>
        <row r="1220">
          <cell r="B1220" t="str">
            <v>1200I035 INDICE DE AGUA NO CONTABILIZADA</v>
          </cell>
        </row>
        <row r="1221">
          <cell r="B1221" t="str">
            <v>1200I036 POBLACION BENEFICIADA POR LOS PROYECTOS DE ACUEDUCTO Y ALCANTARILLADO EJECUTADOS CON RECURSOS DEL GOBIERNO NACIONAL</v>
          </cell>
        </row>
        <row r="1222">
          <cell r="B1222" t="str">
            <v>1200I037 INFORMACION DE COBERTURAS URBANAS DE ACUEDUCTO Y ALCANTARILLADO EN MUNICIPIOS MAYORES A 100.000 HAB</v>
          </cell>
        </row>
        <row r="1223">
          <cell r="B1223" t="str">
            <v>1200I038 INFORMACION DE COBERTURAS URBANAS DE ACUEDUCTO Y ALCANTARILLADO EN MUNICIPIOS MENORES A 100.000 HAB</v>
          </cell>
        </row>
        <row r="1224">
          <cell r="B1224" t="str">
            <v>1200I039 INFORMACION URBANA DE CALIDAD DEL AGUA EN MUNICIPIOS MAYORES A 100.000 HAB</v>
          </cell>
        </row>
        <row r="1225">
          <cell r="B1225" t="str">
            <v>1200I040 INFORMACION URBANA DE CALIDAD DEL AGUA EN MUNICIPIOS MENORES A 100.000 HAB</v>
          </cell>
        </row>
        <row r="1226">
          <cell r="B1226" t="str">
            <v>1200I041 INFORMACION URBANA DE CONTINUIDAD DEL SERVICIO EN MUNICIPIOS MAYORES A 100.000 HAB</v>
          </cell>
        </row>
        <row r="1227">
          <cell r="B1227" t="str">
            <v>1200I042 INFORMACION URBANA DE CONTINUIDAD DEL SERVICIO N MUNICIPIOS MENORES A 100.000 HAB</v>
          </cell>
        </row>
        <row r="1228">
          <cell r="B1228" t="str">
            <v>1200I043 INFORMACION URBANA DE AGUA NO CONTABILIZADA EN MUNICIPIOS MAYORES A 100.000 HAB</v>
          </cell>
        </row>
        <row r="1229">
          <cell r="B1229" t="str">
            <v>1200I044 COBERTURA EN SERVICIO DE ENERGIA ELECTRICA GRANDES CIUDADES</v>
          </cell>
        </row>
        <row r="1230">
          <cell r="B1230" t="str">
            <v>1200I045 COBERTURA EN SERVICIO DE ENERGIA ELECTRICA EN CAPITALES Y MUNICIPIOS MAYORES A 100.000 HABITANTES</v>
          </cell>
        </row>
        <row r="1231">
          <cell r="B1231" t="str">
            <v>1200I046 COBERTURA EN SERVICIO DE ENERGIA ELECTRICA EN MUNICIPIOS ENTRE 30.000 Y 100.000 HABITANTES</v>
          </cell>
        </row>
        <row r="1232">
          <cell r="B1232" t="str">
            <v>1200I047 COBERTURA EN SERVICIO DE ENERGIA ELECTRICA EN MUNICIPIOS MENORES A 30.000 HABITANTES</v>
          </cell>
        </row>
        <row r="1233">
          <cell r="B1233" t="str">
            <v>1200I048 COBERTURA EN SERVICIO DE ENERGIA ELECTRICA EN ZONAS RURALES</v>
          </cell>
        </row>
        <row r="1234">
          <cell r="B1234" t="str">
            <v>13000000 SECTOR TRABAJO Y SEGURIDAD SOCIAL</v>
          </cell>
        </row>
        <row r="1235">
          <cell r="B1235" t="str">
            <v>1300I001 TASA DE DESNUTRICION GLOBAL</v>
          </cell>
        </row>
        <row r="1236">
          <cell r="B1236" t="str">
            <v>1300I002 TASA DE DESNUTRICION CRONICA</v>
          </cell>
        </row>
        <row r="1237">
          <cell r="B1237" t="str">
            <v>1300I003 TASA DE DESNUTRICION AGUDA</v>
          </cell>
        </row>
        <row r="1238">
          <cell r="B1238" t="str">
            <v>1300I004 CARTILLA ELABORADA</v>
          </cell>
        </row>
        <row r="1239">
          <cell r="B1239" t="str">
            <v>1300I005 CONVENIOS FIRMADOS</v>
          </cell>
        </row>
        <row r="1240">
          <cell r="B1240" t="str">
            <v>1300I006 MODELOS PEDAGOGICOS DESARROLLADOS</v>
          </cell>
        </row>
        <row r="1241">
          <cell r="B1241" t="str">
            <v>1300I007 INSTRUCTIVO DESARROLLADOS</v>
          </cell>
        </row>
        <row r="1242">
          <cell r="B1242" t="str">
            <v>1300I008 ACTOS CONMEMORATIVOS REALIZADOS</v>
          </cell>
        </row>
        <row r="1243">
          <cell r="B1243" t="str">
            <v>1300I009 DOCUMENTO DE MEMORIAS DESARROLLADOS</v>
          </cell>
        </row>
        <row r="1244">
          <cell r="B1244" t="str">
            <v>1300I010 EVENTO DESARROLLADOS</v>
          </cell>
        </row>
        <row r="1245">
          <cell r="B1245" t="str">
            <v>1300I011 REUNIONES DE LA COMISION PERMANENTE Y LAS DE SUS SUBCOMISIONES TEMATICAS</v>
          </cell>
        </row>
        <row r="1246">
          <cell r="B1246" t="str">
            <v>1300I012 REUNIONES DESARROLLADAS</v>
          </cell>
        </row>
        <row r="1247">
          <cell r="B1247" t="str">
            <v>1300I013 MANUAL ELABORADOS</v>
          </cell>
        </row>
        <row r="1248">
          <cell r="B1248" t="str">
            <v>1300I014 ALUMNOS CON APOYOS DE SOSTENIMIENTO</v>
          </cell>
        </row>
        <row r="1249">
          <cell r="B1249" t="str">
            <v>1300I015 CAPACITACION A LOS MIEMBROS DE LAS SUBCOMISIONES SOBRE POLITICA</v>
          </cell>
        </row>
        <row r="1250">
          <cell r="B1250" t="str">
            <v>1300I016 CREDITOS HIPOTECARIOS ASIGNADOS</v>
          </cell>
        </row>
        <row r="1251">
          <cell r="B1251" t="str">
            <v>1300I017 SEMINARIOS REALIZADOS</v>
          </cell>
        </row>
        <row r="1252">
          <cell r="B1252" t="str">
            <v>1300I018 DESEMPLEADOS INSCRITOS EN EL SISTEMA DE INFORMACION PARA EL EMPLEO DEL SENA, SIE, QUE LOGRAN REINSERTARSE EN EL MERCADO LABORAL</v>
          </cell>
        </row>
        <row r="1253">
          <cell r="B1253" t="str">
            <v>1300I019 CONSTRUCCION DE UN INSTRUMENTO DE CONTROL</v>
          </cell>
        </row>
        <row r="1254">
          <cell r="B1254" t="str">
            <v>1300I020 FUNCIONARIOS CAPACITADOS</v>
          </cell>
        </row>
        <row r="1255">
          <cell r="B1255" t="str">
            <v>1300I021 DESARROLLO DE BATERIAS DE INDICADORES PARA EL SECTOR</v>
          </cell>
        </row>
        <row r="1256">
          <cell r="B1256" t="str">
            <v>1300I022 RECAUDO APORTES PARAFISCALES</v>
          </cell>
        </row>
        <row r="1257">
          <cell r="B1257" t="str">
            <v>1300I023 SETS (PAQUETES, MATRICES, GRUPOS, KITS, ETC) BASICOS DE INDICADORES PARA MONITOREAR EL COMPORTAMIENTO DE LA PROBLEMATICA IDENTIFICADOS</v>
          </cell>
        </row>
        <row r="1258">
          <cell r="B1258" t="str">
            <v>1300I024 DISEÑO E IMPLEMENTACION DE UN SISTEMA DE INFORMACION SOBRE EL TRABAJO INFANTIL Y JUVENIL</v>
          </cell>
        </row>
        <row r="1259">
          <cell r="B1259" t="str">
            <v>1300I025 TASA ESPECIFICA DE PARTICIPACION LABORAL DE LOS MENORES DE 14 AÑOS</v>
          </cell>
        </row>
        <row r="1260">
          <cell r="B1260" t="str">
            <v>1300I026 GESTION DE RECURSOS - INVESTIGACION</v>
          </cell>
        </row>
        <row r="1261">
          <cell r="B1261" t="str">
            <v>1300I027 INICIATIVAS PRESENTADAS</v>
          </cell>
        </row>
        <row r="1262">
          <cell r="B1262" t="str">
            <v>1300I028 PROYECTO DE LEY SOBRE PROTECCION DE LOS DERECHOS DEL MENOR TRABAJADOR</v>
          </cell>
        </row>
        <row r="1263">
          <cell r="B1263" t="str">
            <v>1300I029 INVERSION EN PROYECTOS DE PROTECCION DE LOS DERECHOS DEL MENOR TRABAJADOR</v>
          </cell>
        </row>
        <row r="1264">
          <cell r="B1264" t="str">
            <v>1300I030 REFORMAS DEL CODIGO DEL MENOR EN COORDINACION CON LAS ENTES COMPETENTES ADELANTADAS</v>
          </cell>
        </row>
        <row r="1265">
          <cell r="B1265" t="str">
            <v>1300I031 DOCUMENTO ELABORADOS</v>
          </cell>
        </row>
        <row r="1266">
          <cell r="B1266" t="str">
            <v>1300I032 INFORMES PRESENTADOS DE ACUERDO A LA SOLICITUD A LA ENTIDAD</v>
          </cell>
        </row>
        <row r="1267">
          <cell r="B1267" t="str">
            <v>1300I033 ELABORACION DE LOS MAPAS DE RIESGOS DE LA CORRUPCION</v>
          </cell>
        </row>
        <row r="1268">
          <cell r="B1268" t="str">
            <v>1300I034 PORTAFOLIO DE INVERSIONES ELABORADOS</v>
          </cell>
        </row>
        <row r="1269">
          <cell r="B1269" t="str">
            <v>1300I035 CITACIONES A REUNIONES DEL COMITE COORDINADOR DE FONDO DE PENSIONES PUBLICAS, FOPEP REALIZADAS</v>
          </cell>
        </row>
        <row r="1270">
          <cell r="B1270" t="str">
            <v>1300I036 ACTAS DE COMITE COORDINADOR ELABORADAS</v>
          </cell>
        </row>
        <row r="1271">
          <cell r="B1271" t="str">
            <v>1300I037 REUNIONES DEL CONSEJO ASESOR DE FONDO DE PENSIONES PUBLICAS, FOPEP REALIZADAS</v>
          </cell>
        </row>
        <row r="1272">
          <cell r="B1272" t="str">
            <v>1300I038 CUMPLIMIENTO A RECOMENDACIONES</v>
          </cell>
        </row>
        <row r="1273">
          <cell r="B1273" t="str">
            <v>1300I039 CONVENIOS DIRIGIDOS A FORTALECER LA GESTION DE LAS PYMES REALIZADOS</v>
          </cell>
        </row>
        <row r="1274">
          <cell r="B1274" t="str">
            <v>1300I040 CONVENIOS  CON EL OBJETO DE FORTALECER EL COMPONENTE DE CONDICIONES DE TRABAJO, PRODUCTIVIDAD Y COMPETITIVIDAD REALIZADOS</v>
          </cell>
        </row>
        <row r="1275">
          <cell r="B1275" t="str">
            <v>1300I041 CONVENIOS CON EL OBJETO DE FORTALECER LA GESTION DE VIGILANCIA DE LOS DERECHOS DE LOS TRABAJADORES REALIZADOS.</v>
          </cell>
        </row>
        <row r="1276">
          <cell r="B1276" t="str">
            <v>1300I042 CONVENIOS CON EL OBJETO DE CAPACITAR SOBRE EL SGRP Y LEY 100</v>
          </cell>
        </row>
        <row r="1277">
          <cell r="B1277" t="str">
            <v>1300I043 CONVENIOS CON EL OBJETO DE FORTALECER LA GESTION LOCAL DE PROTECCION</v>
          </cell>
        </row>
        <row r="1278">
          <cell r="B1278" t="str">
            <v>1300I044 CONVENIOS  PARA FOMENTAR LA CREACION DE PROGRAMAS ACADEMICOS QUE BUSQUE LA FORMACION DE TALENTO HUMANO EN SALUD OCUPACIONAL (PREGRADO, POSTGRADO Y DIPLOMADOS) REALIZADOS</v>
          </cell>
        </row>
        <row r="1279">
          <cell r="B1279" t="str">
            <v>1300I045 DOCENTES DE CENTROS EDUCATIVOS CON PROGRAMAS DE SALUD OCUPACIONAL</v>
          </cell>
        </row>
        <row r="1280">
          <cell r="B1280" t="str">
            <v>1300I046 CONVENIOS  PARA REALIZAR LA CAPACITACION SOBRE SISTEMAS DE GESTION EN SALUD</v>
          </cell>
        </row>
        <row r="1281">
          <cell r="B1281" t="str">
            <v>1300I047 PROGRAMAS EDUCATIVOS DIRIGIDOS (CON EL OBJETO DE CONSOLIDAR LA GESTION DE LOS COPASOS DESARROLLADOS)</v>
          </cell>
        </row>
        <row r="1282">
          <cell r="B1282" t="str">
            <v>1300I048 COMITES PARITARIOS ACTIVOS ENTRELAZADOS POR REGION Y ACTIVIDAD</v>
          </cell>
        </row>
        <row r="1283">
          <cell r="B1283" t="str">
            <v>1300I049 CAPACITAR A FUNCIONARIOS</v>
          </cell>
        </row>
        <row r="1284">
          <cell r="B1284" t="str">
            <v>1300I050 VALIDACION DE LOS MODELOS PEDAGOGICOS</v>
          </cell>
        </row>
        <row r="1285">
          <cell r="B1285" t="str">
            <v>1300I051 ELABORACION DEL PLAN NACIONAL Y LOS PLANES REGIONALES DE TRABAJO</v>
          </cell>
        </row>
        <row r="1286">
          <cell r="B1286" t="str">
            <v>1300I052 IMPLEMENTACION DEL SISTEMA DE INFORMACION</v>
          </cell>
        </row>
        <row r="1287">
          <cell r="B1287" t="str">
            <v>1300I053 DESARROLLO DE ESTRATEGIAS PARA FORTALECER LA GESTION DEL CONSEJO NACIONAL DE RIESGOS PROFESIONAL</v>
          </cell>
        </row>
        <row r="1288">
          <cell r="B1288" t="str">
            <v>1300I054 DOCUMENTO SOBRE LINEAMIENTOS A SEGUIR EN LOS SISTEMAS DE GARANTIA DE CALIDAD</v>
          </cell>
        </row>
        <row r="1289">
          <cell r="B1289" t="str">
            <v>1300I055 CONVENIO MINISTERIO DE TRABAJO Y SEGURIDAD SOCIAL CON LA DIRECCION DEL SGRP (CON EL FIN DE FORTALECER LA DIRECCION DEL SGRP Y DEL SECTOR SALUD)</v>
          </cell>
        </row>
        <row r="1290">
          <cell r="B1290" t="str">
            <v>1300I056 ENCUENTROS NACIONALES DE DIRECTORES TERRITORIALES DE TRABAJO Y DE DIRECTORES TERRITORIALES DE SALUD REALIZADOS</v>
          </cell>
        </row>
        <row r="1291">
          <cell r="B1291" t="str">
            <v>1300I057 PROYECTO DE RESOLUCION ELABORADOS PARA INSTITUCIONALIZAR "EL DIA NACIONAL DE LA SALUD EN EL MUNDO DEL TRABAJO"</v>
          </cell>
        </row>
        <row r="1292">
          <cell r="B1292" t="str">
            <v>1300I058 PROYECTO DE RESOLUCION ELABORADOS PARA INSTITUCIONALIZAR "EL DIA NACIONAL DE LA SALUD EN EL MUNDO DEL TRABAJO" EN LAS 34 DIRECCIONES TERRITORIALES</v>
          </cell>
        </row>
        <row r="1293">
          <cell r="B1293" t="str">
            <v>1300I059 PROYECTO DECRETO PARA AFILIACION DE ESTUDIANTES AL SGRP ELABORADOS</v>
          </cell>
        </row>
        <row r="1294">
          <cell r="B1294" t="str">
            <v>1300I060 PROYECTO DECRETO PARA AFILIACION DE TRABAJADORES INDEPENDIENTES AL SGRP ELABORADOS</v>
          </cell>
        </row>
        <row r="1295">
          <cell r="B1295" t="str">
            <v>1300I061 PROGRAMAS DE PROMOCION Y PREVENCION EN LOS SECTORES INFORMAL, URBANO Y RURAL</v>
          </cell>
        </row>
        <row r="1296">
          <cell r="B1296" t="str">
            <v>1300I062 REVISION Y REFORMA DEL CODIGO DEL MENOR EN ASPECTOS QUE CORRESPONDEN A SALUD OCUPACIONAL</v>
          </cell>
        </row>
        <row r="1297">
          <cell r="B1297" t="str">
            <v>1300I063 REPRODUCCION Y DISTRIBUCION DEL VIDEO PEQUEÑAS HISTORIAS INFANTILES</v>
          </cell>
        </row>
        <row r="1298">
          <cell r="B1298" t="str">
            <v>1300I064 CONVENIOS MINISTERIO DE TRABAJO VS SUPERBANCARIA</v>
          </cell>
        </row>
        <row r="1299">
          <cell r="B1299" t="str">
            <v>1300I065 VISITAS A LAS ADMINISTRADORA DE RIESGOS PROFESONALES, ARPS PARA ANALISIS DEL APORTE FINANCIERO</v>
          </cell>
        </row>
        <row r="1300">
          <cell r="B1300" t="str">
            <v>1300I066 ELABORACION DE ESTUDIOS PILOTO DE EVASION Y ELUSION</v>
          </cell>
        </row>
        <row r="1301">
          <cell r="B1301" t="str">
            <v>1300I067 REALIZACION DEL PROYECTO DE REGLAMENTACION DEL CONVENIO 161 DE LA OIT</v>
          </cell>
        </row>
        <row r="1302">
          <cell r="B1302" t="str">
            <v>1300I068 IMPLEMENTACION DE LOS OBSERVATORIOS TERRITORIALES EN EL AREA LABORAL Y DE SEGURIDAD SOCIAL</v>
          </cell>
        </row>
        <row r="1303">
          <cell r="B1303" t="str">
            <v>1300I069 LEVANTAMIENTO REGIONAL DEL INVENTARIO DE INFRAESTRUCTURA, RECURSO HUMANA, EQUIPO TECNICO Y FISICO.</v>
          </cell>
        </row>
        <row r="1304">
          <cell r="B1304" t="str">
            <v>1300I070 PROYECTO NORMA SOBRE PROMOCION Y PREVENCION</v>
          </cell>
        </row>
        <row r="1305">
          <cell r="B1305" t="str">
            <v>1300I071 DISEÑO Y PRUEBA DE APLICATIVOS DEL SISTEMA DE VIGILANCIA EPIDEMIOLOGICA IMPLEMENTADOS</v>
          </cell>
        </row>
        <row r="1306">
          <cell r="B1306" t="str">
            <v>1300I072 ELABORACION NORMA DE REFORMA DE LA CLASIFICACION DE ACTIVIDADES ECONOMICAS ESTABLECIDAS EN EL DECRETO 2100 DE 1995</v>
          </cell>
        </row>
        <row r="1307">
          <cell r="B1307" t="str">
            <v>1300I073 PROYECTO DE NORMAS DE VIGILANCIA EPIDEMIOLOGICA EN ACTIVIDADES DE ALTO RIESGO (COMPROMISO) DESARROLLADOS</v>
          </cell>
        </row>
        <row r="1308">
          <cell r="B1308" t="str">
            <v>1300I074 PROYECTOS DE REGLAMENTACION DEL CONVENIO 162 DESARROLLADOS</v>
          </cell>
        </row>
        <row r="1309">
          <cell r="B1309" t="str">
            <v>1300I075 CONVENIOS MINISTERIO DE TRABAJO Y SEGURIDAD SOCIAL CON INSTITUTO NACIONAL DE CANCEROLOGICA (CON EL OBJETO DE ESTABLECER UN REGISTRO POBLACIONAL DE CANCER OCUPACIONAL)</v>
          </cell>
        </row>
        <row r="1310">
          <cell r="B1310" t="str">
            <v>1300I076 PROYECTO SOBRE REGLAMENTACION DEL SISTEMA DE JCI REALIZADOS</v>
          </cell>
        </row>
        <row r="1311">
          <cell r="B1311" t="str">
            <v>1300I077 JUNTAS DE CALIFICACION DE INVALIDEZ CONFORMADAS Y CAPACITADAS</v>
          </cell>
        </row>
        <row r="1312">
          <cell r="B1312" t="str">
            <v>1300I077 PERSONAS CAPACITADAS</v>
          </cell>
        </row>
        <row r="1313">
          <cell r="B1313" t="str">
            <v>1300I078 PROYECTO NORMA SOBRE REHABILITACION PROFESIONAL ELABORADOS</v>
          </cell>
        </row>
        <row r="1314">
          <cell r="B1314" t="str">
            <v>1300I079 PROYECTO MANUAL DE REHABILITACION PROFESIONAL ELABORADOS</v>
          </cell>
        </row>
        <row r="1315">
          <cell r="B1315" t="str">
            <v>1300I080 PROYECTO PARA MEDIR LA EFICACIA DE LOS PROCESOS DE REINTEGRO LABORAL DE LAS PERSONAS VICTIMAS DE ATEP ELABORADOS</v>
          </cell>
        </row>
        <row r="1316">
          <cell r="B1316" t="str">
            <v>1300I081 MEMORIAS DIFUNDIDAS</v>
          </cell>
        </row>
        <row r="1317">
          <cell r="B1317" t="str">
            <v>1300I082 OBSERVATORIOS PROMOVIDOS</v>
          </cell>
        </row>
        <row r="1318">
          <cell r="B1318" t="str">
            <v>1300I083 APLICACIONES DEL SUBSISTEMA DE INFORMACION DE LAS DIRECCIONES GENERALES DE EMPLEO</v>
          </cell>
        </row>
        <row r="1319">
          <cell r="B1319" t="str">
            <v>1300I084 DOCUMENTO-TECNICO DE SOPORTE DE LAS DISCUSIONES QUE EN MATERIA DE POLITICA SALARIAL, EMPLEO E INGRESOS ELABORADOS</v>
          </cell>
        </row>
        <row r="1320">
          <cell r="B1320" t="str">
            <v>1300I085 INFORMES TRIMESTRALES DEL MONITOREO DE MERCADO DE TRABAJO CON BASE EN LAS ESTADISTICAS DEL DANE, ELABORADOS</v>
          </cell>
        </row>
        <row r="1321">
          <cell r="B1321" t="str">
            <v>1300I086 REPORTE INFORMATIVO DEL COMPORTAMIENTO DEL MERCADO DE TRABAJO CON BASE EN LA ENCUESTA CONTINUA DE HOGARES DEL DANE, ELABORADOS</v>
          </cell>
        </row>
        <row r="1322">
          <cell r="B1322" t="str">
            <v>1300I087 SISTEMATIZACION DE INFORMACION SOBRE PROGRAMAS DE EMPLEO A NIVEL MUNICIPAL</v>
          </cell>
        </row>
        <row r="1323">
          <cell r="B1323" t="str">
            <v>1300I088 ACTUALIZACION DEL SISTEMA DE MERCADOS LABORALES PARA AMERICA LATINA, SISMEL</v>
          </cell>
        </row>
        <row r="1324">
          <cell r="B1324" t="str">
            <v>1300I089 LANZAMIENTO DEL PROGRAMA DE MEJORAMIENTO DE LA PRODUCTIVIDAD EN LA EMPRESA Y DEL SOFTWARE DE MEDICION, SIMPROD 2.0 (A TRAVES DE VIDEOCONFERENCIA NACIONAL CONJUNTAMENTE CON EL SENA)</v>
          </cell>
        </row>
        <row r="1325">
          <cell r="B1325" t="str">
            <v>1300I090 ASESORES DE DESARROLLO EMPRESA CAPACITADOS</v>
          </cell>
        </row>
        <row r="1326">
          <cell r="B1326" t="str">
            <v>1300I091 ASESORES DE DESARROLLO EMPRESA A NIVEL REGIONAL CAPACITADOS</v>
          </cell>
        </row>
        <row r="1327">
          <cell r="B1327" t="str">
            <v>1300I092 DOCUMENTOS ELABORADOS</v>
          </cell>
        </row>
        <row r="1328">
          <cell r="B1328" t="str">
            <v>1300I093 REUNIONES DE COORDINACION</v>
          </cell>
        </row>
        <row r="1329">
          <cell r="B1329" t="str">
            <v>1300I094 CREACION COMITE INTERINSTITUCIONAL</v>
          </cell>
        </row>
        <row r="1330">
          <cell r="B1330" t="str">
            <v>1300I095 REALIZACION SEMINARIOS INTERNACIONALES SOBRE COMPETITIVIDAD Y RELACIONES LABORALES</v>
          </cell>
        </row>
        <row r="1331">
          <cell r="B1331" t="str">
            <v>1300I096 CONFORMACION DE LOS CONSEJOS TERRITORIAL DE EMPLEO, CTE A NIVEL REGIONAL Y LOCAL</v>
          </cell>
        </row>
        <row r="1332">
          <cell r="B1332" t="str">
            <v>1300I097 ASISTENCIA TECNICA Y SEGUIMIENTO A LOS PROGRAMAS DE EMPLEO DE LAS ADMINISTRACIONES TERRITORIALES</v>
          </cell>
        </row>
        <row r="1333">
          <cell r="B1333" t="str">
            <v>1300I098 DISEÑAR Y APLICAR UN SISTEMA DE SEGUIMIENTO A LA GESTION DE LOS CONSEJOS TERRITORIALES DE EMPLEO, CTE</v>
          </cell>
        </row>
        <row r="1334">
          <cell r="B1334" t="str">
            <v>1300I099 CONVENIOS EJECUTADOS PARA IMPULSAR LA APLICACION DE LAS INICIATIVAS LOCALES DE EMPLEO, ILES</v>
          </cell>
        </row>
        <row r="1335">
          <cell r="B1335" t="str">
            <v>1300I100 CONVENIOS PARA IMPULSAR PROCESOS DE CONCERTACION PUBLICO-PRIVADA REGIONAL Y LOCAL PARA DESARROLLAR INVESTIGACIONES SOBRE EL COMPORTAMIENTO DEL MERCADO DE TRABAJO</v>
          </cell>
        </row>
        <row r="1336">
          <cell r="B1336" t="str">
            <v>1300I101 DOCUMENTO TECNICO PEDAGOGICO PARA EL PROCESO DE FORMACION</v>
          </cell>
        </row>
        <row r="1337">
          <cell r="B1337" t="str">
            <v>1300I102 OBSERVATORIOS PROMOVIDOS PARA IMPULSAR INSTANCIA DE RECOLECCION Y PROCESAMIENTO DE INFORMACION ESTADISTICA LABORAL A NIVEL REGIONAL Y LOCAL</v>
          </cell>
        </row>
        <row r="1338">
          <cell r="B1338" t="str">
            <v>1300I103 VISITAS PARA COORDINAR EL PROGRAMA DE VIGILANCIA Y CONTROL DIRIGIDO A LAS EMPRESAS QUE OCUPAN MANO DE OBRA EXTRANJERA</v>
          </cell>
        </row>
        <row r="1339">
          <cell r="B1339" t="str">
            <v>1300I104 BOLETINES ELABORADOS PARA REGISTRAR, ANALIZAR ESTADISTICAS Y PUBLICAR UN BOLETIN SOBRE EL COMPORTAMIENTO DE LA MANO DE OBRA EXTRANJERA</v>
          </cell>
        </row>
        <row r="1340">
          <cell r="B1340" t="str">
            <v>1300I105 ACTAS DE PARTICIPACION Y SEGUIMIENTO DE LAS REUNIONES DE COMITE TECNICO BINACIONAL DE LA COMISION PRESIDENCIAL Y ASUNTOS FRONTERIZOS COLOMBO-VENEZOLANA Y COLOMBO-ECUATORIANA</v>
          </cell>
        </row>
        <row r="1341">
          <cell r="B1341" t="str">
            <v>1300I106 ACTAS DE PARTICIPACION Y SEGUIMIENTO DE LAS REUNIONES DE LA COMISION NACIONAL DE MIGRACION</v>
          </cell>
        </row>
        <row r="1342">
          <cell r="B1342" t="str">
            <v>1300I107 ELABORAR Y ACTUALIZAR EL REGLAMENTO INTERNO DE TRABAJO Y REGLAMENTO DE HIGIENE Y SEGURIDAD INDUSTRIAL DE LAS EMPRESAS DE SERVICIOS TEMPORALES</v>
          </cell>
        </row>
        <row r="1343">
          <cell r="B1343" t="str">
            <v>1300I108 ASISTENCIA TECNICA A MUNICIPIOS Y DEPARTAMENTOS</v>
          </cell>
        </row>
        <row r="1344">
          <cell r="B1344" t="str">
            <v>1300I109 DOCUMENTO PROPUESTA</v>
          </cell>
        </row>
        <row r="1345">
          <cell r="B1345" t="str">
            <v>1300I110 PROGRAMAS DISEÑADOS</v>
          </cell>
        </row>
        <row r="1346">
          <cell r="B1346" t="str">
            <v>1300I111 REUNIONES ASISTIDAS</v>
          </cell>
        </row>
        <row r="1347">
          <cell r="B1347" t="str">
            <v>1300I112 DOCUMENTO PROPUESTA</v>
          </cell>
        </row>
        <row r="1348">
          <cell r="B1348" t="str">
            <v>1300I113 ASISTENCIA TECNICA A LOS COMITES</v>
          </cell>
        </row>
        <row r="1349">
          <cell r="B1349" t="str">
            <v>1300I114 SEMINARIOS NACIONALES DE FOMENTO A LA ECONOMIA SOCIAL Y SOLIDARIA</v>
          </cell>
        </row>
        <row r="1350">
          <cell r="B1350" t="str">
            <v>1300I115 CONGRESOS NACIONALES DE FOMENTO A LA ECONOMIA SOCIAL Y SOLIDARIA</v>
          </cell>
        </row>
        <row r="1351">
          <cell r="B1351" t="str">
            <v>1300I116 CONGRESO INTERNACIONALES DE FOMENTO A LA ECONOMIA SOCIAL Y SOLIDARIA</v>
          </cell>
        </row>
        <row r="1352">
          <cell r="B1352" t="str">
            <v>1300I117 CONVENIO FIRMADO INTERINSTITUCIONAL PARA LA PRIMERA CADENA PRODUCTIVA DEL ACHIRA</v>
          </cell>
        </row>
        <row r="1353">
          <cell r="B1353" t="str">
            <v>1300I118 ORGANIZACION Y ESTRUCTURACION DE UN BANCO DE PROYECTOS DE EMPLEO</v>
          </cell>
        </row>
        <row r="1354">
          <cell r="B1354" t="str">
            <v>1300I119 CREACION DE UN FONDO DE SOLIDARIDAD SOCIAL PARA ESTIMULAR EL EMPLEO</v>
          </cell>
        </row>
        <row r="1355">
          <cell r="B1355" t="str">
            <v>1300I120 REUNIONES PARA COORDINACION CON EL INSTITUTO COLOMBIANO DE BIENESTAR FAMILIAR Y EL SENA, TERMINAR EL PROGRAMAS DE FORTALECIMIENTO Y CREACION DE LAS COOPERATIVAS MULTIACTIVAS PARA LAS MADRES COMUNITARIAS Y MUJER</v>
          </cell>
        </row>
        <row r="1356">
          <cell r="B1356" t="str">
            <v>1300I121 REUNIONES DE COORDINACION PARA ESTUDIAR LA PROPUESTA DEL PROGRAMA DE VIVIENDA PARA LAS MUJERES CABEZA DE FAMILIA MEDIANTE LA AUTOCONSTRUCCION</v>
          </cell>
        </row>
        <row r="1357">
          <cell r="B1357" t="str">
            <v>1300I122 ASISTENCIA TECNICA A GRUPOS DE MUJERES</v>
          </cell>
        </row>
        <row r="1358">
          <cell r="B1358" t="str">
            <v>1300I123 DOCUMENTO TECNICO PEDAGOGICO PARA EL PROCESO DE FORMACION</v>
          </cell>
        </row>
        <row r="1359">
          <cell r="B1359" t="str">
            <v>1300I124 DOCUMENTO PROPUESTA</v>
          </cell>
        </row>
        <row r="1360">
          <cell r="B1360" t="str">
            <v>1300I125 DOCUMENTO INICIATIVAS</v>
          </cell>
        </row>
        <row r="1361">
          <cell r="B1361" t="str">
            <v>1300I126 REUNIONES REALIZADAS CON EL PROGRAMA COLOMBIA JOVEN PARA TRABAJAR A NIVEL INSTITUCIONAL LOS PROGRAMAS DE JOVENES EMPRESARIOS</v>
          </cell>
        </row>
        <row r="1362">
          <cell r="B1362" t="str">
            <v>1300I127 SEMINARIOS SOBRE EL PROGRAMA DE DISCAPACIDADES E INICIATIVAS LOCALES DE EMPLEO</v>
          </cell>
        </row>
        <row r="1363">
          <cell r="B1363" t="str">
            <v>1300I128 DOCUMENTO TECNICO PROPUESTA PARA EL DESARROLLADO EN COORDINACION CON  LOS INTEGRANTES DEL COMITE ELABORAR UN DOCUMENTO DE POLITICAS SOBRE DISCAPACIDAD CORRESPONDIENTE AL AREA DE INTEGRACION LABORAL</v>
          </cell>
        </row>
        <row r="1364">
          <cell r="B1364" t="str">
            <v>1300I129 DOCUMENTO PROPUESTA PARA LA COORDINACION CON LOS INTEGRANTES DEL COMITE ELABORAR UN DOCUMENTO DE POLITICAS SOBRE DISCAPACIDAD CORRESPONDIENTE AL AREA DE INTEGRACION LABORAL</v>
          </cell>
        </row>
        <row r="1365">
          <cell r="B1365" t="str">
            <v>1300I130 RECURSOS RECUPERADOS PARA FINANCIACION DEL SISTEMA DE SEGURIDAD.</v>
          </cell>
        </row>
        <row r="1366">
          <cell r="B1366" t="str">
            <v>1300I131 NUMERO DE MIPYMES</v>
          </cell>
        </row>
        <row r="1367">
          <cell r="B1367" t="str">
            <v>1300I132 EMPLEOS GENERADOS POR LAS MIPYME</v>
          </cell>
        </row>
        <row r="1368">
          <cell r="B1368" t="str">
            <v>1300I133 EXPORTACIONES REALIZADAS POR LAS MIPYMES</v>
          </cell>
        </row>
        <row r="1369">
          <cell r="B1369" t="str">
            <v>1300I134 EMPRESAS BENEFICIADAS A TRAVES DEL FONDO COLOMBIANO DE MODERNIZACION Y DESARROLLO TECNOLOGICO DE LAS MIPYME, FOMIPYME</v>
          </cell>
        </row>
        <row r="1370">
          <cell r="B1370" t="str">
            <v>1300I135 MONTO DE LOS RECURSOS DESEMBOLSADOS POR LOS PROGRAMAS Y SERVICIOS NO FINANCIEROS PARA EL DESARROLLO DE LA MIPYME</v>
          </cell>
        </row>
        <row r="1371">
          <cell r="B1371" t="str">
            <v>1300I136 MIPYMES CON CREDITO GARANTIZADO RESPECTO AL TOTAL DE EMPRESAS</v>
          </cell>
        </row>
        <row r="1372">
          <cell r="B1372" t="str">
            <v>1300I137 MIPYMES CON CREDITO GARANTIZADO RESPECTO AL TOTAL DE CREDITOS</v>
          </cell>
        </row>
        <row r="1373">
          <cell r="B1373" t="str">
            <v>1300I138 BENEFICIARIOS DE LA CORPORACION PARA EL DESARROLLO DE MICROEMPRESAS</v>
          </cell>
        </row>
        <row r="1374">
          <cell r="B1374" t="str">
            <v>1300I139 MIPYMES VINCULADAS A PROGRAMAS DE ASEGURAMIENTO DE LA CALIDAD Y PROGRAMAS DE MEJORAMIENTO CONTINUO</v>
          </cell>
        </row>
        <row r="1375">
          <cell r="B1375" t="str">
            <v>1300I140 MINICADENAS PRODUCTIVAS ORGANIZADAS Y CON PROGRAMAS DE COMPETITIVIDAD EN MARCHA</v>
          </cell>
        </row>
        <row r="1376">
          <cell r="B1376" t="str">
            <v>1300I141 PROYECTOS DE INNOVACION Y/O TECNOLOGICOS DE LOS SECTORES PRODUCTIVOS CON COFINANCIACION DEL FONDO COLOMBIANO DE MODERNIZACION Y DESARROLLO TECNOLOGICO DE LAS MIPYME, FOMIPYME</v>
          </cell>
        </row>
        <row r="1377">
          <cell r="B1377" t="str">
            <v>1300I142 PATENTES, MODELOS Y DISEÑOS INDUSTRIALES CONCEDIDOS</v>
          </cell>
        </row>
        <row r="1378">
          <cell r="B1378" t="str">
            <v>1300I143 EMPRESAS BENEFICIADAS POR EL INSTITUTO DE FOMENTO INDUSTRIAL, IFI (BANCA DE PRIMER Y SEGUNDO PISO)</v>
          </cell>
        </row>
        <row r="1379">
          <cell r="B1379" t="str">
            <v>1300I144 CREDITOS GARANTIZADOS POR EL SISTEMA NACIONAL DE GARANTIAS</v>
          </cell>
        </row>
        <row r="1380">
          <cell r="B1380" t="str">
            <v>1300I145 VALOR CREDITOS GARANTIZADOS POR EL SISTEMA NACIONAL DE GARANTIAS</v>
          </cell>
        </row>
        <row r="1381">
          <cell r="B1381" t="str">
            <v>1300I146 JOVENES TRABAJADORES ENTRE 10 Y 14 AÑOS</v>
          </cell>
        </row>
        <row r="1382">
          <cell r="B1382" t="str">
            <v>1300I147 NIVEL DE COMPROMISOS CUMPLIDOS DE LA DECLARACION DE CARTAGENA SOBRE ERRADICACION DE TRABAJO INFANTIL</v>
          </cell>
        </row>
        <row r="1383">
          <cell r="B1383" t="str">
            <v>1300I148 TASA DE DESEMPLEO EN SIETE AREAS PRODUCTIVAS</v>
          </cell>
        </row>
        <row r="1384">
          <cell r="B1384" t="str">
            <v>1300I149 TASA DE OCUPACION SIETE AREAS</v>
          </cell>
        </row>
        <row r="1385">
          <cell r="B1385" t="str">
            <v>1300I150 TASA DE OCUPACION NACIONAL</v>
          </cell>
        </row>
        <row r="1386">
          <cell r="B1386" t="str">
            <v>1300I151 TASA DE SUBEMPLEO</v>
          </cell>
        </row>
        <row r="1387">
          <cell r="B1387" t="str">
            <v>1300I152 TASA DE SUBEMPLEO NACIONAL</v>
          </cell>
        </row>
        <row r="1388">
          <cell r="B1388" t="str">
            <v>1300I153 TASA DE DESEMPLEO NACIONAL</v>
          </cell>
        </row>
        <row r="1389">
          <cell r="B1389" t="str">
            <v>1300I154 EMPLEOS CREADOS</v>
          </cell>
        </row>
        <row r="1390">
          <cell r="B1390" t="str">
            <v>1300I155 EMPLEOS CREADOS TOTAL NACIONAL</v>
          </cell>
        </row>
        <row r="1391">
          <cell r="B1391" t="str">
            <v>1300I156 EMPLEOS CREADOS POR REGION DEL TOTAL NACIONAL</v>
          </cell>
        </row>
        <row r="1392">
          <cell r="B1392" t="str">
            <v>1300I157 OCUPACION POR REGION</v>
          </cell>
        </row>
        <row r="1393">
          <cell r="B1393" t="str">
            <v>1300I158 DESEMPLEO POR REGION</v>
          </cell>
        </row>
        <row r="1394">
          <cell r="B1394" t="str">
            <v>1300I159 NUMERO DE EMPLEOS GENERADOS POR EMPLEO EN ACCION PROYECTOS COMUNITARIOS</v>
          </cell>
        </row>
        <row r="1395">
          <cell r="B1395" t="str">
            <v>1300I160 NUMERO DE EMPLEOS GENERADOS POR VIAS PARA LA PAZ</v>
          </cell>
        </row>
        <row r="1396">
          <cell r="B1396" t="str">
            <v>1300I161 INGRESO PROMEDIO ANUAL DE LOS BENEFICIARIOS DIRECTOS (EMPLEO EN ACCION-PROYECTOS COMUNITARIOS).</v>
          </cell>
        </row>
        <row r="1397">
          <cell r="B1397" t="str">
            <v>1300I162 CAMBIO NETO EN PROMOCION DE GRADOS DE NIÑOS QUE PERTENECEN AL PROGRAMA "FAMILIAS EN ACCION"</v>
          </cell>
        </row>
        <row r="1398">
          <cell r="B1398" t="str">
            <v>1300I163 NUMERO DE JOVENES INGRESADOS AL PROGRAMA "JOVENES EN ACCION"</v>
          </cell>
        </row>
        <row r="1399">
          <cell r="B1399" t="str">
            <v>14000000 SECTOR VIVIENDA Y DESARROLLO URBANO</v>
          </cell>
        </row>
        <row r="1400">
          <cell r="B1400" t="str">
            <v>1400I001 PREDIOS MEJORADOS POR METODOS DE AUTOCONSTRUCCION</v>
          </cell>
        </row>
        <row r="1401">
          <cell r="B1401" t="str">
            <v>1400I002 FAMILIAS ATENDIDAS CON PROYECTOS DE VIVIENDA</v>
          </cell>
        </row>
        <row r="1402">
          <cell r="B1402" t="str">
            <v>1400I003 BARRIOS ATENDIDOS CON PROYECTOS DE VIVIENDA DE INTERES SOCIAL</v>
          </cell>
        </row>
        <row r="1403">
          <cell r="B1403" t="str">
            <v>1400I004 MUNICIPIOS CON APLICACION DE INSTRUMENTOS DE GESTION Y FINANCIACION</v>
          </cell>
        </row>
        <row r="1404">
          <cell r="B1404" t="str">
            <v>1400I005 MUNICIPIOS CON PROYECTOS DE REUBICACION DE VIVIENDAS</v>
          </cell>
        </row>
        <row r="1405">
          <cell r="B1405" t="str">
            <v>1400I006 SUBSIDIOS DESEMBOLSADOS</v>
          </cell>
        </row>
        <row r="1406">
          <cell r="B1406" t="str">
            <v>1400I007 PREDIOS TITULADOS</v>
          </cell>
        </row>
        <row r="1407">
          <cell r="B1407" t="str">
            <v>1400I008 CONSULTAS REALIZADAS AL SISTEMA DE INFORMACION DE LA ENTIDAD</v>
          </cell>
        </row>
        <row r="1408">
          <cell r="B1408" t="str">
            <v>1400I009 MUNICIPIOS CON APLICACION DE NORMAS DE CALIDAD DE VIVIENDA</v>
          </cell>
        </row>
        <row r="1409">
          <cell r="B1409" t="str">
            <v>1400I010 DISMINUCION EN TIEMPO DE TRANSPORTE INTRA URBANO PARA GRANDES CIUDADES</v>
          </cell>
        </row>
        <row r="1410">
          <cell r="B1410" t="str">
            <v>1400I011 SUBSIDIOS ASIGNADOS (POR EL INURBE, LAS CAJAS DE COMPENSACION FAMILIAR, LA CPVM Y EL BANCO AGRARIO)</v>
          </cell>
        </row>
        <row r="1411">
          <cell r="B1411" t="str">
            <v>1400I012 SUBSIDIOS ASIGNADOS POR EL INURBE</v>
          </cell>
        </row>
        <row r="1412">
          <cell r="B1412" t="str">
            <v>1400I013 SUBSIDIOS ASIGNADOS POR LAS CAJAS DE COMPENSACION FAMILIAR</v>
          </cell>
        </row>
        <row r="1413">
          <cell r="B1413" t="str">
            <v>1400I014 SUBSIDIOS ASIGNADOS POR LA CPVM</v>
          </cell>
        </row>
        <row r="1414">
          <cell r="B1414" t="str">
            <v>1400I015 SUBSIDIOS ASIGNADOS POR EL BANCO AGRARIO</v>
          </cell>
        </row>
        <row r="1415">
          <cell r="B1415" t="str">
            <v>1400I016 VALOR SUBSIDIOS ASIGNADOS</v>
          </cell>
        </row>
        <row r="1416">
          <cell r="B1416" t="str">
            <v>1400I017 SUBSIDIOS DESEMBOLSADOS</v>
          </cell>
        </row>
        <row r="1417">
          <cell r="B1417" t="str">
            <v>1400I018 CREDITOS HIPOTECARIOS DESEMBOLSADOS POR EL FNA</v>
          </cell>
        </row>
        <row r="1418">
          <cell r="B1418" t="str">
            <v>1400I019 CREDITOS HIPOTECARIOS DESEMBOLSADOS POR EL SISTEMA  FINANCIERO</v>
          </cell>
        </row>
        <row r="1419">
          <cell r="B1419" t="str">
            <v>1400I020 VALOR  DE CREDITOS HIPOTECARIOS DESEMBOLSADOS POR EL FNA Y EL SECTOR FINANCIERO</v>
          </cell>
        </row>
        <row r="1420">
          <cell r="B1420" t="str">
            <v>1400I021 VALOR  DE CREDITOS HIPOTECARIOS DESEMBOLSADOS POR EL FNA</v>
          </cell>
        </row>
        <row r="1421">
          <cell r="B1421" t="str">
            <v>1400I022 VALOR  DE CREDITOS HIPOTECARIOS DESEMBOLSADOS POR EL SISTEMA FINANCIERO</v>
          </cell>
        </row>
        <row r="1422">
          <cell r="B1422" t="str">
            <v>1400I023 CUENTAS DE AHORRO PROGRAMADO -ACTIVAS-</v>
          </cell>
        </row>
        <row r="1423">
          <cell r="B1423" t="str">
            <v>1400I024 VALOR  SALDO EN CUENTAS DE AHORRO PROGRAMADO EN ENTIDADES FINANCIERAS Y EL FNA</v>
          </cell>
        </row>
        <row r="1424">
          <cell r="B1424" t="str">
            <v>1400I025 VALOR  SALDO EN CUENTAS DE AHORRO PROGRAMADO EN ENTIDADES FINANCIERAS</v>
          </cell>
        </row>
        <row r="1425">
          <cell r="B1425" t="str">
            <v>1400I026 VALOR  SALDO EN CUENTAS DE AHORRO PROGRAMADO EN EL FNA</v>
          </cell>
        </row>
        <row r="1426">
          <cell r="B1426" t="str">
            <v>1400I027 SECTOR DE LA CONSTRUCCION (EDIFICACION) RESPECTO AL PIB NACIONAL</v>
          </cell>
        </row>
        <row r="1427">
          <cell r="B1427" t="str">
            <v>1400I028 OBSERVATORIOS DEL MERCADO INMOBILIARIO EN FUNCIONAMIENTO</v>
          </cell>
        </row>
        <row r="1428">
          <cell r="B1428" t="str">
            <v>1400I029 PREDIOS LEGALIZADOS A TRAVES DE LA TITULACION</v>
          </cell>
        </row>
        <row r="1429">
          <cell r="B1429" t="str">
            <v>1400I030 SISTEMAS CONSTRUCTIVOS REGISTRADOS POR LA COMISION DE SISMORRESISTENCIA</v>
          </cell>
        </row>
        <row r="1430">
          <cell r="B1430" t="str">
            <v>1400I031 FORMULACION DE LA POLITICA DE TRANSPORTE URBANO</v>
          </cell>
        </row>
        <row r="1431">
          <cell r="B1431" t="str">
            <v>1400I032 AVANCE EN LA FORMULACION DE LA POLITICA DE ESPACIO PUBLICO</v>
          </cell>
        </row>
        <row r="1432">
          <cell r="B1432" t="str">
            <v>15000000 SECTOR DESARROLLO COMUNITARIO</v>
          </cell>
        </row>
        <row r="1433">
          <cell r="B1433" t="str">
            <v>1500I001 INGRESO ASOCIADOS</v>
          </cell>
        </row>
        <row r="1434">
          <cell r="B1434" t="str">
            <v>1500I002 INGRESO FAMILIAS</v>
          </cell>
        </row>
        <row r="1435">
          <cell r="B1435" t="str">
            <v>1500I003 PRODUCCION EMPRESAS SOLIDARIAS</v>
          </cell>
        </row>
        <row r="1436">
          <cell r="B1436" t="str">
            <v>1500I004 RECURSOS PARA LA ATENCION A POBLACION INDIGENA EN PROGRAMAS DE NUTRICION</v>
          </cell>
        </row>
        <row r="1437">
          <cell r="B1437" t="str">
            <v>1500I005 RECURSOS PARA LA ATENCION A FAMILIAS EN PROGRAMAS DE NUTRICION</v>
          </cell>
        </row>
        <row r="1438">
          <cell r="B1438" t="str">
            <v>1500I006 RECURSOS PARA LA ATENCION A LA POBLACION INFANTIL EN PROGRAMAS DE NUTRICION</v>
          </cell>
        </row>
        <row r="1439">
          <cell r="B1439" t="str">
            <v>1500I007 RECURSOS PARA LA ATENCION A LA POBLACION DE LA TERCERA EDAD EN PROGRAMAS DE NUTRICION</v>
          </cell>
        </row>
        <row r="1440">
          <cell r="B1440" t="str">
            <v>1500I008 RECURSOS PARA LA ATENCION A LA POBLACION DE MUJERES LACTANTES EN PROGRAMAS DE NUTRICION</v>
          </cell>
        </row>
        <row r="1441">
          <cell r="B1441" t="str">
            <v>1500I009 FAMILIAS ATENDIDAS PARA DISMINUIR COMBATES</v>
          </cell>
        </row>
        <row r="1442">
          <cell r="B1442" t="str">
            <v>1500I010 RECURSOS PARA MEJORAR EL INGRESO DE LAS FAMILIAS YA DISMINUIR CONFLICTO</v>
          </cell>
        </row>
        <row r="1443">
          <cell r="B1443" t="str">
            <v>1500I011 TASAS DE BAJO PESO AL NACER</v>
          </cell>
        </row>
        <row r="1444">
          <cell r="B1444" t="str">
            <v>1500I012 TASA DE ADOLESCENTES EMBARAZADAS</v>
          </cell>
        </row>
        <row r="1445">
          <cell r="B1445" t="str">
            <v>1500I013 PERSONAS GRADUADAS O CAPACITADAS</v>
          </cell>
        </row>
        <row r="1446">
          <cell r="B1446" t="str">
            <v>1500I014 VARIACION EN EL VALOR DE LA PRODUCCION</v>
          </cell>
        </row>
        <row r="1447">
          <cell r="B1447" t="str">
            <v>1500I015 CLIENTES ADMITIDOS AL PROGRAMA DE CUIDADOS A MADRE E HIJO</v>
          </cell>
        </row>
        <row r="1448">
          <cell r="B1448" t="str">
            <v>1500I016 VISITAS CLINICAS POR MES</v>
          </cell>
        </row>
        <row r="1449">
          <cell r="B1449" t="str">
            <v>1500I017 MADRES PRENATALES O POSTNATALES CONTACTADAS</v>
          </cell>
        </row>
        <row r="1450">
          <cell r="B1450" t="str">
            <v>1500I018 PERSONAS QUE RECIBEN SERVICIOS DE PLANIFICACION FAMILIAR</v>
          </cell>
        </row>
        <row r="1451">
          <cell r="B1451" t="str">
            <v>1500I019 MUJERES EMBARAZADAS QUE RECIBEN CUIDADO EN EL PRIMER TRIMESTRE</v>
          </cell>
        </row>
        <row r="1452">
          <cell r="B1452" t="str">
            <v>17000000 SECTOR TURISMO</v>
          </cell>
        </row>
        <row r="1453">
          <cell r="B1453" t="str">
            <v>1700I001 EFECTIVOS DE POLICIA TURISTICA BENEFICIADOS CON ACTIVIDADES DE CAPACITACION.</v>
          </cell>
        </row>
        <row r="1454">
          <cell r="B1454" t="str">
            <v>1700I002 PARTICIPACION DEL SECTOR TURISMO EN EL PIB</v>
          </cell>
        </row>
        <row r="1455">
          <cell r="B1455" t="str">
            <v>1700I003 INDUSTRIA MANUFACTURERA SIN TRILLA</v>
          </cell>
        </row>
        <row r="1456">
          <cell r="B1456" t="str">
            <v>1700I004 EXPORTACIONES INDUSTRIALES NO TRADICIONALES</v>
          </cell>
        </row>
        <row r="1457">
          <cell r="B1457" t="str">
            <v>1700I005 EMPRESAS VINCULADAS A LA OFERTA EXPORTABLE</v>
          </cell>
        </row>
        <row r="1458">
          <cell r="B1458" t="str">
            <v>1700I006 VALOR DE LAS COMPRAS NACIONALES DE LAS ENTIDADES ESTATALES</v>
          </cell>
        </row>
        <row r="1459">
          <cell r="B1459" t="str">
            <v>1700I007 MONTO EN LAS DIVISAS POR RECEPCION DE TURISMO</v>
          </cell>
        </row>
        <row r="1460">
          <cell r="B1460" t="str">
            <v>1700I008 TURISTAS EXTRANJEROS</v>
          </cell>
        </row>
        <row r="1461">
          <cell r="B1461" t="str">
            <v>1700I009 PARTICIPACION DEL SECTOR TURISMO EN EL PIB</v>
          </cell>
        </row>
        <row r="1462">
          <cell r="B1462" t="str">
            <v>1700I010 MONTO EN LAS VENTAS DE RESTAURANTES Y HOTELES</v>
          </cell>
        </row>
        <row r="1463">
          <cell r="B1463" t="str">
            <v>1700I011 EMPLEOS DIRECTOS GENERADOS POR EL SECTOR TURISMO</v>
          </cell>
        </row>
        <row r="1464">
          <cell r="B1464" t="str">
            <v>1700I012 OCUPACION HOTELERA</v>
          </cell>
        </row>
        <row r="1465">
          <cell r="B1465" t="str">
            <v>1700I013 FLUJO DE INVERSION EXTRANJERA EN EL SECTOR TURISTICO</v>
          </cell>
        </row>
        <row r="1466">
          <cell r="B1466" t="str">
            <v>1700I014 ESTABLECIMIENTOS TURISTICOS INSCRITOS EN EL REGISTRO NACIONAL TURISTICO, MT</v>
          </cell>
        </row>
        <row r="1467">
          <cell r="B1467" t="str">
            <v>1700I015 GASTO PER CAPITA EN EL CONSUMO TURISTICO</v>
          </cell>
        </row>
        <row r="1468">
          <cell r="B1468" t="str">
            <v>1700I016 CREDITO OTORGADO AL SECTOR TURISTICO</v>
          </cell>
        </row>
        <row r="1469">
          <cell r="B1469" t="str">
            <v>1700I017 MONTO CREDITOS OTORGADOS AL SECTOR TURISTICO</v>
          </cell>
        </row>
        <row r="1470">
          <cell r="B1470" t="str">
            <v>1700I018 FORMACION BRUTA DE CAPITAL FIJO</v>
          </cell>
        </row>
        <row r="1471">
          <cell r="B1471" t="str">
            <v>19000000 SECTOR ARTESANIAS</v>
          </cell>
        </row>
        <row r="1472">
          <cell r="B1472" t="str">
            <v>1900I001 ARTESANOS BENEFICIADOS POR ACTIVIDADES ORGANIZADAS O LIDERAS POR ARTESANIAS DE COLOMBIA</v>
          </cell>
        </row>
        <row r="1473">
          <cell r="B1473" t="str">
            <v>1900I002 COBERTURA DE MUNICIPIOS LOGRADA POR ARTESANIAS DE COLOMBIA</v>
          </cell>
        </row>
        <row r="1474">
          <cell r="B1474" t="str">
            <v>1900I003 COBERTURA DE ARTESANOS LOGRADA POR ARTESANIAS DE COLOMBIA</v>
          </cell>
        </row>
        <row r="1475">
          <cell r="B1475" t="str">
            <v>1900I004 INGRESO PER CAPITA POR ARTESANO GENERADOS POR EVENTO COMERCIAL PROGRAMADO POR ARTESANIAS DE COLOMBIA</v>
          </cell>
        </row>
        <row r="1476">
          <cell r="B1476" t="str">
            <v>20000000 CIENCIA Y TECNOLOGIA</v>
          </cell>
        </row>
        <row r="1477">
          <cell r="B1477" t="str">
            <v>2000I001 INVERSION EN DESARROLLO Y APOYO ECONOMICO AL SISTEMA NACIONAL DE CIENCIA Y TECNOLOGIA, SNC&amp;T</v>
          </cell>
        </row>
        <row r="1478">
          <cell r="B1478" t="str">
            <v>2000I002 PROYECTOS  DE ALTO RIESGO TECNOLOGICO FINANCIADOS CON RESULTADOS EXITOSOS</v>
          </cell>
        </row>
        <row r="1479">
          <cell r="B1479" t="str">
            <v>2000I003 INVERSION EN CIENCIA Y TECNOLOGIA, CYT (COMO % DEL PIB)</v>
          </cell>
        </row>
      </sheetData>
      <sheetData sheetId="3" refreshError="1">
        <row r="2">
          <cell r="B2" t="str">
            <v>I.   Brindar seguridad democrática</v>
          </cell>
        </row>
        <row r="3">
          <cell r="B3" t="str">
            <v xml:space="preserve">      1.  Control del territorio y defensa de la soberanía nacional</v>
          </cell>
        </row>
        <row r="4">
          <cell r="B4" t="str">
            <v xml:space="preserve">            a. Fortalecimiento de la Fuerza Pública y de la capacidad disuasiva</v>
          </cell>
        </row>
        <row r="5">
          <cell r="B5" t="str">
            <v xml:space="preserve">            b. Promoción de la cooperación ciudadana</v>
          </cell>
        </row>
        <row r="6">
          <cell r="B6" t="str">
            <v xml:space="preserve">            c. Protección a la infraestructura económica </v>
          </cell>
        </row>
        <row r="7">
          <cell r="B7" t="str">
            <v xml:space="preserve">            d. Seguridad urbana </v>
          </cell>
        </row>
        <row r="8">
          <cell r="B8" t="str">
            <v xml:space="preserve">            e. Implementación del Programa de seguridad vial</v>
          </cell>
        </row>
        <row r="9">
          <cell r="B9" t="str">
            <v xml:space="preserve">            f. Comunicaciones para la paz</v>
          </cell>
        </row>
        <row r="10">
          <cell r="B10" t="str">
            <v xml:space="preserve">            z. Otros programas</v>
          </cell>
        </row>
        <row r="11">
          <cell r="B11" t="str">
            <v xml:space="preserve">      2.  Combate al problema de las drogas ilícitas y al crimen organizado</v>
          </cell>
        </row>
        <row r="12">
          <cell r="B12" t="str">
            <v xml:space="preserve">            a. Desarticulación del proceso de producción, fabricación, comercialización y consumo de drogas</v>
          </cell>
        </row>
        <row r="13">
          <cell r="B13" t="str">
            <v xml:space="preserve">            b. Lucha contra la extorsión y el secuestro</v>
          </cell>
        </row>
        <row r="14">
          <cell r="B14" t="str">
            <v xml:space="preserve">            z. Otros programas</v>
          </cell>
        </row>
        <row r="15">
          <cell r="B15" t="str">
            <v xml:space="preserve">      3.  Fortalecimiento del servicio de justicia</v>
          </cell>
        </row>
        <row r="16">
          <cell r="B16" t="str">
            <v xml:space="preserve">            a. Racionalización del Servicio de Justicia</v>
          </cell>
        </row>
        <row r="17">
          <cell r="B17" t="str">
            <v xml:space="preserve">            b. Fortalecimiento de la investigación criminal</v>
          </cell>
        </row>
        <row r="18">
          <cell r="B18" t="str">
            <v xml:space="preserve">            c. Revisión de la política criminal , penitenciaria y carcelaria</v>
          </cell>
        </row>
        <row r="19">
          <cell r="B19" t="str">
            <v xml:space="preserve">            d. Organización del Sistema administrativo de justicia</v>
          </cell>
        </row>
        <row r="20">
          <cell r="B20" t="str">
            <v xml:space="preserve">            e. Defensa Judicial del Estado Colombiano</v>
          </cell>
        </row>
        <row r="21">
          <cell r="B21" t="str">
            <v xml:space="preserve">            f. Racionalización y simplificación del ordenamiento jurídico</v>
          </cell>
        </row>
        <row r="22">
          <cell r="B22" t="str">
            <v xml:space="preserve">            g. Fortalecimiento de la Superintendencia de Notariado y Registro</v>
          </cell>
        </row>
        <row r="23">
          <cell r="B23" t="str">
            <v xml:space="preserve">            z. Otros programas</v>
          </cell>
        </row>
        <row r="24">
          <cell r="B24" t="str">
            <v xml:space="preserve">      4.  Desarrollo en zonas deprimidas y de conflicto</v>
          </cell>
        </row>
        <row r="25">
          <cell r="B25" t="str">
            <v xml:space="preserve">            a. Proyectos productivos y de generación de ingresos</v>
          </cell>
        </row>
        <row r="26">
          <cell r="B26" t="str">
            <v xml:space="preserve">            b. Desarrollo de infraestructura física y social </v>
          </cell>
        </row>
        <row r="27">
          <cell r="B27" t="str">
            <v xml:space="preserve">            d. Fortalecimiento institucional y comunitario</v>
          </cell>
        </row>
        <row r="28">
          <cell r="B28" t="str">
            <v xml:space="preserve">            c. Programas de desarrollo y paz</v>
          </cell>
        </row>
        <row r="29">
          <cell r="B29" t="str">
            <v xml:space="preserve">            z. Otros programas</v>
          </cell>
        </row>
        <row r="30">
          <cell r="B30" t="str">
            <v xml:space="preserve">      5.  Protección y promoción de los derechos humanos y del Derecho Internacional Humanitario</v>
          </cell>
        </row>
        <row r="31">
          <cell r="B31" t="str">
            <v xml:space="preserve">            a. Prevención de violaciones a los  derechos humanos y al DIH</v>
          </cell>
        </row>
        <row r="32">
          <cell r="B32" t="str">
            <v xml:space="preserve">            b. Atención y prevención del desplazamiento forzado</v>
          </cell>
        </row>
        <row r="33">
          <cell r="B33" t="str">
            <v xml:space="preserve">            c. Medidas particulares de impulso al Derecho Internacional Humanitario</v>
          </cell>
        </row>
        <row r="34">
          <cell r="B34" t="str">
            <v xml:space="preserve">            d. Impulso a la administración de justicia en derechos humanos</v>
          </cell>
        </row>
        <row r="35">
          <cell r="B35" t="str">
            <v xml:space="preserve">            e. Fortalecimiento institucional  </v>
          </cell>
        </row>
        <row r="36">
          <cell r="B36" t="str">
            <v xml:space="preserve">            z. Otros programas</v>
          </cell>
        </row>
        <row r="37">
          <cell r="B37" t="str">
            <v xml:space="preserve">      6.  Fortalecimiento de la convivencia y los valores</v>
          </cell>
        </row>
        <row r="38">
          <cell r="B38" t="str">
            <v xml:space="preserve">      7.  La dimensión internacional</v>
          </cell>
        </row>
        <row r="39">
          <cell r="B39" t="str">
            <v xml:space="preserve">           a. Colombia en el ámbito internacional: la responsabilidad compartida</v>
          </cell>
        </row>
        <row r="40">
          <cell r="B40" t="str">
            <v xml:space="preserve">           b. Relaciones bilaterales</v>
          </cell>
        </row>
        <row r="41">
          <cell r="B41" t="str">
            <v xml:space="preserve">           c. Relaciones multilaterales</v>
          </cell>
        </row>
        <row r="42">
          <cell r="B42" t="str">
            <v xml:space="preserve">           d.  Comunidades colombianas en el exterior</v>
          </cell>
        </row>
        <row r="43">
          <cell r="B43" t="str">
            <v xml:space="preserve">           e. Cooperación internacional</v>
          </cell>
        </row>
        <row r="44">
          <cell r="B44" t="str">
            <v xml:space="preserve">            z. Otros programas</v>
          </cell>
        </row>
        <row r="45">
          <cell r="B45" t="str">
            <v xml:space="preserve">      90.  Fortalecimiento institucional</v>
          </cell>
        </row>
        <row r="46">
          <cell r="B46" t="str">
            <v xml:space="preserve">           a. Adecuación de infraestructura</v>
          </cell>
        </row>
        <row r="47">
          <cell r="B47" t="str">
            <v xml:space="preserve">           b. Capacitación y asistencia técnica</v>
          </cell>
        </row>
        <row r="48">
          <cell r="B48" t="str">
            <v xml:space="preserve">           c. Sistemas de información</v>
          </cell>
        </row>
        <row r="49">
          <cell r="B49" t="str">
            <v xml:space="preserve">           d. Otros</v>
          </cell>
        </row>
        <row r="50">
          <cell r="B50" t="str">
            <v xml:space="preserve">      99.  Otros Brindar seguridad democrática</v>
          </cell>
        </row>
        <row r="51">
          <cell r="B51" t="str">
            <v xml:space="preserve">           z. Otros programas</v>
          </cell>
        </row>
        <row r="52">
          <cell r="B52" t="str">
            <v>II.  Impulsar el crecimiento económico sostenible y la generación de empleo</v>
          </cell>
        </row>
        <row r="53">
          <cell r="B53" t="str">
            <v xml:space="preserve">      1. Impulso a la vivienda y a la construcción</v>
          </cell>
        </row>
        <row r="54">
          <cell r="B54" t="str">
            <v xml:space="preserve">            a. Ajustes al programa de Subsidio Familiar de Vivienda</v>
          </cell>
        </row>
        <row r="55">
          <cell r="B55" t="str">
            <v xml:space="preserve">            b. Incentivos a la demanda de créditos en UVR</v>
          </cell>
        </row>
        <row r="56">
          <cell r="B56" t="str">
            <v xml:space="preserve">            c. Ajustes al sistema de financiamiento de vivienda</v>
          </cell>
        </row>
        <row r="57">
          <cell r="B57" t="str">
            <v xml:space="preserve">           z. Otros programas</v>
          </cell>
        </row>
        <row r="58">
          <cell r="B58" t="str">
            <v xml:space="preserve">      2. Impulso a la exploración y explotación de hidrocarburos y minería </v>
          </cell>
        </row>
        <row r="59">
          <cell r="B59" t="str">
            <v xml:space="preserve">            a. Mejoramiento de las condiciones de la actividad petrolera</v>
          </cell>
        </row>
        <row r="60">
          <cell r="B60" t="str">
            <v xml:space="preserve">            b. Consolidación de la industria de hidrocarburos</v>
          </cell>
        </row>
        <row r="61">
          <cell r="B61" t="str">
            <v xml:space="preserve">            c. Subsidios a combustibles</v>
          </cell>
        </row>
        <row r="62">
          <cell r="B62" t="str">
            <v xml:space="preserve">            d. Regulación de energéticos</v>
          </cell>
        </row>
        <row r="63">
          <cell r="B63" t="str">
            <v xml:space="preserve">            e. Desarrollo del sector minero</v>
          </cell>
        </row>
        <row r="64">
          <cell r="B64" t="str">
            <v xml:space="preserve">           z. Otros programas</v>
          </cell>
        </row>
        <row r="65">
          <cell r="B65" t="str">
            <v xml:space="preserve">      3. Infraestructura estratégica en transporte </v>
          </cell>
        </row>
        <row r="66">
          <cell r="B66" t="str">
            <v xml:space="preserve">            a. Mantenimiento y conservación de carreteras</v>
          </cell>
        </row>
        <row r="67">
          <cell r="B67" t="str">
            <v xml:space="preserve">            b. Impulso al transporte urbano y masivo</v>
          </cell>
        </row>
        <row r="68">
          <cell r="B68" t="str">
            <v xml:space="preserve">            c. Desarrollo de otras modalidades de transporte </v>
          </cell>
        </row>
        <row r="69">
          <cell r="B69" t="str">
            <v xml:space="preserve">            d. Mecanismos de participación privada</v>
          </cell>
        </row>
        <row r="70">
          <cell r="B70" t="str">
            <v xml:space="preserve">           z. Otros programas</v>
          </cell>
        </row>
        <row r="71">
          <cell r="B71" t="str">
            <v xml:space="preserve">      4. Servicios públicos domiciliarios </v>
          </cell>
        </row>
        <row r="72">
          <cell r="B72" t="str">
            <v xml:space="preserve">            a. Optimización en la prestación de los servicios públicos</v>
          </cell>
        </row>
        <row r="73">
          <cell r="B73" t="str">
            <v xml:space="preserve">            b. Reestructuración  de empresas de servicios públicos</v>
          </cell>
        </row>
        <row r="74">
          <cell r="B74" t="str">
            <v xml:space="preserve">            c. Esquema de tarifas y subsidios</v>
          </cell>
        </row>
        <row r="75">
          <cell r="B75" t="str">
            <v xml:space="preserve">            z. Otros programas</v>
          </cell>
        </row>
        <row r="76">
          <cell r="B76" t="str">
            <v xml:space="preserve">      5. Ciencia, tecnología e innovación </v>
          </cell>
        </row>
        <row r="77">
          <cell r="B77" t="str">
            <v xml:space="preserve">            a. Promoción de la investigación</v>
          </cell>
        </row>
        <row r="78">
          <cell r="B78" t="str">
            <v xml:space="preserve">            b. Fortalecimiento de la capacidad institucional</v>
          </cell>
        </row>
        <row r="79">
          <cell r="B79" t="str">
            <v xml:space="preserve">            c. Estímulo a la innovación y al desarrollo tecnológico</v>
          </cell>
        </row>
        <row r="80">
          <cell r="B80" t="str">
            <v xml:space="preserve">            d. Capacitación en investigación y desarrollo en áreas estratégicas </v>
          </cell>
        </row>
        <row r="81">
          <cell r="B81" t="str">
            <v xml:space="preserve">            e. Fortalecimiento de la capacidad regional de ciencia y tecnología </v>
          </cell>
        </row>
        <row r="82">
          <cell r="B82" t="str">
            <v xml:space="preserve">            f.  Apropiación social de la ciencia y la tecnología</v>
          </cell>
        </row>
        <row r="83">
          <cell r="B83" t="str">
            <v xml:space="preserve">            g.  Internacionalización</v>
          </cell>
        </row>
        <row r="84">
          <cell r="B84" t="str">
            <v xml:space="preserve">            z. Otros programas</v>
          </cell>
        </row>
        <row r="85">
          <cell r="B85" t="str">
            <v xml:space="preserve">      6. Competitividad y desarrollo </v>
          </cell>
        </row>
        <row r="86">
          <cell r="B86" t="str">
            <v xml:space="preserve">            a. Eliminación de trámites y coordinación de iniciativas </v>
          </cell>
        </row>
        <row r="87">
          <cell r="B87" t="str">
            <v xml:space="preserve">            b. Papel de coordinación del Estado</v>
          </cell>
        </row>
        <row r="88">
          <cell r="B88" t="str">
            <v xml:space="preserve">            c. Propiedad intelectual</v>
          </cell>
        </row>
        <row r="89">
          <cell r="B89" t="str">
            <v xml:space="preserve">            d. Agenda de Conectividad</v>
          </cell>
        </row>
        <row r="90">
          <cell r="B90" t="str">
            <v xml:space="preserve">            e. Biotecnología</v>
          </cell>
        </row>
        <row r="91">
          <cell r="B91" t="str">
            <v xml:space="preserve">            f. Turismo</v>
          </cell>
        </row>
        <row r="92">
          <cell r="B92" t="str">
            <v xml:space="preserve">            g. Eficiencia de los mercados</v>
          </cell>
        </row>
        <row r="93">
          <cell r="B93" t="str">
            <v xml:space="preserve">            h. Acceso a tecnologías de la información y las comunicaciones</v>
          </cell>
        </row>
        <row r="94">
          <cell r="B94" t="str">
            <v xml:space="preserve">            z. Otros programas</v>
          </cell>
        </row>
        <row r="95">
          <cell r="B95" t="str">
            <v xml:space="preserve">      7. Política de relaciones exteriores y cooperación internacional</v>
          </cell>
        </row>
        <row r="96">
          <cell r="B96" t="str">
            <v xml:space="preserve">           a. Integración comercial </v>
          </cell>
        </row>
        <row r="97">
          <cell r="B97" t="str">
            <v xml:space="preserve">           b. Ley de Preferencias Arancelarias Andinas y de Erradicación de Drogas</v>
          </cell>
        </row>
        <row r="98">
          <cell r="B98" t="str">
            <v xml:space="preserve">           c. Inversión extranjera</v>
          </cell>
        </row>
        <row r="99">
          <cell r="B99" t="str">
            <v xml:space="preserve">           d.  Promoción de las exportaciones agrícolas</v>
          </cell>
        </row>
        <row r="100">
          <cell r="B100" t="str">
            <v xml:space="preserve">           e.  Regionalización de la oferta exportable y desarrollo de una cultura exportadora</v>
          </cell>
        </row>
        <row r="101">
          <cell r="B101" t="str">
            <v xml:space="preserve">            z. Otros programas</v>
          </cell>
        </row>
        <row r="102">
          <cell r="B102" t="str">
            <v xml:space="preserve">      8. Sostenibilidad Ambiental </v>
          </cell>
        </row>
        <row r="103">
          <cell r="B103" t="str">
            <v xml:space="preserve">           a. Conservación y uso sostenible de bienes y servicios ambientales </v>
          </cell>
        </row>
        <row r="104">
          <cell r="B104" t="str">
            <v xml:space="preserve">           b. Manejo integral del agua</v>
          </cell>
        </row>
        <row r="105">
          <cell r="B105" t="str">
            <v xml:space="preserve">           c. Generación de ingresos y "empleo verde" </v>
          </cell>
        </row>
        <row r="106">
          <cell r="B106" t="str">
            <v xml:space="preserve">           d. Sostenibilidad ambiental de la producción nacional</v>
          </cell>
        </row>
        <row r="107">
          <cell r="B107" t="str">
            <v xml:space="preserve">           e. Planificación y administración eficiente del medio ambiente</v>
          </cell>
        </row>
        <row r="108">
          <cell r="B108" t="str">
            <v xml:space="preserve">            z. Otros programas</v>
          </cell>
        </row>
        <row r="109">
          <cell r="B109" t="str">
            <v xml:space="preserve">      9. Generación de empleo </v>
          </cell>
        </row>
        <row r="110">
          <cell r="B110" t="str">
            <v xml:space="preserve">           a. Reforma a la empleabilidad</v>
          </cell>
        </row>
        <row r="111">
          <cell r="B111" t="str">
            <v xml:space="preserve">           b. Programa de apoyo directo al empleo</v>
          </cell>
        </row>
        <row r="112">
          <cell r="B112" t="str">
            <v xml:space="preserve">           c. Sistema de protección al cesante</v>
          </cell>
        </row>
        <row r="113">
          <cell r="B113" t="str">
            <v xml:space="preserve">           d. Fortalecimiento de la capacitación</v>
          </cell>
        </row>
        <row r="114">
          <cell r="B114" t="str">
            <v xml:space="preserve">            z. Otros programas</v>
          </cell>
        </row>
        <row r="115">
          <cell r="B115" t="str">
            <v xml:space="preserve">      99. Otros Impulsar el crecimiento económico sostenible y la generación de empleo</v>
          </cell>
        </row>
        <row r="116">
          <cell r="B116" t="str">
            <v xml:space="preserve">      90.  Fortalecimiento institucional</v>
          </cell>
        </row>
        <row r="117">
          <cell r="B117" t="str">
            <v xml:space="preserve">           a. Adecuación de infraestructura</v>
          </cell>
        </row>
        <row r="118">
          <cell r="B118" t="str">
            <v xml:space="preserve">           b. Capacitación y asistencia técnica</v>
          </cell>
        </row>
        <row r="119">
          <cell r="B119" t="str">
            <v xml:space="preserve">           c. Sistemas de información</v>
          </cell>
        </row>
        <row r="120">
          <cell r="B120" t="str">
            <v xml:space="preserve">           d. Otros</v>
          </cell>
        </row>
        <row r="121">
          <cell r="B121" t="str">
            <v xml:space="preserve">III. Construir equidad social </v>
          </cell>
        </row>
        <row r="122">
          <cell r="B122" t="str">
            <v xml:space="preserve">      1. Revolución educativa</v>
          </cell>
        </row>
        <row r="123">
          <cell r="B123" t="str">
            <v xml:space="preserve">           a. Ampliar la cobertura en educación preescolar, básica, media y superior</v>
          </cell>
        </row>
        <row r="124">
          <cell r="B124" t="str">
            <v xml:space="preserve">           b. Mejorar la calidad de la educación  preescolar, básica, media y superior</v>
          </cell>
        </row>
        <row r="125">
          <cell r="B125" t="str">
            <v xml:space="preserve">           c. Mejorar la eficiencia del sector educativo</v>
          </cell>
        </row>
        <row r="126">
          <cell r="B126" t="str">
            <v xml:space="preserve">            z. Otros programas</v>
          </cell>
        </row>
        <row r="127">
          <cell r="B127" t="str">
            <v xml:space="preserve">      2. Ampliación y mejoramiento de la protección y la seguridad social </v>
          </cell>
        </row>
        <row r="128">
          <cell r="B128" t="str">
            <v xml:space="preserve">           a. Fortalecer el aseguramiento</v>
          </cell>
        </row>
        <row r="129">
          <cell r="B129" t="str">
            <v xml:space="preserve">           b. Garantizar sontenibilidad financiera del SGSSS</v>
          </cell>
        </row>
        <row r="130">
          <cell r="B130" t="str">
            <v xml:space="preserve">           c. Mejorar el acceso y la prestación de servicios de salud en el SGSSS</v>
          </cell>
        </row>
        <row r="131">
          <cell r="B131" t="str">
            <v xml:space="preserve">           d. Acciones prioritarias en salud pública</v>
          </cell>
        </row>
        <row r="132">
          <cell r="B132" t="str">
            <v xml:space="preserve">           e. Protección a la familia, la infancia y la juventud</v>
          </cell>
        </row>
        <row r="133">
          <cell r="B133" t="str">
            <v xml:space="preserve">           f. Programas especiales</v>
          </cell>
        </row>
        <row r="134">
          <cell r="B134" t="str">
            <v xml:space="preserve">           g. Programas de apoyo a la mujer</v>
          </cell>
        </row>
        <row r="135">
          <cell r="B135" t="str">
            <v xml:space="preserve">           h. Articulación de los programas de asistencia y protección social</v>
          </cell>
        </row>
        <row r="136">
          <cell r="B136" t="str">
            <v xml:space="preserve">            z. Otros programas</v>
          </cell>
        </row>
        <row r="137">
          <cell r="B137" t="str">
            <v xml:space="preserve">      3. Impulso a la economía solidaria</v>
          </cell>
        </row>
        <row r="138">
          <cell r="B138" t="str">
            <v xml:space="preserve">           a. Marco institucional y reglas de juego claras</v>
          </cell>
        </row>
        <row r="139">
          <cell r="B139" t="str">
            <v xml:space="preserve">           b. Promoción del desarrollo socioeconómico de las organizaciones de la economía solidaria</v>
          </cell>
        </row>
        <row r="140">
          <cell r="B140" t="str">
            <v xml:space="preserve">           c. Estímulo a la creación de nuevas organizaciones de economía solidaria</v>
          </cell>
        </row>
        <row r="141">
          <cell r="B141" t="str">
            <v xml:space="preserve">            z. Otros programas</v>
          </cell>
        </row>
        <row r="142">
          <cell r="B142" t="str">
            <v xml:space="preserve">      4. Manejo social del campo</v>
          </cell>
        </row>
        <row r="143">
          <cell r="B143" t="str">
            <v xml:space="preserve">           a. Acceso a infraestructura rural y vivienda</v>
          </cell>
        </row>
        <row r="144">
          <cell r="B144" t="str">
            <v xml:space="preserve">           b. Seguridad Alimentaria</v>
          </cell>
        </row>
        <row r="145">
          <cell r="B145" t="str">
            <v xml:space="preserve">           c. Alianzas productivas</v>
          </cell>
        </row>
        <row r="146">
          <cell r="B146" t="str">
            <v xml:space="preserve">           d. Desarrollo científico y tecnológico para el campo</v>
          </cell>
        </row>
        <row r="147">
          <cell r="B147" t="str">
            <v xml:space="preserve">           e. Acceso a factores productivos y financieros</v>
          </cell>
        </row>
        <row r="148">
          <cell r="B148" t="str">
            <v xml:space="preserve">            z. Otros programas</v>
          </cell>
        </row>
        <row r="149">
          <cell r="B149" t="str">
            <v xml:space="preserve">       5. Capitalismo social en servicios públicos</v>
          </cell>
        </row>
        <row r="150">
          <cell r="B150" t="str">
            <v xml:space="preserve">           a. Esquemas asociativos y Mipymes para la prestación de servicios locales</v>
          </cell>
        </row>
        <row r="151">
          <cell r="B151" t="str">
            <v xml:space="preserve">           b. Promoción de la participación ciudadana</v>
          </cell>
        </row>
        <row r="152">
          <cell r="B152" t="str">
            <v xml:space="preserve">            z. Otros programas</v>
          </cell>
        </row>
        <row r="153">
          <cell r="B153" t="str">
            <v xml:space="preserve">      6. Desarrollo de las micro, pequeñas y medianas empresas (Mipymes)</v>
          </cell>
        </row>
        <row r="154">
          <cell r="B154" t="str">
            <v xml:space="preserve">           a. Acceso al financiamiento</v>
          </cell>
        </row>
        <row r="155">
          <cell r="B155" t="str">
            <v xml:space="preserve">           b. Instrumentos de apoyo no financieros</v>
          </cell>
        </row>
        <row r="156">
          <cell r="B156" t="str">
            <v xml:space="preserve">            z. Otros programas</v>
          </cell>
        </row>
        <row r="157">
          <cell r="B157" t="str">
            <v xml:space="preserve">      7. Calidad de vida urbana</v>
          </cell>
        </row>
        <row r="158">
          <cell r="B158" t="str">
            <v xml:space="preserve">           a. Política habitacional</v>
          </cell>
        </row>
        <row r="159">
          <cell r="B159" t="str">
            <v xml:space="preserve">           b. Información para la gestión urbana</v>
          </cell>
        </row>
        <row r="160">
          <cell r="B160" t="str">
            <v xml:space="preserve">           c. Ordenamiento territorial y evaluación ambiental estratégica</v>
          </cell>
        </row>
        <row r="161">
          <cell r="B161" t="str">
            <v xml:space="preserve">           d. Asentamiento humano y entorno urbano</v>
          </cell>
        </row>
        <row r="162">
          <cell r="B162" t="str">
            <v xml:space="preserve">           e.  Estímulo a la innovación y al desarrollo tecnológico</v>
          </cell>
        </row>
        <row r="163">
          <cell r="B163" t="str">
            <v xml:space="preserve">           f.  Atención a población desplazada por la violencia a causa del conflicto interno</v>
          </cell>
        </row>
        <row r="164">
          <cell r="B164" t="str">
            <v xml:space="preserve">            z. Otros programas</v>
          </cell>
        </row>
        <row r="165">
          <cell r="B165" t="str">
            <v xml:space="preserve">      8. Prevención y mitigación de riesgos naturales</v>
          </cell>
        </row>
        <row r="166">
          <cell r="B166" t="str">
            <v xml:space="preserve">           a. Profundización del conocimiento en riesgos naturales y su divulgación</v>
          </cell>
        </row>
        <row r="167">
          <cell r="B167" t="str">
            <v xml:space="preserve">           b. Inclusión de la prevención y mitigación de riesgos en la planificación y la inversión territorial y sectorial</v>
          </cell>
        </row>
        <row r="168">
          <cell r="B168" t="str">
            <v xml:space="preserve">           c. Reducción de la vulnerabilidad financiera del Gobierno ante desastres</v>
          </cell>
        </row>
        <row r="169">
          <cell r="B169" t="str">
            <v xml:space="preserve">            z. Otros programas</v>
          </cell>
        </row>
        <row r="170">
          <cell r="B170" t="str">
            <v xml:space="preserve">      9. Fortalecimiento de grupos étnicos</v>
          </cell>
        </row>
        <row r="171">
          <cell r="B171" t="str">
            <v xml:space="preserve">           a. Indígenas</v>
          </cell>
        </row>
        <row r="172">
          <cell r="B172" t="str">
            <v xml:space="preserve">           b. Afrocolombianos</v>
          </cell>
        </row>
        <row r="173">
          <cell r="B173" t="str">
            <v xml:space="preserve">           c. Raizales de San Andrés, Providencia y Santa Catalina</v>
          </cell>
        </row>
        <row r="174">
          <cell r="B174" t="str">
            <v xml:space="preserve">           d.  Room (Gitano)</v>
          </cell>
        </row>
        <row r="175">
          <cell r="B175" t="str">
            <v xml:space="preserve">            z. Otros programas</v>
          </cell>
        </row>
        <row r="176">
          <cell r="B176" t="str">
            <v xml:space="preserve">      10. Mujeres constructoras de paz y desarrollo</v>
          </cell>
        </row>
        <row r="177">
          <cell r="B177" t="str">
            <v xml:space="preserve">      99. Otros Construir equidad social </v>
          </cell>
        </row>
        <row r="178">
          <cell r="B178" t="str">
            <v xml:space="preserve">           z. Programas varios</v>
          </cell>
        </row>
        <row r="179">
          <cell r="B179" t="str">
            <v xml:space="preserve">      11. Apoyo, promoción y fomento al deporte, la recreación física y la educación física.</v>
          </cell>
        </row>
        <row r="180">
          <cell r="B180" t="str">
            <v xml:space="preserve">           z. Programas varios</v>
          </cell>
        </row>
        <row r="181">
          <cell r="B181" t="str">
            <v xml:space="preserve">      90.  Fortalecimiento institucional</v>
          </cell>
        </row>
        <row r="182">
          <cell r="B182" t="str">
            <v xml:space="preserve">           a. Adecuación de infraestructura</v>
          </cell>
        </row>
        <row r="183">
          <cell r="B183" t="str">
            <v xml:space="preserve">           b. Capacitación y asistencia técnica</v>
          </cell>
        </row>
        <row r="184">
          <cell r="B184" t="str">
            <v xml:space="preserve">           c. Sistemas de información</v>
          </cell>
        </row>
        <row r="185">
          <cell r="B185" t="str">
            <v xml:space="preserve">           d. Otros</v>
          </cell>
        </row>
        <row r="186">
          <cell r="B186" t="str">
            <v>IV.   La Renovación de la Administración Pública</v>
          </cell>
        </row>
        <row r="187">
          <cell r="B187" t="str">
            <v xml:space="preserve">      1. Fortalecimiento de la participación ciudadana</v>
          </cell>
        </row>
        <row r="188">
          <cell r="B188" t="str">
            <v xml:space="preserve">           z. Programas varios</v>
          </cell>
        </row>
        <row r="189">
          <cell r="B189" t="str">
            <v xml:space="preserve">      2. Una nueva cultura de gestión de lo público</v>
          </cell>
        </row>
        <row r="190">
          <cell r="B190" t="str">
            <v xml:space="preserve">           z. Programas varios</v>
          </cell>
        </row>
        <row r="191">
          <cell r="B191" t="str">
            <v xml:space="preserve">      3. Avance en la descentralización y el desarrollo  territorial</v>
          </cell>
        </row>
        <row r="192">
          <cell r="B192" t="str">
            <v xml:space="preserve">           z. Programas varios</v>
          </cell>
        </row>
        <row r="193">
          <cell r="B193" t="str">
            <v xml:space="preserve">      90.  Fortalecimiento institucional</v>
          </cell>
        </row>
        <row r="194">
          <cell r="B194" t="str">
            <v xml:space="preserve">           a. Adecuación de infraestructura</v>
          </cell>
        </row>
        <row r="195">
          <cell r="B195" t="str">
            <v xml:space="preserve">           b. Capacitación y asistencia técnica</v>
          </cell>
        </row>
        <row r="196">
          <cell r="B196" t="str">
            <v xml:space="preserve">           c. Sistemas de información</v>
          </cell>
        </row>
        <row r="197">
          <cell r="B197" t="str">
            <v xml:space="preserve">           d. Otros</v>
          </cell>
        </row>
        <row r="198">
          <cell r="B198" t="str">
            <v>99. Otras estrategias renovacion</v>
          </cell>
        </row>
        <row r="199">
          <cell r="B199" t="str">
            <v>V.   Entorno macroeconómico</v>
          </cell>
        </row>
        <row r="200">
          <cell r="B200" t="str">
            <v>1. Crecimiento económico 2002-2006</v>
          </cell>
        </row>
        <row r="201">
          <cell r="B201" t="str">
            <v xml:space="preserve">           z. Programas varios</v>
          </cell>
        </row>
        <row r="202">
          <cell r="B202" t="str">
            <v>2. Proyecciones del PIB por ramas de actividad económica 2002-2006</v>
          </cell>
        </row>
        <row r="203">
          <cell r="B203" t="str">
            <v xml:space="preserve">           z. Programas varios</v>
          </cell>
        </row>
        <row r="204">
          <cell r="B204" t="str">
            <v>3. Proyecciones de demanda 2002-2006</v>
          </cell>
        </row>
        <row r="205">
          <cell r="B205" t="str">
            <v xml:space="preserve">           z. Programas varios</v>
          </cell>
        </row>
        <row r="206">
          <cell r="B206" t="str">
            <v>4. Proyecciones de la Cuenta Corriente 2002-2006</v>
          </cell>
        </row>
        <row r="207">
          <cell r="B207" t="str">
            <v xml:space="preserve">           z. Programas varios</v>
          </cell>
        </row>
        <row r="208">
          <cell r="B208" t="str">
            <v>5. Proyecciones fiscales y sostenibilidad de la deuda</v>
          </cell>
        </row>
        <row r="209">
          <cell r="B209" t="str">
            <v xml:space="preserve">           z. Programas varios</v>
          </cell>
        </row>
        <row r="210">
          <cell r="B210" t="str">
            <v>6. Proyecciones de ahorro e inversión</v>
          </cell>
        </row>
        <row r="211">
          <cell r="B211" t="str">
            <v xml:space="preserve">           z. Programas varios</v>
          </cell>
        </row>
        <row r="212">
          <cell r="B212" t="str">
            <v>XC. Otros objetivos</v>
          </cell>
        </row>
        <row r="213">
          <cell r="B213" t="str">
            <v xml:space="preserve">         99. Otras estrategias</v>
          </cell>
        </row>
        <row r="214">
          <cell r="B214" t="str">
            <v xml:space="preserve">               z. Otros programas/políticas</v>
          </cell>
        </row>
      </sheetData>
      <sheetData sheetId="4" refreshError="1">
        <row r="2">
          <cell r="B2" t="str">
            <v>01000000 SECTOR DEFENSA Y SEGURIDAD</v>
          </cell>
        </row>
        <row r="3">
          <cell r="B3" t="str">
            <v>0100P001 CAPACIDAD DE VIGILANCIA COSTERA</v>
          </cell>
        </row>
        <row r="4">
          <cell r="B4" t="str">
            <v>0100P002 CUMPLIMIENTO DE LA PROGRAMACION DE UNIDADES</v>
          </cell>
        </row>
        <row r="5">
          <cell r="B5" t="str">
            <v>02000000 SECTOR INDUSTRIA COMERCIO EXTERIOR</v>
          </cell>
        </row>
        <row r="6">
          <cell r="B6" t="str">
            <v>0200P001 EXPORTACIONES REALIZADAS</v>
          </cell>
        </row>
        <row r="7">
          <cell r="B7" t="str">
            <v>03000000 SECTOR SALUD</v>
          </cell>
        </row>
        <row r="8">
          <cell r="B8" t="str">
            <v>0300P001 AFILIADOS AL REGIMEN CONTRIBUTIVO</v>
          </cell>
        </row>
        <row r="9">
          <cell r="B9" t="str">
            <v>0300P002 AFILIADOS AL REGIMEN SUBSIDIADO (SISBEN 1 Y 2)</v>
          </cell>
        </row>
        <row r="10">
          <cell r="B10" t="str">
            <v>0300P003 AFILIADOS AL REGIMEN SUBSIDIADO NO POBRES</v>
          </cell>
        </row>
        <row r="11">
          <cell r="B11" t="str">
            <v>0300P004 AFILIADOS EN EL REGIMEN SUBSIDIADO QUE PRESENTAN MULTIPLE AFILIACION</v>
          </cell>
        </row>
        <row r="12">
          <cell r="B12" t="str">
            <v>0300P005 SUBSIDIOS DESTINADOS A LA COBERTURA DE DEMANDA</v>
          </cell>
        </row>
        <row r="13">
          <cell r="B13" t="str">
            <v>0300P006 GASTO EN INVESTIGACION CIENTIFICA DENTRO DEL TOTAL DE GASTOS EN SALUD</v>
          </cell>
        </row>
        <row r="14">
          <cell r="B14" t="str">
            <v>0300P007 INVESTIGACIONES DESARROLLADAS</v>
          </cell>
        </row>
        <row r="15">
          <cell r="B15" t="str">
            <v>0300P008 AREA EN HOSPITALES REMODELADA</v>
          </cell>
        </row>
        <row r="16">
          <cell r="B16" t="str">
            <v>0300P009 AREA EN HOSPITALES CONSTRUIDA</v>
          </cell>
        </row>
        <row r="17">
          <cell r="B17" t="str">
            <v>0300P010 INVESTIGACIONES REALIZADAS</v>
          </cell>
        </row>
        <row r="18">
          <cell r="B18" t="str">
            <v>0300P011 ASESORIAS CONTRATADAS</v>
          </cell>
        </row>
        <row r="19">
          <cell r="B19" t="str">
            <v>0300P012 CAPACITACIONES REALIZADAS</v>
          </cell>
        </row>
        <row r="20">
          <cell r="B20" t="str">
            <v>0300P013 CHARLAS REALIZADAS</v>
          </cell>
        </row>
        <row r="21">
          <cell r="B21" t="str">
            <v>0300P014 COMERCIALES INSTITUCIONALES REALIZADOS</v>
          </cell>
        </row>
        <row r="22">
          <cell r="B22" t="str">
            <v>0300P015 EQUIPOS ADECUADOS</v>
          </cell>
        </row>
        <row r="23">
          <cell r="B23" t="str">
            <v>0300P016 PERSONAS CON ANTICUERPOS VIH ENCONTRADOS EN EXAMENES</v>
          </cell>
        </row>
        <row r="24">
          <cell r="B24" t="str">
            <v>0300P017 SEMINARIOS DE EDUCACION SOBRE EL VIH</v>
          </cell>
        </row>
        <row r="25">
          <cell r="B25" t="str">
            <v>0300P018 CASOS DE SIDA TRATADOS</v>
          </cell>
        </row>
        <row r="26">
          <cell r="B26" t="str">
            <v>0300P019 RESULTADOS POSITIVOS CIERTOS / FALSOS PARA EL VIH</v>
          </cell>
        </row>
        <row r="27">
          <cell r="B27" t="str">
            <v>0300P020 PLAN DE LA COMUNIDAD PARA CONTROLAR LA PROPAGACION DEL VIH</v>
          </cell>
        </row>
        <row r="28">
          <cell r="B28" t="str">
            <v>0300P021 ACTITUD DE LOS ENFERMOS DE VIH FRENTE A LAS ACTIVIDADES DE REHABILITACION SICOLOGICA</v>
          </cell>
        </row>
        <row r="29">
          <cell r="B29" t="str">
            <v>0300P022 GASTOS FUNCIONAMIENTO O INVERSION</v>
          </cell>
        </row>
        <row r="30">
          <cell r="B30" t="str">
            <v>0300P023 PACIENTES ADMITIDOS EN EL PROGRAMA CUIDADOS DE LA MADRE Y EL NIÑO</v>
          </cell>
        </row>
        <row r="31">
          <cell r="B31" t="str">
            <v>0300P024 PROMEDIO MENSUAL DE VISITAS CLINICAS</v>
          </cell>
        </row>
        <row r="32">
          <cell r="B32" t="str">
            <v>0300P025 MADRES PRENATALES O POS NATALES CONTACTADAS</v>
          </cell>
        </row>
        <row r="33">
          <cell r="B33" t="str">
            <v>0300P026 MUJERES EMBARAZADAS QUE RECIBEN CUIDADO EN EL PRIMER TRIMESTRE</v>
          </cell>
        </row>
        <row r="34">
          <cell r="B34" t="str">
            <v>0300P027 PACIENTES QUE RECIBEN SERVICIO DE PLANIFICACION FAMILIAR</v>
          </cell>
        </row>
        <row r="35">
          <cell r="B35" t="str">
            <v>0300P028 TIEMPO EN HORAS TERAPIA EN TALLERES DE VIOLACION</v>
          </cell>
        </row>
        <row r="36">
          <cell r="B36" t="str">
            <v>0300P029 PACIENTES QUE HAN RECIBIDO TALLERES DE MANEJO DEL ESTRES</v>
          </cell>
        </row>
        <row r="37">
          <cell r="B37" t="str">
            <v>0300P030 PROGRAMAS DE CAPACITACION PARA LA PREVENCION</v>
          </cell>
        </row>
        <row r="38">
          <cell r="B38" t="str">
            <v>0300P031 TALLERES SOBRE EL MALTRATO INFANTIL Y SESIONES DE TERAPIA.</v>
          </cell>
        </row>
        <row r="39">
          <cell r="B39" t="str">
            <v>0300P032 ADMISIONES DE PACIENTES</v>
          </cell>
        </row>
        <row r="40">
          <cell r="B40" t="str">
            <v>0300P033 PACIENTES ATENDIDOS PROMEDIO POR DIA</v>
          </cell>
        </row>
        <row r="41">
          <cell r="B41" t="str">
            <v>0300P035 POBLACION AFILIADA AL SISTEMA GENERAL DE SEGURIDAD EN SALUD</v>
          </cell>
        </row>
        <row r="42">
          <cell r="B42" t="str">
            <v>0300P036 POBLACION POBRE NO AFILIADA AL SISTEMA GENERAL DE SEGURIDAD SOCIAL EN SALUD</v>
          </cell>
        </row>
        <row r="43">
          <cell r="B43" t="str">
            <v>0300P037 VARIACION DEL MONTO DE LOS RECURSOS DESTINADOS A LA AFILIACION DEL REGIMEN SUBSIDIADO</v>
          </cell>
        </row>
        <row r="44">
          <cell r="B44" t="str">
            <v>0300P038 VARIACION DEL NRO DE INVESTIGACIONES DESARROLLADAS</v>
          </cell>
        </row>
        <row r="45">
          <cell r="B45" t="str">
            <v>0300P039 VARIACION DEL AREA DE COSNTRUCCION HOSPITALARIA EN LA ZONA RURAL DE INTERMEDIO Y ALTO RIESGO SISMICO</v>
          </cell>
        </row>
        <row r="46">
          <cell r="B46" t="str">
            <v>0300P040 VARIACION DEL AREA DE COSNTRUCCION HOSPITALARIA EN LA ZONA URBANA DE INTERMEDIO Y ALTO RIESGO SISMICO</v>
          </cell>
        </row>
        <row r="47">
          <cell r="B47" t="str">
            <v>0300P041 VARIACION EN EL NRO DE ASESORIAS CONTRATADAS PARA MEJORAR EL SERVICIO</v>
          </cell>
        </row>
        <row r="48">
          <cell r="B48" t="str">
            <v>0300P042 VARIACION EN EL NRO DE CAPACITACIONES MEDICAS REALIZADAS</v>
          </cell>
        </row>
        <row r="49">
          <cell r="B49" t="str">
            <v>0300P043 VARIACION EN EL NRO DE EQUIPOS MEDICOS E INFORMATICOS QUE SE HAN ADQUIRIDO</v>
          </cell>
        </row>
        <row r="50">
          <cell r="B50" t="str">
            <v>0300P044 METROS CUADRADOS CONSTRUIDOS NUEVOS</v>
          </cell>
        </row>
        <row r="51">
          <cell r="B51" t="str">
            <v>0300P045 METROS CUADRADOS ADECUADOS</v>
          </cell>
        </row>
        <row r="52">
          <cell r="B52" t="str">
            <v>0300P046 ADQUISICION EQUIPOS DE LABORATORIO</v>
          </cell>
        </row>
        <row r="53">
          <cell r="B53" t="str">
            <v>0300P047 ADQUISICION  EQUIPOS DE SISTEMATIZACION Y COMUNICACION</v>
          </cell>
        </row>
        <row r="54">
          <cell r="B54" t="str">
            <v>0300P048 CURSOS DE CAPACITACION ENTIDADES TERRITORIALES</v>
          </cell>
        </row>
        <row r="55">
          <cell r="B55" t="str">
            <v>0300P049 ASESORIAS DE ASISTENCIA TECNICA A LABORATORIOS DE SALUD PUBLICA</v>
          </cell>
        </row>
        <row r="56">
          <cell r="B56" t="str">
            <v>0300P050 EMISION CONCEPTO DE CALIDAD LOTE A LOTE DE VACUNAS Y SUEROS DE ORIGEN ANIMAL</v>
          </cell>
        </row>
        <row r="57">
          <cell r="B57" t="str">
            <v>0300P051 CAPACIDAD RESPUESTA REGISTROS</v>
          </cell>
        </row>
        <row r="58">
          <cell r="B58" t="str">
            <v>0300P053 VISITAS DE VIGILANCIA Y CONTROL DE CALIDAD DE LOS PRODUCTOS DE COMPETENCIA</v>
          </cell>
        </row>
        <row r="59">
          <cell r="B59" t="str">
            <v>0300P054 VISITAS DE BUENAS PRACTICAS DE MANUFACTURA</v>
          </cell>
        </row>
        <row r="60">
          <cell r="B60" t="str">
            <v>0300P055 ANALISIS DE CONTROL DE CALIDAD FISICO QUIMICOS Y MICROBIOLOGICOS REALIZADOS</v>
          </cell>
        </row>
        <row r="61">
          <cell r="B61" t="str">
            <v>0300P056 REUNIONES TECNICO-CIENTIFICAS DE LA COMISION REVISORA</v>
          </cell>
        </row>
        <row r="62">
          <cell r="B62" t="str">
            <v>0300P057 CONSULTAS Y CONCEPTOS TECNICOS CIENTIFICOS EVALUADOS Y RESUELTOS</v>
          </cell>
        </row>
        <row r="63">
          <cell r="B63" t="str">
            <v>04000000 SECTOR COMUNICACIONES</v>
          </cell>
        </row>
        <row r="64">
          <cell r="B64" t="str">
            <v>0400P001 LOCALIDADES CON SERVICIO DE TELEFONIA COMUNITARIA</v>
          </cell>
        </row>
        <row r="65">
          <cell r="B65" t="str">
            <v>0400P002 LINEAS TELEFONICAS POR REGION.</v>
          </cell>
        </row>
        <row r="66">
          <cell r="B66" t="str">
            <v>0400P003 LINEAS TELEFONICAS EN LA REGION CON MAYOR DENSIDAD TELEFONICA</v>
          </cell>
        </row>
        <row r="67">
          <cell r="B67" t="str">
            <v>0400P004 LINEAS TELEFONICAS EN LA REGION CON MENOR DENSIDAD TELEFONICA</v>
          </cell>
        </row>
        <row r="68">
          <cell r="B68" t="str">
            <v>0400P005 ATENCION EN INSTALACION DE LINEAS POR LOCALIDAD</v>
          </cell>
        </row>
        <row r="69">
          <cell r="B69" t="str">
            <v>0400P006 COMPUTADORES CONECTADOS A INTERNET</v>
          </cell>
        </row>
        <row r="70">
          <cell r="B70" t="str">
            <v>0400P007 ATENCION DE SOLICITUDES DE BUSQUEDA DE DOCUMENTOS EN FORMA INMEDIATA</v>
          </cell>
        </row>
        <row r="71">
          <cell r="B71" t="str">
            <v>0400P008 HARDWARE CON MANTENIMIENTO</v>
          </cell>
        </row>
        <row r="72">
          <cell r="B72" t="str">
            <v>0400P009 OPERADORES DE SERVICIOS DE TELECOMUNICACIONES CONTROLADOS</v>
          </cell>
        </row>
        <row r="73">
          <cell r="B73" t="str">
            <v>0400P010 FUNCIONARIOS CAPACITADOS POR AREA</v>
          </cell>
        </row>
        <row r="74">
          <cell r="B74" t="str">
            <v>0400P011 FUNCIONARIOS CAPACITADOS POR MES</v>
          </cell>
        </row>
        <row r="75">
          <cell r="B75" t="str">
            <v>0400P012 EQUIPOS EXISTENTES PARA EL SISTEMA DE GESTION DEL ESPECTRO</v>
          </cell>
        </row>
        <row r="76">
          <cell r="B76" t="str">
            <v>0400P013 EQUIPOS ADQUIRIDOS PARA EL SISTEMA DE GESTION DEL ESPECTRO</v>
          </cell>
        </row>
        <row r="77">
          <cell r="B77" t="str">
            <v>0400P014 ENVIOS DE CORREO SOCIAL</v>
          </cell>
        </row>
        <row r="78">
          <cell r="B78" t="str">
            <v>0400P015 PUNTOS DE TELEFONIA RURAL COMUNITARIA</v>
          </cell>
        </row>
        <row r="79">
          <cell r="B79" t="str">
            <v>0400P016 PUNTOS DE ACCESO COMUNITARIO INSTALADOS</v>
          </cell>
        </row>
        <row r="80">
          <cell r="B80" t="str">
            <v>0400P017 TELEFONOS PUBLICOS PARA SORDOS INSTALADOS</v>
          </cell>
        </row>
        <row r="81">
          <cell r="B81" t="str">
            <v>0400P018 MUNICIPIOS CUBIERTOS CON CAPACITACION A RADIO COMUNITARIA</v>
          </cell>
        </row>
        <row r="82">
          <cell r="B82" t="str">
            <v>0400P019 EQUIPOS REACONDICIONADOS POR EL PROGRAMA COMPUTADORES PARA EDUCAR</v>
          </cell>
        </row>
        <row r="83">
          <cell r="B83" t="str">
            <v>0400P020 TRANSMISORES EN FUNCIONAMIENTO DE LA RADIODIFUSORA NACIONAL DE COLOMBIA</v>
          </cell>
        </row>
        <row r="84">
          <cell r="B84" t="str">
            <v>05000000 SECTOR MINAS Y ENERGIA</v>
          </cell>
        </row>
        <row r="85">
          <cell r="B85" t="str">
            <v>0500P001 MINAS REPORTADAS EN EXPLOTACION</v>
          </cell>
        </row>
        <row r="86">
          <cell r="B86" t="str">
            <v>0500P002 POZOS EN PRODUCCION</v>
          </cell>
        </row>
        <row r="87">
          <cell r="B87" t="str">
            <v>0500P003 YACIMIENTOS DE GAS EN PRODUCCION</v>
          </cell>
        </row>
        <row r="88">
          <cell r="B88" t="str">
            <v>0500P004 GASEODUCTOS PARA DISTRIBUCION CONSTRUIDOS</v>
          </cell>
        </row>
        <row r="89">
          <cell r="B89" t="str">
            <v>0500P005 GASEODUCTOS PARA TRANSPORTE CONSTRUIDOS</v>
          </cell>
        </row>
        <row r="90">
          <cell r="B90" t="str">
            <v>0500P006 CAPACIDAD O POTENCIA TOTAL QUE PUEDEN GENERAR LAS ELECTRIFICADORAS DEL PAIS</v>
          </cell>
        </row>
        <row r="91">
          <cell r="B91" t="str">
            <v>0500P007 CAPACIDAD O POTENCIA TOTAL ANUAL REPORTADA</v>
          </cell>
        </row>
        <row r="92">
          <cell r="B92" t="str">
            <v>0500P008 CAPACIDAD O POTENCIA TOTAL ANUAL CONSUMIDA</v>
          </cell>
        </row>
        <row r="93">
          <cell r="B93" t="str">
            <v>0500P009 ACTUALIZACION DEL DOCUMENTO CADENA DEL GAS NATURAL</v>
          </cell>
        </row>
        <row r="94">
          <cell r="B94" t="str">
            <v>0500P010 ACTUALIZACION DEL DOCUMENTO DE PROYECCIONES DE DEMANDA DE ENERGIA</v>
          </cell>
        </row>
        <row r="95">
          <cell r="B95" t="str">
            <v>0500P011 ACTUALIZACION DEL DOCUMENTO PLAN DE EXPANSION ELECTRICA, PEN</v>
          </cell>
        </row>
        <row r="96">
          <cell r="B96" t="str">
            <v>0500P012 ACTUALIZACION DEL DOCUMENTO PLAN DE EXPANSION DE LA GENERACION Y TRANSMISION</v>
          </cell>
        </row>
        <row r="97">
          <cell r="B97" t="str">
            <v>0500P013 ACTUALIZACION DEL DOCUMENTO PLAN INDICATIVO DE EXPANSION DE COBERTURA DE ELECTRICIDAD</v>
          </cell>
        </row>
        <row r="98">
          <cell r="B98" t="str">
            <v>0500P014 ACTUALIZACION DEL DOCUMENTO DE CAPACITACION Y DIFUSION URE</v>
          </cell>
        </row>
        <row r="99">
          <cell r="B99" t="str">
            <v>0500P015 ACTUALIZACION DEL DOCUMENTO ESTIMACION DE LOS COSTOS DE GESTION AMBIENTAL E INDICADORES DE IMPACTO POTENCIAL DE LA EXPANSION ENERGETICA</v>
          </cell>
        </row>
        <row r="100">
          <cell r="B100" t="str">
            <v>0500P016 INFORMES PRESENTADOS</v>
          </cell>
        </row>
        <row r="101">
          <cell r="B101" t="str">
            <v>0500P017 GAS (VOLUMEN) EXPORTADO</v>
          </cell>
        </row>
        <row r="102">
          <cell r="B102" t="str">
            <v>0500P018 VARIACION DE LOS PRECIOS DE BOLSA</v>
          </cell>
        </row>
        <row r="103">
          <cell r="B103" t="str">
            <v>0500P019 VARIACION (PESOS) DE LAS EXPORTACIONES DE GAS</v>
          </cell>
        </row>
        <row r="104">
          <cell r="B104" t="str">
            <v>0500P020 SEGUIMIENTO AL PROGRAMA CONOCE</v>
          </cell>
        </row>
        <row r="105">
          <cell r="B105" t="str">
            <v>0500P021 CARGOS DE TRANSMISION</v>
          </cell>
        </row>
        <row r="106">
          <cell r="B106" t="str">
            <v>0500P022 INGRESOS A LA PAGINA WEB DE LA COMISION DE REGULACION DE ENERGIA Y GAS, CREG</v>
          </cell>
        </row>
        <row r="107">
          <cell r="B107" t="str">
            <v>0500P023 CONSULTAS PRESENTADAS A LA COMISION DE REGULACION DE ENERGIA Y GAS, CREG POR PARTE DE LOS USUARIOS</v>
          </cell>
        </row>
        <row r="108">
          <cell r="B108" t="str">
            <v>0500P024 NUEVAS EMPRESAS COMPETITIVAS DE GAS</v>
          </cell>
        </row>
        <row r="109">
          <cell r="B109" t="str">
            <v>0500P025 SOBRECOSTOS DE GENERADORES TERMOELECTRICOS</v>
          </cell>
        </row>
        <row r="110">
          <cell r="B110" t="str">
            <v>0500P026 LINEAS DE TRANSMISION DE ENERGIA CONSTRUIDAS</v>
          </cell>
        </row>
        <row r="111">
          <cell r="B111" t="str">
            <v>0500P027 LINEAS DE DISTRIBUCION DE ENERGIA CONSTRUIDAS</v>
          </cell>
        </row>
        <row r="112">
          <cell r="B112" t="str">
            <v>0500P028 ENERGIA ELECTRICA QUE ENTRA AL SISTEMA</v>
          </cell>
        </row>
        <row r="113">
          <cell r="B113" t="str">
            <v>0500P029 ENERGIA ELECTRICA QUE SALE AL SISTEMA</v>
          </cell>
        </row>
        <row r="114">
          <cell r="B114" t="str">
            <v>0500P030 ENERGIA ELECTRICA PRODUCIDA POR EL SISTEMA</v>
          </cell>
        </row>
        <row r="115">
          <cell r="B115" t="str">
            <v>0500P031 ENERGIA ELECTRICA VENDIDA POR EL SISTEMA</v>
          </cell>
        </row>
        <row r="116">
          <cell r="B116" t="str">
            <v>0500P032 SOLUCIONES FOTOVOLTAICAS INSTALADAS</v>
          </cell>
        </row>
        <row r="117">
          <cell r="B117" t="str">
            <v>0500P033 REDES DE DISTRIBUCION Y/O LINEAS DE INTERCONEXION VEREDAL CONSTRUIDAS EN LAS ZONAS NO INTERCONECTADAS,  ZNI</v>
          </cell>
        </row>
        <row r="118">
          <cell r="B118" t="str">
            <v>0500P034 CAPACIDAD O POTENCIA TOTAL ANUAL INSTALADA EN ZONAS NO INTERCONECTADAS, ZNI.</v>
          </cell>
        </row>
        <row r="119">
          <cell r="B119" t="str">
            <v>0500P035 EMPRESAS ESTRUCTURADAS Y AUTOSOSTENIBLES PARA LAS ZONAS NO INTERCONECTADAS,  ZNI</v>
          </cell>
        </row>
        <row r="120">
          <cell r="B120" t="str">
            <v>0500P036 CARGOS DE TRANSMISION</v>
          </cell>
        </row>
        <row r="121">
          <cell r="B121" t="str">
            <v>0500P037 GESTION INTEGRAL DE DEMANDA DE ENERGIA</v>
          </cell>
        </row>
        <row r="122">
          <cell r="B122" t="str">
            <v>0500P038 DOCUMENTO PARA LA MEDICION DE POTENCIAL USO RACIONAL DE ENERGIA, URE</v>
          </cell>
        </row>
        <row r="123">
          <cell r="B123" t="str">
            <v>0500P039 DOCUMENTOS DE ACTUALIZACION DEL PLAN NACIONAL DE DESARROLLO MINERO, PNDM PUBLICADOS</v>
          </cell>
        </row>
        <row r="124">
          <cell r="B124" t="str">
            <v>0500P040 ASESORIAS O TALLERES REALIZADOS</v>
          </cell>
        </row>
        <row r="125">
          <cell r="B125" t="str">
            <v>0500P041 EMPLEADOS CAPACITADOS</v>
          </cell>
        </row>
        <row r="126">
          <cell r="B126" t="str">
            <v>0500P042 CUBRIMIENTO CON KM2 EQUIVALENTES A ESCALA 1:100.000</v>
          </cell>
        </row>
        <row r="127">
          <cell r="B127" t="str">
            <v>0500P043 APLICACION DEL PROGRAMA DE LEGALIZACION DE MINERIA DE HECHO</v>
          </cell>
        </row>
        <row r="128">
          <cell r="B128" t="str">
            <v>0500P044 UNIDADES MINERAS ACTUALIZADAS TECNOLOGICAMENTE</v>
          </cell>
        </row>
        <row r="129">
          <cell r="B129" t="str">
            <v>0500P045 INFORMACION BASICA DEL SUBSUELO</v>
          </cell>
        </row>
        <row r="130">
          <cell r="B130" t="str">
            <v>0500P046 INVENTARIO DE RECURSOS DEL SUBSUELO</v>
          </cell>
        </row>
        <row r="131">
          <cell r="B131" t="str">
            <v>0500P047 INVENTARIO DE AMENAZAS GEOLOGICAS Y ANTROPICAS SOBRE EL TERRITORIO</v>
          </cell>
        </row>
        <row r="132">
          <cell r="B132" t="str">
            <v>0500P048 EXPLOTACION MINERA ILEGAL</v>
          </cell>
        </row>
        <row r="133">
          <cell r="B133" t="str">
            <v>0500P049 MINAS LEGALIZADAS</v>
          </cell>
        </row>
        <row r="134">
          <cell r="B134" t="str">
            <v>0500P050 MINAS LEGALES RECONVERTIDAS</v>
          </cell>
        </row>
        <row r="135">
          <cell r="B135" t="str">
            <v>0500P051 MINAS LEGALES INTEGRADAS</v>
          </cell>
        </row>
        <row r="136">
          <cell r="B136" t="str">
            <v>0500P052 RECUPERACION AMBIENTAL</v>
          </cell>
        </row>
        <row r="137">
          <cell r="B137" t="str">
            <v>06000000 SECTOR TRANSPORTE</v>
          </cell>
        </row>
        <row r="138">
          <cell r="B138" t="str">
            <v>0600P001 COSTO MANTENIMIENTO RUTINARIO POR KILOMETRO</v>
          </cell>
        </row>
        <row r="139">
          <cell r="B139" t="str">
            <v>0600P002 COSTO MANTENIMIENTO PERIODICO POR KILOMETRO</v>
          </cell>
        </row>
        <row r="140">
          <cell r="B140" t="str">
            <v>0600P003 COSTO REHABILITACION POR KILOMETRO</v>
          </cell>
        </row>
        <row r="141">
          <cell r="B141" t="str">
            <v>0600P004 COSTO PROMEDIO DE OBRAS DE DRENAJE</v>
          </cell>
        </row>
        <row r="142">
          <cell r="B142" t="str">
            <v>0600P005 COSTO ESTUDIO POR KILOMETRO</v>
          </cell>
        </row>
        <row r="143">
          <cell r="B143" t="str">
            <v>0600P006 VARIACION EN EL VOLUMEN DE DRAGADO</v>
          </cell>
        </row>
        <row r="144">
          <cell r="B144" t="str">
            <v>0600P007 COBERTURA DE INFORMACION METEOROLOGICA DE LA ESTACION</v>
          </cell>
        </row>
        <row r="145">
          <cell r="B145" t="str">
            <v>0600P008 COBERTURA DE INFORMACION ELECTRONICA DE LA ESTACION</v>
          </cell>
        </row>
        <row r="146">
          <cell r="B146" t="str">
            <v>0600P009 ESTACIONES DE CONTROL DE UNA ZONA O REGION</v>
          </cell>
        </row>
        <row r="147">
          <cell r="B147" t="str">
            <v>0600P010 RADIOAYUDAS INSTALADAS</v>
          </cell>
        </row>
        <row r="148">
          <cell r="B148" t="str">
            <v>0600P011 SISTEMAS DE RADAR INSTALADOS</v>
          </cell>
        </row>
        <row r="149">
          <cell r="B149" t="str">
            <v>0600P012 CONEXIONES AERONAUTICAS POR SERVICIO</v>
          </cell>
        </row>
        <row r="150">
          <cell r="B150" t="str">
            <v>0600P013 ADQUISICION DE EQUIPOS</v>
          </cell>
        </row>
        <row r="151">
          <cell r="B151" t="str">
            <v>0600P014 ADQUISICION DE EQUIPOS DE ENERGIA</v>
          </cell>
        </row>
        <row r="152">
          <cell r="B152" t="str">
            <v>0600P015 ESTACIONES METEOROLOGICAS INSTALADAS</v>
          </cell>
        </row>
        <row r="153">
          <cell r="B153" t="str">
            <v>0600P016 ADQUIISCION DE MAQUINAS PARA EXTINCION DE INCENDIOS</v>
          </cell>
        </row>
        <row r="154">
          <cell r="B154" t="str">
            <v>0600P017 MANTENIMIENTO Y CONSERVACION DE EQUIPOS DE COMPUTACION</v>
          </cell>
        </row>
        <row r="155">
          <cell r="B155" t="str">
            <v>0600P018 ADQUISICION DE SISTEMAS DE INFORMACION Y SERVICIOS INFORMATICOS</v>
          </cell>
        </row>
        <row r="156">
          <cell r="B156" t="str">
            <v>0600P019 ESTUDIOS DE IMPACTO AMBIENTAL POR CONTAMINACION SONORA</v>
          </cell>
        </row>
        <row r="157">
          <cell r="B157" t="str">
            <v>0600P020 EQUIPOS MEDICOS PARA SANIDAD AEROPORTUARIA</v>
          </cell>
        </row>
        <row r="158">
          <cell r="B158" t="str">
            <v>0600P021 CAPACITACION A ESTUDIANTES DEL CENTRO DE ESTUDIOS AERONAUTICOS, CEA</v>
          </cell>
        </row>
        <row r="159">
          <cell r="B159" t="str">
            <v>0600P022 EQUIPOS DE AYUDA PARA CAPACITACION</v>
          </cell>
        </row>
        <row r="160">
          <cell r="B160" t="str">
            <v>0600P023 MANTENIMIENTO DE LA RED FERREA</v>
          </cell>
        </row>
        <row r="161">
          <cell r="B161" t="str">
            <v>0600P024 REHABILITACION DE LA RED FERREA</v>
          </cell>
        </row>
        <row r="162">
          <cell r="B162" t="str">
            <v>0600P025 SEÑALIZACION DE LA RED FERREA</v>
          </cell>
        </row>
        <row r="163">
          <cell r="B163" t="str">
            <v>0600P026 RED FERREA CON SISTEMA DE CAMBIA VIA</v>
          </cell>
        </row>
        <row r="164">
          <cell r="B164" t="str">
            <v>0600P027 RED FERREA CONCESIONADA</v>
          </cell>
        </row>
        <row r="165">
          <cell r="B165" t="str">
            <v>0600P028 ADECUACION DE MUELLES</v>
          </cell>
        </row>
        <row r="166">
          <cell r="B166" t="str">
            <v>0600P029 ADECUACION DE MUELLES</v>
          </cell>
        </row>
        <row r="167">
          <cell r="B167" t="str">
            <v>0600P030 AREAS AMPLIADAS, RECONSTRUIDAS O MEJORADAS</v>
          </cell>
        </row>
        <row r="168">
          <cell r="B168" t="str">
            <v>0600P031 CANALES NAVEGABLES</v>
          </cell>
        </row>
        <row r="169">
          <cell r="B169" t="str">
            <v>0600P032 CANAL NAVEGABLE</v>
          </cell>
        </row>
        <row r="170">
          <cell r="B170" t="str">
            <v>0600P033 CAPACITACIONES EN LAS REGIONES</v>
          </cell>
        </row>
        <row r="171">
          <cell r="B171" t="str">
            <v>0600P034 INSPECCIONES FLUVIALES DOTADAS</v>
          </cell>
        </row>
        <row r="172">
          <cell r="B172" t="str">
            <v>0600P035 ATENCION A EMERGENCIAS FLUVIALES</v>
          </cell>
        </row>
        <row r="173">
          <cell r="B173" t="str">
            <v>0600P036 EMERGENCIAS FLUVIALES</v>
          </cell>
        </row>
        <row r="174">
          <cell r="B174" t="str">
            <v>0600P037 EQUIPOS DE COMPUTO CON SERVICIO DE MANTENIMIENTO PREVENTIVO Y CORRECTIVO</v>
          </cell>
        </row>
        <row r="175">
          <cell r="B175" t="str">
            <v>0600P038 EQUIPOS REPARADOS Y HABILITADOS PARA FUNCIONAR</v>
          </cell>
        </row>
        <row r="176">
          <cell r="B176" t="str">
            <v>0600P039 ESTUDIOS CONTRATADOS</v>
          </cell>
        </row>
        <row r="177">
          <cell r="B177" t="str">
            <v>0600P040 ESTUDIOS DE PREINVERSION</v>
          </cell>
        </row>
        <row r="178">
          <cell r="B178" t="str">
            <v>0600P041 ESTUDIOS DE PREINVERSION</v>
          </cell>
        </row>
        <row r="179">
          <cell r="B179" t="str">
            <v>0600P042 MANTENIMIENTO Y REPARACION DE EQUIPOS DE TRASBORDO</v>
          </cell>
        </row>
        <row r="180">
          <cell r="B180" t="str">
            <v>0600P043 MANTENIMIENTO Y REPARACION DE EQUIPOS DE TRASBORDO.</v>
          </cell>
        </row>
        <row r="181">
          <cell r="B181" t="str">
            <v>0600P044 VARIACION EN LA MOVILIZACION DE PASAJEROS</v>
          </cell>
        </row>
        <row r="182">
          <cell r="B182" t="str">
            <v>0600P045 PUBLICACIONES REALIZADAS (MANUALES, DOCUMENTOS, REVISTAS, ETC)</v>
          </cell>
        </row>
        <row r="183">
          <cell r="B183" t="str">
            <v>0600P046 SEGUIMIENTO A OBRAS DE DEFENSA Y PROTECCION</v>
          </cell>
        </row>
        <row r="184">
          <cell r="B184" t="str">
            <v>0600P047 OBRAS DE DEFENSA</v>
          </cell>
        </row>
        <row r="185">
          <cell r="B185" t="str">
            <v>0600P048 PASAJEROS MOVILIZADOS POR SISTEMA FERREO</v>
          </cell>
        </row>
        <row r="186">
          <cell r="B186" t="str">
            <v>0600P049 VARIACION EN LA PROFUNDIDAD DE LOS CANALES DE ACCESO</v>
          </cell>
        </row>
        <row r="187">
          <cell r="B187" t="str">
            <v>0600P050 PUBLICACIONES DE MANUALES ESTADISTICOS</v>
          </cell>
        </row>
        <row r="188">
          <cell r="B188" t="str">
            <v>0600P051 SEGUIMIENTO AL MANTENIMIENTO DE PUENTES</v>
          </cell>
        </row>
        <row r="189">
          <cell r="B189" t="str">
            <v>0600P052 PUENTES CONSTRUIDOS</v>
          </cell>
        </row>
        <row r="190">
          <cell r="B190" t="str">
            <v>0600P053 RED FERREA CON SISTEMA DE CAMBIA VIAS</v>
          </cell>
        </row>
        <row r="191">
          <cell r="B191" t="str">
            <v>0600P054 RED FERREA CONCESIONADA</v>
          </cell>
        </row>
        <row r="192">
          <cell r="B192" t="str">
            <v>0600P055 RED FERREA MANTENIDA</v>
          </cell>
        </row>
        <row r="193">
          <cell r="B193" t="str">
            <v>0600P056 RED FERREA REHABILITADA</v>
          </cell>
        </row>
        <row r="194">
          <cell r="B194" t="str">
            <v>0600P057 RED FERREA SEÑALIZADA</v>
          </cell>
        </row>
        <row r="195">
          <cell r="B195" t="str">
            <v>0600P058 SERVICIOS INFORMATICOS HABILITADOS</v>
          </cell>
        </row>
        <row r="196">
          <cell r="B196" t="str">
            <v>0600P059 TERMINALES INVENTARIADOS</v>
          </cell>
        </row>
        <row r="197">
          <cell r="B197" t="str">
            <v>0600P060 TRONCALES CONSTRUIDAS PARA EL TRANSPORTE MASIVO</v>
          </cell>
        </row>
        <row r="198">
          <cell r="B198" t="str">
            <v>0600P061 VIAS ATENDIDAS O MANTENIDAS</v>
          </cell>
        </row>
        <row r="199">
          <cell r="B199" t="str">
            <v>0600P062 ADQUISICION DE VEHICULOS</v>
          </cell>
        </row>
        <row r="200">
          <cell r="B200" t="str">
            <v>0600P063 ADQUISICION DE EQUIPOS DE COMUNICACION</v>
          </cell>
        </row>
        <row r="201">
          <cell r="B201" t="str">
            <v>0600P064 DISTRIBUCION DE ESPECIES VENALES</v>
          </cell>
        </row>
        <row r="202">
          <cell r="B202" t="str">
            <v>0600P065 AREA CONSTRUIDA</v>
          </cell>
        </row>
        <row r="203">
          <cell r="B203" t="str">
            <v>0600P066 COBERTURA DE CAPACITACION EN CONTRATACION</v>
          </cell>
        </row>
        <row r="204">
          <cell r="B204" t="str">
            <v>0600P067 COBERTURA DE CAPACITACION EN PROYECTOS</v>
          </cell>
        </row>
        <row r="205">
          <cell r="B205" t="str">
            <v>0600P068 COBERTURA DE CAPACITACION EN INFORMATICA</v>
          </cell>
        </row>
        <row r="206">
          <cell r="B206" t="str">
            <v>0600P069 COSTO DE CONSTRUCCION CASETAS DE PEAJE EN LA RED NACIONAL DE CARRETERAS</v>
          </cell>
        </row>
        <row r="207">
          <cell r="B207" t="str">
            <v>0600P070 COSTO DE CONSTRUCCION POR KILOMETROS EN LA RED SECUNDARIA DE CARRETERAS</v>
          </cell>
        </row>
        <row r="208">
          <cell r="B208" t="str">
            <v>0600P071 COSTO DE CONSTRUCCION POR KILOMETROS EN LA RED VIAL NACIONAL</v>
          </cell>
        </row>
        <row r="209">
          <cell r="B209" t="str">
            <v>0600P072 COSTO DE CONSTRUCCION POR METRO LINEAL DE PUENTE</v>
          </cell>
        </row>
        <row r="210">
          <cell r="B210" t="str">
            <v>0600P073 COSTO DE CONSTRUCCION E IMPLANTACION POR APLICACON DEL PROGRAMA DE SISTEMAS</v>
          </cell>
        </row>
        <row r="211">
          <cell r="B211" t="str">
            <v>0600P074 COSTO DE OPERACION DE LAS ESTACIONES PARA EL CONTROL DE CARGA DE PESAJE EN LA RED VIAL NACIONAL</v>
          </cell>
        </row>
        <row r="212">
          <cell r="B212" t="str">
            <v>0600P075 COSTO DE ESTUDIOS POR KILOMETRO</v>
          </cell>
        </row>
        <row r="213">
          <cell r="B213" t="str">
            <v>0600P076 COSTO DE LEVANTAMIENTO DE INFORMACION SOBRE PESAJE EN LA RED VIAL</v>
          </cell>
        </row>
        <row r="214">
          <cell r="B214" t="str">
            <v>0600P077 COSTO MANTENIMIENTO OPERATIVO DE VEHICULOS</v>
          </cell>
        </row>
        <row r="215">
          <cell r="B215" t="str">
            <v>0600P078 COSTO MANTENIMIENTO PERIODICO POR KILOMETRO DE LA RED VIAL NACIONAL</v>
          </cell>
        </row>
        <row r="216">
          <cell r="B216" t="str">
            <v>0600P079 COSTO MANTENIMIENTO PERIODICO POR KILOMETRO DE LA RED VIAL SECUNDARIA</v>
          </cell>
        </row>
        <row r="217">
          <cell r="B217" t="str">
            <v>0600P080 COSTO MANTENIMIENTO RUTINARIO POR KILOMETRO DE LA RED VIAL NACIONAL</v>
          </cell>
        </row>
        <row r="218">
          <cell r="B218" t="str">
            <v>0600P081 COSTO MANTENIMIENTO RUTINARIO POR KILOMETRO DE LA RED VIAL SECUNDARIA</v>
          </cell>
        </row>
        <row r="219">
          <cell r="B219" t="str">
            <v>0600P082 COSTO MEJORAMIENTO POR KILOMETRO DE LA RED VIAL NACIONAL</v>
          </cell>
        </row>
        <row r="220">
          <cell r="B220" t="str">
            <v>0600P083 COSTO MEJORAMIENTO  KILOMETRO RED VIAL NACIONAL</v>
          </cell>
        </row>
        <row r="221">
          <cell r="B221" t="str">
            <v>0600P084 COSTO MEJORAMIENTO POR KILOMETRO DE LA RED VIAL SECUNDARIA</v>
          </cell>
        </row>
        <row r="222">
          <cell r="B222" t="str">
            <v>0600P085 COSTOS OPERATIVOS EN EL MANTENIMIENTO DE PEAJES EN LA RED VIAL NACIONAL DE CARRETERAS</v>
          </cell>
        </row>
        <row r="223">
          <cell r="B223" t="str">
            <v>0600P086 COSTO DE LA REHABILITACION POR KILOMETRO DE LA RED VIAL NACIONAL</v>
          </cell>
        </row>
        <row r="224">
          <cell r="B224" t="str">
            <v>0600P087 COSTO DE LA REHABILITACION POR KILOMETRO DE LA RED VIAL SECUNDARIA</v>
          </cell>
        </row>
        <row r="225">
          <cell r="B225" t="str">
            <v>0600P088 TIEMPO EN COMISIONES DE SUPERVISON</v>
          </cell>
        </row>
        <row r="226">
          <cell r="B226" t="str">
            <v>0600P089 APROBACION DE LICENCIAS AMBIENTALES PARA PROYECTOS VIALES</v>
          </cell>
        </row>
        <row r="227">
          <cell r="B227" t="str">
            <v>0600P090 EMERGENCIAS ATENDIDAS</v>
          </cell>
        </row>
        <row r="228">
          <cell r="B228" t="str">
            <v>0600P091 PAGO DE ASESORIAS POR UNIDAD DE CONCESION VIAL</v>
          </cell>
        </row>
        <row r="229">
          <cell r="B229" t="str">
            <v>0600P092 PAGO DE OBRAS COMPLEMENTARIAS A CONCESIONES VIALES</v>
          </cell>
        </row>
        <row r="230">
          <cell r="B230" t="str">
            <v>0600P093 RECAUDO Y CONTROL DE LA VALORIZACION</v>
          </cell>
        </row>
        <row r="231">
          <cell r="B231" t="str">
            <v>0600P094 RECURSOS PARA PAGO DE GARANTIAS A CONCESIONES VIALES</v>
          </cell>
        </row>
        <row r="232">
          <cell r="B232" t="str">
            <v>0600P095 RED NACIONAL VIAL CON SEÑALIZACION DE SEGURIDAD</v>
          </cell>
        </row>
        <row r="233">
          <cell r="B233" t="str">
            <v>0600P096 REPARACIONES LOCATIVAS A INMUEBLES A CARGO DE LA ENTIDAD</v>
          </cell>
        </row>
        <row r="234">
          <cell r="B234" t="str">
            <v>0600P097 REUNIONES DE CONCERTACION CON LA COMUNIDAD</v>
          </cell>
        </row>
        <row r="235">
          <cell r="B235" t="str">
            <v>0600P098 SINIESTROS CANCELADOS PARA VEHICULOS QUE TRANSITAN EN LA RED NACIONAL DE CARRETERAS</v>
          </cell>
        </row>
        <row r="236">
          <cell r="B236" t="str">
            <v>0600P099 ACCIDENTALIDAD POR MODO DE TRANSPORTE FERREO</v>
          </cell>
        </row>
        <row r="237">
          <cell r="B237" t="str">
            <v>0600P100 VIAS EXISTENTES EN EL PAIS</v>
          </cell>
        </row>
        <row r="238">
          <cell r="B238" t="str">
            <v>0600P101 LONGITUD DE CARRETERA PAVIMENTADA</v>
          </cell>
        </row>
        <row r="239">
          <cell r="B239" t="str">
            <v>0600P102 CARRETERAS ENTREGADOS EN CONCESION</v>
          </cell>
        </row>
        <row r="240">
          <cell r="B240" t="str">
            <v>0600P103 LONGITUD DE VIA FERREA</v>
          </cell>
        </row>
        <row r="241">
          <cell r="B241" t="str">
            <v>0600P104 VIAS FERREAS ENTREGADOS EN CONCESION</v>
          </cell>
        </row>
        <row r="242">
          <cell r="B242" t="str">
            <v>0600P105 PISTAS AEREAS EXISTENTES EN EL PAIS</v>
          </cell>
        </row>
        <row r="243">
          <cell r="B243" t="str">
            <v>0600P106 COBERTURA A NIVEL NACIONAL CON RADIOAYUDAS</v>
          </cell>
        </row>
        <row r="244">
          <cell r="B244" t="str">
            <v>0600P107 LONGITUD DE RIO NAVEGABLE</v>
          </cell>
        </row>
        <row r="245">
          <cell r="B245" t="str">
            <v>0600P108 LONGITUD DE DUCTOS</v>
          </cell>
        </row>
        <row r="246">
          <cell r="B246" t="str">
            <v>0600P109 INFRAESTRUCTURA PORTUARIA EN OPERACION</v>
          </cell>
        </row>
        <row r="247">
          <cell r="B247" t="str">
            <v>0600P110 LONGITUD DE ATRACADEROS EN PUERTOS DEL PAIS</v>
          </cell>
        </row>
        <row r="248">
          <cell r="B248" t="str">
            <v>0600P111 VIAJEROS QUE UTILIZAN TERMINALES DE TRANSPORTE</v>
          </cell>
        </row>
        <row r="249">
          <cell r="B249" t="str">
            <v>0600P112 PISTAS MANTENIDAS</v>
          </cell>
        </row>
        <row r="250">
          <cell r="B250" t="str">
            <v>0600P113 CERRAMIENTOS EN PISTA AEREAS MANTENIDOS</v>
          </cell>
        </row>
        <row r="251">
          <cell r="B251" t="str">
            <v>0600P114 TERMINALES AEREOS MANTENIDOS</v>
          </cell>
        </row>
        <row r="252">
          <cell r="B252" t="str">
            <v>0600P115 PISTAS AEREAS CONSTRUIDAS</v>
          </cell>
        </row>
        <row r="253">
          <cell r="B253" t="str">
            <v>0600P116 CERRAMIENTOS EN PISTAS AEREAS CONSTRUIDOS</v>
          </cell>
        </row>
        <row r="254">
          <cell r="B254" t="str">
            <v>0600P117 TERMINALES AEREOS CONSTRUIDOS</v>
          </cell>
        </row>
        <row r="255">
          <cell r="B255" t="str">
            <v>0600P118 INSTALACIONES ADMINISTRATIVAS COSNTRUIDAS</v>
          </cell>
        </row>
        <row r="256">
          <cell r="B256" t="str">
            <v>0600P119 MANTENIMIENTO DE INSTALACIONES ADMINISTRATIVAS</v>
          </cell>
        </row>
        <row r="257">
          <cell r="B257" t="str">
            <v>0600P120 SISMORESISTENCIA EN INSTALACIONES</v>
          </cell>
        </row>
        <row r="258">
          <cell r="B258" t="str">
            <v>0600P121 EQUIPOS DE SEGURIDAD MANTENIDOS</v>
          </cell>
        </row>
        <row r="259">
          <cell r="B259" t="str">
            <v>0600P122 EQUIPOS DE SEGURIDAD ADQUIRIDOS</v>
          </cell>
        </row>
        <row r="260">
          <cell r="B260" t="str">
            <v>0600P123 ADQUISICIÓN DE EQUIPOS MEDICOS</v>
          </cell>
        </row>
        <row r="261">
          <cell r="B261" t="str">
            <v>0600P124 REPOSICIÓN DE EQUIPOS  RELACIONADOS CON TELECOMUNICACIONES</v>
          </cell>
        </row>
        <row r="262">
          <cell r="B262" t="str">
            <v>0600P125 EMPRESAS AEREAS QUE INCUMPLEN CON LA NORMATIVIDAD</v>
          </cell>
        </row>
        <row r="263">
          <cell r="B263" t="str">
            <v>0600P126 ACTUALIZACIÓN DE PROGRAMAS DE CAPACITACIÓN EN EL CEA</v>
          </cell>
        </row>
        <row r="264">
          <cell r="B264" t="str">
            <v>0600P127 TALLERES Y SEMINARIOS DE CAPACITACIÓN  EFECTUADOS POR EL CEA</v>
          </cell>
        </row>
        <row r="265">
          <cell r="B265" t="str">
            <v>0600P128 PROGRAMAS ACADEMICOS IMPLEMENTADOS O EN OPERACIÓN</v>
          </cell>
        </row>
        <row r="266">
          <cell r="B266" t="str">
            <v>0600P128 AEROPUERTOS CON SISTEMAS DE DESCONTAMINARON</v>
          </cell>
        </row>
        <row r="267">
          <cell r="B267" t="str">
            <v>0600P129 IMPLEMENTACIÓN SISTEMAS DE SEGURIDAD</v>
          </cell>
        </row>
        <row r="268">
          <cell r="B268" t="str">
            <v>0600P130 ASISTENCIA TECNICA CONTRATADA</v>
          </cell>
        </row>
        <row r="269">
          <cell r="B269" t="str">
            <v>0600P131 ADQUISICIÓN DE EQUIPOS DE LABORATORIO CEA</v>
          </cell>
        </row>
        <row r="270">
          <cell r="B270" t="str">
            <v>0600P132 ADQUISICIÓN DE EQUIPOS  DE SEGURIDAD AEROPORTUARIA</v>
          </cell>
        </row>
        <row r="271">
          <cell r="B271" t="str">
            <v>0600P133 ADQUISICIÓN DE EQUIPOS DE EXTINCIÓN DE INCENDIOS</v>
          </cell>
        </row>
        <row r="272">
          <cell r="B272" t="str">
            <v>0600P134 COBERTURA DE LOS SERVICIOS DE PROTECCIÓN DE INCENDIO</v>
          </cell>
        </row>
        <row r="273">
          <cell r="B273" t="str">
            <v>0600P135 COBERTURA DEL MANTENIMIENTO A PISTAS</v>
          </cell>
        </row>
        <row r="274">
          <cell r="B274" t="str">
            <v>0600P136 COBERTURA DE LOS SERVICIOS DE SEGURIDAD EN AEROPUERTOS</v>
          </cell>
        </row>
        <row r="275">
          <cell r="B275" t="str">
            <v>0600P137 COBERTURA DE VIGILANCIA EN AEROPUERTOS</v>
          </cell>
        </row>
        <row r="276">
          <cell r="B276" t="str">
            <v>0600P138 COBERTURA DE VIGILANCIA EN ESTACIONES</v>
          </cell>
        </row>
        <row r="277">
          <cell r="B277" t="str">
            <v>0600P139 FUNCIONARIOS CON ACCESO A INTERNET</v>
          </cell>
        </row>
        <row r="278">
          <cell r="B278" t="str">
            <v>07000000 SECTOR EDUCACION Y CULTURA</v>
          </cell>
        </row>
        <row r="279">
          <cell r="B279" t="str">
            <v>0700P001 SUBSIDIOS OTORGADOS MATRICULA OFICIAL PREESCOLAR</v>
          </cell>
        </row>
        <row r="280">
          <cell r="B280" t="str">
            <v>0700P002 SUBSIDIOS OTORGADOS MATRICULA OFICIAL PRIMARIA</v>
          </cell>
        </row>
        <row r="281">
          <cell r="B281" t="str">
            <v>0700P003 SUBSIDIOS OTORGADOS MATRICULA OFICIAL SECUNDARIA</v>
          </cell>
        </row>
        <row r="282">
          <cell r="B282" t="str">
            <v>0700P004 CREDITOS OTORGADOS PARA EDUCACION SUPERIOR ICETEX</v>
          </cell>
        </row>
        <row r="283">
          <cell r="B283" t="str">
            <v>0700P005 BENEFICIARIOS DE SUBSIDIOS EDUCATIVOS</v>
          </cell>
        </row>
        <row r="284">
          <cell r="B284" t="str">
            <v>0700P006 CASAS DE CULTURA DOTADAS</v>
          </cell>
        </row>
        <row r="285">
          <cell r="B285" t="str">
            <v>0700P007 CASAS DE CULTURA TERMINADAS</v>
          </cell>
        </row>
        <row r="286">
          <cell r="B286" t="str">
            <v>0700P008 CATALOGOS TECNICOS (COLECCIONES, EXPOSICIONES TEMPORALES Y MUSEOLOGIA) PUBLICADOS</v>
          </cell>
        </row>
        <row r="287">
          <cell r="B287" t="str">
            <v>0700P009 MUSEOS A LOS QUE SE HA PRESTADO APOYO PARA SU FORTALECIMIENTO POR PARTE DE ENTIDADES DEL ESTADO</v>
          </cell>
        </row>
        <row r="288">
          <cell r="B288" t="str">
            <v>0700P010 VISITANTES A MUSEOS</v>
          </cell>
        </row>
        <row r="289">
          <cell r="B289" t="str">
            <v>0700P011 PROGRAMAS DE FORMACION AUDIOVISUAL IMPLANTADOS (EN FUNCIONAMIENTO)</v>
          </cell>
        </row>
        <row r="290">
          <cell r="B290" t="str">
            <v>0700P012 NIÑOS BENEFICIADOS EN TALLERES DE FORMACION DE ARTES PARA LA INFANCIA</v>
          </cell>
        </row>
        <row r="291">
          <cell r="B291" t="str">
            <v>0700P013 PUBLICACIONES BAJO EL PROGRAMA "BECAS DE EXCELENCIA DEL INSTITUTO DISTRIOTAL DE CULTURA Y TURISMO, IDCT"</v>
          </cell>
        </row>
        <row r="292">
          <cell r="B292" t="str">
            <v>0700P014 PUBLICACIONES DIDACTICAS Y PEDAGOGICAS</v>
          </cell>
        </row>
        <row r="293">
          <cell r="B293" t="str">
            <v>0700P015 PROGRAMAS CULTURALES PRODUCIDOS</v>
          </cell>
        </row>
        <row r="294">
          <cell r="B294" t="str">
            <v>0700P016 PROGRAMAS CULTURALES EMITIDOS A TRAVES DE RADIO COMUNITARIA</v>
          </cell>
        </row>
        <row r="295">
          <cell r="B295" t="str">
            <v>0700P017 PRODUCCIONES AUDIOVISUALES Y CINEMATOGRAFICAS COLOMBIANAS EXHIBIDAS</v>
          </cell>
        </row>
        <row r="296">
          <cell r="B296" t="str">
            <v>0700P018 NRO DE DOCENTES CAPACITADOS/AÑO</v>
          </cell>
        </row>
        <row r="297">
          <cell r="B297" t="str">
            <v>0700P019 CUPOS GENERADOS POR EL PROYECTO DE "EDUCACION RURAL BASICA" DEL MINISTERIO DE EDUCACION</v>
          </cell>
        </row>
        <row r="298">
          <cell r="B298" t="str">
            <v>0700P020 PRUEBAS A LAS QUE SE LES DIVULGA RESULTADOS (SABER, ICFES, TIMSS Y LLECE)</v>
          </cell>
        </row>
        <row r="299">
          <cell r="B299" t="str">
            <v>0700P021 PROGRAMAS DE EDUCACION SUPERIOR EVALUADOS EN LOS PROCESOS DE CERTIFICACION DE REQUISITOS BASICOS</v>
          </cell>
        </row>
        <row r="300">
          <cell r="B300" t="str">
            <v>0700P022 NUEVOS CUPOS EDUCATIVOS OFRECIDOS POR EL SECTOR OFICIAL</v>
          </cell>
        </row>
        <row r="301">
          <cell r="B301" t="str">
            <v>0700P023 CREDITOS AVALADOS A TRAVES DEL ESQUEMA DEL FONDO NACIONAL DE GARANTIAS</v>
          </cell>
        </row>
        <row r="302">
          <cell r="B302" t="str">
            <v>0700P024 CREDITOS OTORGADOS A LOS ESTRATOS 1, 2 Y 3</v>
          </cell>
        </row>
        <row r="303">
          <cell r="B303" t="str">
            <v>0700P025 CREDITOS UNIVERSITARIOS APROBADOS PARA ESTUDIANTES MATRICULADOS</v>
          </cell>
        </row>
        <row r="304">
          <cell r="B304" t="str">
            <v>0700P026 MUNICIPIOS CON COBERTURA EN LA FORMACION BASICA (PRIMARIA, MEDIA Y SECUNDARIA)</v>
          </cell>
        </row>
        <row r="305">
          <cell r="B305" t="str">
            <v>0700P027 FONDOS MIXTOS DEL SISTEMA NACIONAL DE CULTURA EVALUADOS Y EN SEGUIMIENTO</v>
          </cell>
        </row>
        <row r="306">
          <cell r="B306" t="str">
            <v>0700P028 CENTROS CULTURALES DEL SISTEMA NACIONAL DE CULTURA EVALUADOS Y EN SEGUIMIENTO</v>
          </cell>
        </row>
        <row r="307">
          <cell r="B307" t="str">
            <v>0700P029 CONSEJOS DE ARCHIVISTICA EVALUADOS Y EN SEGUIMIENTO</v>
          </cell>
        </row>
        <row r="308">
          <cell r="B308" t="str">
            <v>0700P030 MONUMENTOS NACIONALES RESTAURADOS O MANTENIDOS</v>
          </cell>
        </row>
        <row r="309">
          <cell r="B309" t="str">
            <v>0700P031 PARQUES ARQUEOLOGICOS RESTAURADOS O MANTENIDOS</v>
          </cell>
        </row>
        <row r="310">
          <cell r="B310" t="str">
            <v>0700P032 CENTROS PILOTO DE FORMACION CULTURAL LEGALMENTE CREADOS</v>
          </cell>
        </row>
        <row r="311">
          <cell r="B311" t="str">
            <v>0700P033 CENTROS DE SERVICIOS ARCHIVISTICOS LEGALMENTE CREADOS Y ASESORADOS</v>
          </cell>
        </row>
        <row r="312">
          <cell r="B312" t="str">
            <v>0700P034 CENTROS PILOTOS DE FORMACION ARQUEOLOGICA LEGALMENTE CREADOS</v>
          </cell>
        </row>
        <row r="313">
          <cell r="B313" t="str">
            <v>0700P035 INVESTIGACIONES EN ARTE Y CULTURA PUBLICADAS</v>
          </cell>
        </row>
        <row r="314">
          <cell r="B314" t="str">
            <v>0700P036 INVESTIGACIONES EN ANTROPOLOGIA E HISTORIA PUBLICADAS</v>
          </cell>
        </row>
        <row r="315">
          <cell r="B315" t="str">
            <v>0700P037 OBRAS DE ARTE MUSICALES REGISTRADAS EN LA "DIRECION NACIONAL DE DERECHOS DE AUTOR"</v>
          </cell>
        </row>
        <row r="316">
          <cell r="B316" t="str">
            <v>0700P038 OBRAS DE ARTE ESCENICAS CULTURA REGISTRADAS EN LA "DIRECION NACIONAL DE DERECHOS DE AUTOR"</v>
          </cell>
        </row>
        <row r="317">
          <cell r="B317" t="str">
            <v>0700P039 OBRAS DE LITERATURA REGISTRADAS EN LA "DIRECION NACIONAL DE DERECHOS DE AUTOR"</v>
          </cell>
        </row>
        <row r="318">
          <cell r="B318" t="str">
            <v>0700P040 EXPOSICIONES DEL ARTE Y LA CULTURA REALIZADAS</v>
          </cell>
        </row>
        <row r="319">
          <cell r="B319" t="str">
            <v>0700P041 PROGRAMAS DE "DIALOGOS DE NACION" PRODUCIDOS Y EMITIDOS POR EL MINISTERIO DE EDUCACION</v>
          </cell>
        </row>
        <row r="320">
          <cell r="B320" t="str">
            <v>0700P042 ESTUDIOS Y PROYECTOS DE CONTRIBUCION A LA LUCHA ANTIPIRATERIA EN EJECUCION (INDUSTRIA CINEMATOGRAFICA, AUDIOVISUAL, RADIAL Y DEL LIBRO)</v>
          </cell>
        </row>
        <row r="321">
          <cell r="B321" t="str">
            <v>0700P043 EJEMPLARES DE LAS MEMORIAS DEL PRIMER SEMINARIO DE ECONOMIA Y CULTURA PUBLICADOS Y DISTRIBUIDOS</v>
          </cell>
        </row>
        <row r="322">
          <cell r="B322" t="str">
            <v>0700P044 EQUIPOS ADQUIRIDOS</v>
          </cell>
        </row>
        <row r="323">
          <cell r="B323" t="str">
            <v>0700P045 AREA ADECUADA</v>
          </cell>
        </row>
        <row r="324">
          <cell r="B324" t="str">
            <v>0700P046 AREA CONSTRUIDA Y DOTADA.</v>
          </cell>
        </row>
        <row r="325">
          <cell r="B325" t="str">
            <v>0700P047 AREA ADQUIRIDA</v>
          </cell>
        </row>
        <row r="326">
          <cell r="B326" t="str">
            <v>0700P048 AGRUPACIONES Y ORQUESTAS SINFONICAS INFANTILES A LAS QUE SE HA BRINDADO APOYO POR PARTE DE LAS ENTIDADES DEL ESTADO</v>
          </cell>
        </row>
        <row r="327">
          <cell r="B327" t="str">
            <v>0700P049 POBLACION ATENDIDA</v>
          </cell>
        </row>
        <row r="328">
          <cell r="B328" t="str">
            <v>0700P050 CAPACITACIONES OFRECIDAS Y REALIZADAS</v>
          </cell>
        </row>
        <row r="329">
          <cell r="B329" t="str">
            <v>0700P051 CENTROS REGIONALES EDUCATIVOS CONSTRUIDOS Y DOTADOS</v>
          </cell>
        </row>
        <row r="330">
          <cell r="B330" t="str">
            <v>0700P052 EDICIONES PUBLICADAS</v>
          </cell>
        </row>
        <row r="331">
          <cell r="B331" t="str">
            <v>0700P053 EDIFICIOS PARA CAPACITACION (CONSTRUIDOS, ADECUADOS)</v>
          </cell>
        </row>
        <row r="332">
          <cell r="B332" t="str">
            <v>0700P054 EMPRESAS A LAS QUE SE HA BRINDADO ASESORIA EN SERVICIOS TECNOLOGICOS POR PARTE DE LA ENTIDADES DEL ESTADO</v>
          </cell>
        </row>
        <row r="333">
          <cell r="B333" t="str">
            <v>0700P055 ESTUDIOS DIFUNDIDOS O DIVULGADOS</v>
          </cell>
        </row>
        <row r="334">
          <cell r="B334" t="str">
            <v>0700P056 ESTUDIOS REALIZADOS</v>
          </cell>
        </row>
        <row r="335">
          <cell r="B335" t="str">
            <v>0700P057 FAMILIAS ATENDIDAS EN TORNO A EPISODIOS DE VIOLENCIA INTRAFAMILIAR</v>
          </cell>
        </row>
        <row r="336">
          <cell r="B336" t="str">
            <v>0700P058 FESTIVALES COMUNITARIOS REALIZADOS</v>
          </cell>
        </row>
        <row r="337">
          <cell r="B337" t="str">
            <v>0700P059 GRUPOS INTERDISCIPLINARIOS CONFORMADOS CON EL FIN DE FORTALECER LA INVESTIGACION EN LA UNIVERSIDAD</v>
          </cell>
        </row>
        <row r="338">
          <cell r="B338" t="str">
            <v>0700P060 OBRAS DE ARTE ADQUIRIDAS POR EL ESTADO Y RESTAURADAS</v>
          </cell>
        </row>
        <row r="339">
          <cell r="B339" t="str">
            <v>0700P061 PROGRAMAS DE APOYO AL DEPORTE</v>
          </cell>
        </row>
        <row r="340">
          <cell r="B340" t="str">
            <v>0700P062 PERSONAS EN CONDICIONES ESPECIALES ATENDIDAS (DISCAPACITADOS, MINORIAS ETNICAS, DESPLAZADOS, ETC.)</v>
          </cell>
        </row>
        <row r="341">
          <cell r="B341" t="str">
            <v>0700P063 TALLERES REALIZADOS</v>
          </cell>
        </row>
        <row r="342">
          <cell r="B342" t="str">
            <v>0700P064 PERSONAS CAPACITADAS</v>
          </cell>
        </row>
        <row r="343">
          <cell r="B343" t="str">
            <v>0700P065 UTILIZACION DE AREA EN ACTIVIDADES PEDAGÒGICAS EN CENTROS EDUCATIVOS</v>
          </cell>
        </row>
        <row r="344">
          <cell r="B344" t="str">
            <v>0700P066 GRADUADOS POR NIVEL DE ESCOLARIDAD</v>
          </cell>
        </row>
        <row r="345">
          <cell r="B345" t="str">
            <v>0700P067 COSTOS DE INVERSION POR CUPOS ESCOLARES</v>
          </cell>
        </row>
        <row r="346">
          <cell r="B346" t="str">
            <v>0700P068 CUPOS EDUCATIVOS OFRECIDOS</v>
          </cell>
        </row>
        <row r="347">
          <cell r="B347" t="str">
            <v>0700P069 GRADOS Y CERTIFICADOS OTORGADOS</v>
          </cell>
        </row>
        <row r="348">
          <cell r="B348" t="str">
            <v>0700P070 INTENSIDAD HORARIA POR CLASE TOMADAS POR LOS ESTUDIANTES</v>
          </cell>
        </row>
        <row r="349">
          <cell r="B349" t="str">
            <v>0700P071 ESTUDIANTES POR HORA DE CLASE</v>
          </cell>
        </row>
        <row r="350">
          <cell r="B350" t="str">
            <v>0700P072 PROMOCION DE ESTUDIANTES (GRADUADOS)</v>
          </cell>
        </row>
        <row r="351">
          <cell r="B351" t="str">
            <v>0700P073 AUSENTISMO EN CLASE</v>
          </cell>
        </row>
        <row r="352">
          <cell r="B352" t="str">
            <v>0700P074 RETIROS DE ESTUDIANTES</v>
          </cell>
        </row>
        <row r="353">
          <cell r="B353" t="str">
            <v>0700P075 DOCENTES POR FACULTAD</v>
          </cell>
        </row>
        <row r="354">
          <cell r="B354" t="str">
            <v>0700P076 VARIACION EN LOS GASTOS DE INVERSION</v>
          </cell>
        </row>
        <row r="355">
          <cell r="B355" t="str">
            <v>0700P077 DEMANDA DE CREDITOS SATISFECHA</v>
          </cell>
        </row>
        <row r="356">
          <cell r="B356" t="str">
            <v>0700P078 ESCUELAS NORMALES SUPERIORES ACREDITADAS POR CALIDAD</v>
          </cell>
        </row>
        <row r="357">
          <cell r="B357" t="str">
            <v>0700P079 ESTANDARES CURRICULARES POR AREAS FORMULADOS</v>
          </cell>
        </row>
        <row r="358">
          <cell r="B358" t="str">
            <v>0700P080 INSTITUCIONES EDUCATIVAS Y CULTURALES DOTADAS CON EQUIPO  ESPECIALIZADO Y MATERIAL TIFLOLOGICO</v>
          </cell>
        </row>
        <row r="359">
          <cell r="B359" t="str">
            <v>0700P081 INVESTIGACIONES (ASESORIAS, ENCUESTAS, VIDEOS, ETC) PUBLICADAS</v>
          </cell>
        </row>
        <row r="360">
          <cell r="B360" t="str">
            <v>0700P082 NUEVOS PROGRAMAS ACADEMICOS EDUCACION SUPERIOR DISEÑADOS O ACTUALIZADOS</v>
          </cell>
        </row>
        <row r="361">
          <cell r="B361" t="str">
            <v>0700P083 VISITANTES A PARQUES ARQUEOLOGICOS</v>
          </cell>
        </row>
        <row r="362">
          <cell r="B362" t="str">
            <v>08000000 SECTOR  INTERIOR Y JUSTICIA</v>
          </cell>
        </row>
        <row r="363">
          <cell r="B363" t="str">
            <v>0800P001 CUPOS DISPONIBLES (PLAZAS PARA REOS) EN LOS ESTABLECIMIENTOS DE RECLUSION DEL ORDEN NACIONAL</v>
          </cell>
        </row>
        <row r="364">
          <cell r="B364" t="str">
            <v>0800P002 SALIDAS EFECTIVAS RESPECTO AL TOT DE SALIDAS</v>
          </cell>
        </row>
        <row r="365">
          <cell r="B365" t="str">
            <v>0800P003 FOLIOS DE MATRICULA INMOBILIARIA SISTEMATIZADOS</v>
          </cell>
        </row>
        <row r="366">
          <cell r="B366" t="str">
            <v>0800P004 OFICINAS INTEGRADAS A LA RED INMOBILIARIA</v>
          </cell>
        </row>
        <row r="367">
          <cell r="B367" t="str">
            <v>0800P005 OFICINAS DE REGISTRO SISTEMATIZADAS ATENDIDAS TECNICAMENTE</v>
          </cell>
        </row>
        <row r="368">
          <cell r="B368" t="str">
            <v>0800P006 OFICINAS INTEGRADAS AL SISTEMA DE INFORMACION</v>
          </cell>
        </row>
        <row r="369">
          <cell r="B369" t="str">
            <v>0800P007 UNIDADES (OFICINAS) RENOVADAS</v>
          </cell>
        </row>
        <row r="370">
          <cell r="B370" t="str">
            <v>0800P008 CUBRIMIENTO DEL VOTO ELECTRONICO</v>
          </cell>
        </row>
        <row r="371">
          <cell r="B371" t="str">
            <v>0800P009 EQUIPOS ADQUIRIDOS Y EN FUNCIONAMIENTO</v>
          </cell>
        </row>
        <row r="372">
          <cell r="B372" t="str">
            <v>0800P010 MANTENIMIENTO Y MEJORAMIENTO DE SEDES</v>
          </cell>
        </row>
        <row r="373">
          <cell r="B373" t="str">
            <v>0800P011 REGISTRADURIAS INCLUIDAS EN EL SISTEMA EN LINEA</v>
          </cell>
        </row>
        <row r="374">
          <cell r="B374" t="str">
            <v>0800P012 ACTIVIDADES PROGRAMADAS POR LA ESCUELA JUDICIAL.</v>
          </cell>
        </row>
        <row r="375">
          <cell r="B375" t="str">
            <v>0800P013 AREA CONSTRUIDA DE DESPACHOS JUDICIALES</v>
          </cell>
        </row>
        <row r="376">
          <cell r="B376" t="str">
            <v>0800P014 IMPLEMENTACION DE CENTROS ESPECIALIZADOS EN MANEJO AMBIENTAL PRODUCTIVO</v>
          </cell>
        </row>
        <row r="377">
          <cell r="B377" t="str">
            <v>0800P015 EMPLEADOS ESCALAFONADOS</v>
          </cell>
        </row>
        <row r="378">
          <cell r="B378" t="str">
            <v>0800P016 ESTUDIOS DE MERCADO ELABORADOS</v>
          </cell>
        </row>
        <row r="379">
          <cell r="B379" t="str">
            <v>0800P017 ESTUDIOS SOBRE CARRERA JUDICIAL REALIZADOS</v>
          </cell>
        </row>
        <row r="380">
          <cell r="B380" t="str">
            <v>0800P018 FUNCIONARIOS ESCALAFONADOS</v>
          </cell>
        </row>
        <row r="381">
          <cell r="B381" t="str">
            <v>0800P019 ASPIRANTES QUE TERMINAN EL CURSO DEL CONSEJO SUPERIOR DE LA JUDICATURA EXIGIDO PARA OCUPAR CARGOS EN LA RAMA JUDICIAL</v>
          </cell>
        </row>
        <row r="382">
          <cell r="B382" t="str">
            <v>0800P020 INICIATIVAS LEGISLATIVAS PRESENTADAS</v>
          </cell>
        </row>
        <row r="383">
          <cell r="B383" t="str">
            <v>0800P021 MEJORAMIENTO DE LAS CONDICIONES DE LOS CENTROS PENITENCIARIOS</v>
          </cell>
        </row>
        <row r="384">
          <cell r="B384" t="str">
            <v>0800P022 MODELOS DE ATENCION Y TRATAMIENTO DROGADICCION (DISEÑADOS O DESARROLADOS) IMPLEMENTADOS</v>
          </cell>
        </row>
        <row r="385">
          <cell r="B385" t="str">
            <v>0800P023 MODELO DE ATENCION Y TRATAMIENTO DROGADICCION DISEÑADOS O DESARROLLADOS</v>
          </cell>
        </row>
        <row r="386">
          <cell r="B386" t="str">
            <v>0800P024 MODELOS EDUCATIVOS PARA EL SISTEMA PENITENCIARIO CARCELARIO</v>
          </cell>
        </row>
        <row r="387">
          <cell r="B387" t="str">
            <v>0800P025 PUBLICACIONES JUDICIALES</v>
          </cell>
        </row>
        <row r="388">
          <cell r="B388" t="str">
            <v>0800P026 PERFILES EDUCACIONALES Y LABORALES</v>
          </cell>
        </row>
        <row r="389">
          <cell r="B389" t="str">
            <v>0800P027 PUNTAJES PROMEDIO DE LAS PRUEBAS DE CONOCIMIENTOS PARA INGRESO A LA RAMA JUDICIAL</v>
          </cell>
        </row>
        <row r="390">
          <cell r="B390" t="str">
            <v>0800P028 PUNTAJES PROMEDIO DE LOS ASPIRANTES EN LOS MODULOS DEL CURSO REQUERIDO PARA OCUPAR CARGOS EN LA RAMA JUDICIAL</v>
          </cell>
        </row>
        <row r="391">
          <cell r="B391" t="str">
            <v>0800P029 SERVIDORES JUDICIALES ESCALAFONADOS</v>
          </cell>
        </row>
        <row r="392">
          <cell r="B392" t="str">
            <v>0800P030 SERVIDORES JUDICIALES EVALUADOS</v>
          </cell>
        </row>
        <row r="393">
          <cell r="B393" t="str">
            <v>0800P031 AREA AMPLIADA DE DESPACHOS JUDICIALES</v>
          </cell>
        </row>
        <row r="394">
          <cell r="B394" t="str">
            <v>0800P032 AREA DESPACHOS JUDICIALES A LA QUE SE HA REALIZADO MANTENIMIENTO</v>
          </cell>
        </row>
        <row r="395">
          <cell r="B395" t="str">
            <v>0800P033 EJECUCION DE ESTADISTICAS</v>
          </cell>
        </row>
        <row r="396">
          <cell r="B396" t="str">
            <v>0800P034 EJECUCION DE LEGISLATIVOS</v>
          </cell>
        </row>
        <row r="397">
          <cell r="B397" t="str">
            <v>0800P035 EJECUCION DE ARCHIVOS</v>
          </cell>
        </row>
        <row r="398">
          <cell r="B398" t="str">
            <v>0800P036 EJECUCION DE MODELOS</v>
          </cell>
        </row>
        <row r="399">
          <cell r="B399" t="str">
            <v>0800P037 DESPACHOS INTERVENIDOS</v>
          </cell>
        </row>
        <row r="400">
          <cell r="B400" t="str">
            <v>0800P038 EJECUCION PLANES DE SEGURIDAD</v>
          </cell>
        </row>
        <row r="401">
          <cell r="B401" t="str">
            <v>0800P039 LISTADO DE ELEGIBLES</v>
          </cell>
        </row>
        <row r="402">
          <cell r="B402" t="str">
            <v>0800P040 CUMPLIMIENTO INTENSIDAD ACADEMICA PROGRAMADA FUNCIONARIOS</v>
          </cell>
        </row>
        <row r="403">
          <cell r="B403" t="str">
            <v>0800P041 CUMPLIMIENTO INTENSIDAD ACADEMICA PROGRAMADA EMPLEADOS</v>
          </cell>
        </row>
        <row r="404">
          <cell r="B404" t="str">
            <v>0800P042 CAPACIDAD DE ATENCION A USUARIOS</v>
          </cell>
        </row>
        <row r="405">
          <cell r="B405" t="str">
            <v>0800P043 CAPACIDAD AREA DESPACHOS JUDICIALES INTERVENIDA</v>
          </cell>
        </row>
        <row r="406">
          <cell r="B406" t="str">
            <v>0800P044 EQUIDAD EN EL ACCESO</v>
          </cell>
        </row>
        <row r="407">
          <cell r="B407" t="str">
            <v>0800P045 TRANSMISION DIGITAL COLECTIVA</v>
          </cell>
        </row>
        <row r="408">
          <cell r="B408" t="str">
            <v>0800P046 CULTURA ORGANIZACIONAL</v>
          </cell>
        </row>
        <row r="409">
          <cell r="B409" t="str">
            <v>0800P047 UTILIZACION DE SOFTWARE DE GESTION JUDICIAL</v>
          </cell>
        </row>
        <row r="410">
          <cell r="B410" t="str">
            <v>0800P048 DESCONCENTRACION TAREAS ADMINISTRATIVAS EN DESPACHOS JUDICIALES</v>
          </cell>
        </row>
        <row r="411">
          <cell r="B411" t="str">
            <v>0800P049 DESPACHOS SISTEMATIZADOS NIVEL NACIONAL</v>
          </cell>
        </row>
        <row r="412">
          <cell r="B412" t="str">
            <v>0800P050 INFRAESTRUCTURA TECNOLOGICA INSTALADA A NIVEL NACIONAL</v>
          </cell>
        </row>
        <row r="413">
          <cell r="B413" t="str">
            <v>0800P051 SERVICIOS INFORMATICOS IMPLEMENTADOS</v>
          </cell>
        </row>
        <row r="414">
          <cell r="B414" t="str">
            <v>09000000 SECTOR MEDIO AMBIENTE</v>
          </cell>
        </row>
        <row r="415">
          <cell r="B415" t="str">
            <v>0900P001 OCUPACION DEL ESPACIO PUBLICO</v>
          </cell>
        </row>
        <row r="416">
          <cell r="B416" t="str">
            <v>0900P002 ASENTAMIENTOS HUMANOS EN ZONAS DE ALTO RIESGO.</v>
          </cell>
        </row>
        <row r="417">
          <cell r="B417" t="str">
            <v>0900P003 BOLETINES HIDROMETEOROLOGICA Y AMBIENTAL</v>
          </cell>
        </row>
        <row r="418">
          <cell r="B418" t="str">
            <v>0900P004 CAPACITADOS EN SISTEMAS NACIONALES Y/O REGIONALES DE AREAS PROTEGIDAS</v>
          </cell>
        </row>
        <row r="419">
          <cell r="B419" t="str">
            <v>0900P005 METODOLOGIAS IMPLEMENTADAS PARA LA VALORACION DE SERVICIOS AMBIENTALES</v>
          </cell>
        </row>
        <row r="420">
          <cell r="B420" t="str">
            <v>0900P006 DESARROLLO DE MODELOS INTERPRETATIVOS</v>
          </cell>
        </row>
        <row r="421">
          <cell r="B421" t="str">
            <v>0900P007 ÄREAS CON ESTRATEGIAS IMPLEMENTADAS DE PROTECCION Y CONTROL PARA EL SISTEMA DE PARQUES NACIONALES, SPNN</v>
          </cell>
        </row>
        <row r="422">
          <cell r="B422" t="str">
            <v>0900P008 ESTRATEGIA DE PROTECCION Y CONTROL DEL SPNN OPERANDO.</v>
          </cell>
        </row>
        <row r="423">
          <cell r="B423" t="str">
            <v>0900P009 CONVENIOS Y CONTRATOS SUSCRITOS Y/O EN DESARROLLO EN EL MARCO DEL FONDO NACIONAL AMBIENTAL, FONAM</v>
          </cell>
        </row>
        <row r="424">
          <cell r="B424" t="str">
            <v>0900P010 ACUERDOS CON COMUNIDADES PARA LA CONSERVACION DE ECOSISTEMAS ESTRATEGICOS (NACIONALES, REGIONALES Y LOCALES)</v>
          </cell>
        </row>
        <row r="425">
          <cell r="B425" t="str">
            <v>0900P011 DIAGNOSTICOS PARTICIPATIVOS DE CARACTERIZACION DE RECURSOS SOLIDOS REALIZADOS</v>
          </cell>
        </row>
        <row r="426">
          <cell r="B426" t="str">
            <v>0900P012 ESTACIONES AUTOMATICAS PROGRAMADAS</v>
          </cell>
        </row>
        <row r="427">
          <cell r="B427" t="str">
            <v>0900P013 CONVENIOS SUSCRITOS DE ASISTENCIA TECNICA</v>
          </cell>
        </row>
        <row r="428">
          <cell r="B428" t="str">
            <v>0900P014 ESTACIONES ATENDIDAS</v>
          </cell>
        </row>
        <row r="429">
          <cell r="B429" t="str">
            <v>0900P015 USUARIOS ATENDIDOS</v>
          </cell>
        </row>
        <row r="430">
          <cell r="B430" t="str">
            <v>0900P016 MANTENIMIENTO DE ESTACIONES DE RADIOSONDEO</v>
          </cell>
        </row>
        <row r="431">
          <cell r="B431" t="str">
            <v>0900P017 MEDICIONES ULTRAVIOLETA BETA, UV-B</v>
          </cell>
        </row>
        <row r="432">
          <cell r="B432" t="str">
            <v>0900P018 MEDICIONES ULTRAVIOLETA ALFA, UV-A</v>
          </cell>
        </row>
        <row r="433">
          <cell r="B433" t="str">
            <v>0900P019 MEDICIONES DE RADIACION GLOBAL</v>
          </cell>
        </row>
        <row r="434">
          <cell r="B434" t="str">
            <v>0900P020 MEDICIONES RADIACION ATMOSFERICA</v>
          </cell>
        </row>
        <row r="435">
          <cell r="B435" t="str">
            <v>0900P021 MEDICIONES RADIACION TERRESTRE</v>
          </cell>
        </row>
        <row r="436">
          <cell r="B436" t="str">
            <v>0900P022 MEDICIONES EMISION DE GASES CON EFECTO INVERNADERO</v>
          </cell>
        </row>
        <row r="437">
          <cell r="B437" t="str">
            <v>0900P023 MEDICIONES CONCENTRACION DE OZONO</v>
          </cell>
        </row>
        <row r="438">
          <cell r="B438" t="str">
            <v>0900P024 FUENTES Y SUMIDEROS DE AGUA IDENTIFICADOS</v>
          </cell>
        </row>
        <row r="439">
          <cell r="B439" t="str">
            <v>0900P025 ESTUDIOS DE CARACTERIZACION CULTURAL DE LAS ETNIAS REALIZADOS</v>
          </cell>
        </row>
        <row r="440">
          <cell r="B440" t="str">
            <v>0900P026 MAPAS DE ZONAS DE RIESGO SUSCEPTIBLE A INUNDACION</v>
          </cell>
        </row>
        <row r="441">
          <cell r="B441" t="str">
            <v>0900P027 MAPAS DE ZONAS DE RIESGO POR VOLUMENES DE PRECIPITACION</v>
          </cell>
        </row>
        <row r="442">
          <cell r="B442" t="str">
            <v>0900P028 MAPAS DE ZONAS DE RIESGO POR NIVELES Y CAUDALES</v>
          </cell>
        </row>
        <row r="443">
          <cell r="B443" t="str">
            <v>0900P029 LABORATORIOS DE AGUAS CONSTRUIDOS</v>
          </cell>
        </row>
        <row r="444">
          <cell r="B444" t="str">
            <v>0900P030 AREA DE PLANTACIONES DE PINO Y EUCALIPTO APROVECHADAS</v>
          </cell>
        </row>
        <row r="445">
          <cell r="B445" t="str">
            <v>0900P031 COMUNIDADES CAMPESINAS QUE EJERCEN ACTIVIDAD ECOTURISTICA</v>
          </cell>
        </row>
        <row r="446">
          <cell r="B446" t="str">
            <v>0900P032 ALEVINOS SEMBRADOS</v>
          </cell>
        </row>
        <row r="447">
          <cell r="B447" t="str">
            <v>0900P033 ALEVINOS LIBERADOS</v>
          </cell>
        </row>
        <row r="448">
          <cell r="B448" t="str">
            <v>0900P034 LONGITUD DE CAÑO DESTAPONADO</v>
          </cell>
        </row>
        <row r="449">
          <cell r="B449" t="str">
            <v>0900P035 LONGITUD DE CAÑO RECUPERADO</v>
          </cell>
        </row>
        <row r="450">
          <cell r="B450" t="str">
            <v>0900P036 ESPECIES CONSERVADAS Y MANTENIDAS EN ESTACIONES EXPERIMENTALES</v>
          </cell>
        </row>
        <row r="451">
          <cell r="B451" t="str">
            <v>0900P037 ARTICULOS DE CARACTER CIENTIFICO PUBLICADOS</v>
          </cell>
        </row>
        <row r="452">
          <cell r="B452" t="str">
            <v>0900P038 MONITOREO DE VIABILIDDA DE SEMILLAS</v>
          </cell>
        </row>
        <row r="453">
          <cell r="B453" t="str">
            <v>0900P039 PROYECTOS PRODUCTIVOS SOSTENIBLES</v>
          </cell>
        </row>
        <row r="454">
          <cell r="B454" t="str">
            <v>0900P040 FORMULACION DE PROYECTOS DE PROCESOS DE TECNOLOGIAS LIMPIAS</v>
          </cell>
        </row>
        <row r="455">
          <cell r="B455" t="str">
            <v>0900P041 CONSULTORIAS Y ESTUDIOS TECNICOS REALIZADAS EN EL TEMA DE AREAS PROTEGIDAS</v>
          </cell>
        </row>
        <row r="456">
          <cell r="B456" t="str">
            <v>0900P042 REGLAMENTACIONES Y ACUERDOS  EMITIDOS EN EL TEMA SOBRE EL FONDO NACIOANL AMBIENTAL, FONAM</v>
          </cell>
        </row>
        <row r="457">
          <cell r="B457" t="str">
            <v>0900P043 EVENTOS REALIZADOS POR LA UNIDAD ADMINISTRATIVA ESPACIAL DE PARQUES NACIONALES, UAESPNN SOBRE EL TEMA DE AREAS PROTEGIDAS</v>
          </cell>
        </row>
        <row r="458">
          <cell r="B458" t="str">
            <v>0900P044 AREA ADQUIRIDA Y CONSERVADA</v>
          </cell>
        </row>
        <row r="459">
          <cell r="B459" t="str">
            <v>0900P045 PROYECTOS PRODUCTIVOS SOSTENIBLE</v>
          </cell>
        </row>
        <row r="460">
          <cell r="B460" t="str">
            <v>0900P046 MUNICIPIOS CON PROGRAMA DE EDUCACION AMBIENTAL EN EL MANEJO INTEGRAL DE RESIDUOS SOLIDOS.</v>
          </cell>
        </row>
        <row r="461">
          <cell r="B461" t="str">
            <v>0900P047 DIAGNOSTICOS PARTICIPATIVOS REALIZADOS</v>
          </cell>
        </row>
        <row r="462">
          <cell r="B462" t="str">
            <v>0900P048 PROYECTOS DE PROCESOS DE TECNOLOGIAS LIMPIAS</v>
          </cell>
        </row>
        <row r="463">
          <cell r="B463" t="str">
            <v>0900P049 DEMANDA VS OFERTA DE AGUA</v>
          </cell>
        </row>
        <row r="464">
          <cell r="B464" t="str">
            <v>0900P050 CARGA DE DBO</v>
          </cell>
        </row>
        <row r="465">
          <cell r="B465" t="str">
            <v>0900P051 CARGA DE SST</v>
          </cell>
        </row>
        <row r="466">
          <cell r="B466" t="str">
            <v>0900P052 DISEÑOS DE PLANTAS TRATAMIENTO DE AGUA</v>
          </cell>
        </row>
        <row r="467">
          <cell r="B467" t="str">
            <v>0900P053 FUENTES IDENTIFICADAS DE EMISION DE GASES EFECTO INVERNADERO</v>
          </cell>
        </row>
        <row r="468">
          <cell r="B468" t="str">
            <v>0900P054 DENSIDAD DE POBLACION</v>
          </cell>
        </row>
        <row r="469">
          <cell r="B469" t="str">
            <v>0900P055 TASA DE FERTILIDAD</v>
          </cell>
        </row>
        <row r="470">
          <cell r="B470" t="str">
            <v>0900P056 CAMBIO DE USOS DE LA TIERRA</v>
          </cell>
        </row>
        <row r="471">
          <cell r="B471" t="str">
            <v>0900P057 SUPERFICIE EN USO</v>
          </cell>
        </row>
        <row r="472">
          <cell r="B472" t="str">
            <v>0900P058 INDICE DE DEGRADACION DEL SUELO</v>
          </cell>
        </row>
        <row r="473">
          <cell r="B473" t="str">
            <v>0900P059 POBLACION EXPUESTA A DESASTRES</v>
          </cell>
        </row>
        <row r="474">
          <cell r="B474" t="str">
            <v>0900P060 RESERVAS COMO PORCENTAJE DE RESERVAS PROBADAS ANUALMENTE</v>
          </cell>
        </row>
        <row r="475">
          <cell r="B475" t="str">
            <v>0900P061 VEHICULOS PER CAPITA</v>
          </cell>
        </row>
        <row r="476">
          <cell r="B476" t="str">
            <v>0900P062 DISTRIBUCION DEL PARQUE AUTOMOTOR</v>
          </cell>
        </row>
        <row r="477">
          <cell r="B477" t="str">
            <v>0900P063 RECICLADO DE RESIDUOS DOMESTICOS E INDUSTRIALES</v>
          </cell>
        </row>
        <row r="478">
          <cell r="B478" t="str">
            <v>0900P064 MUNICIPIOS CON SISTEMA DE DESCONTAMINACION</v>
          </cell>
        </row>
        <row r="479">
          <cell r="B479" t="str">
            <v>0900P065 CAPACIDAD DE TRATAMIENTO</v>
          </cell>
        </row>
        <row r="480">
          <cell r="B480" t="str">
            <v>10000000 SECTOR ADMINISTRACION DEL ESTADO</v>
          </cell>
        </row>
        <row r="481">
          <cell r="B481" t="str">
            <v>1000P001 PARTICIPACION ELECTORAL</v>
          </cell>
        </row>
        <row r="482">
          <cell r="B482" t="str">
            <v>1000P002 NUEVAS ALTERNATIVAS POLITICAS (PROGRAMAS, ACCIONES, LEYES, DECRETOS, ESTRATEGIAS, ETC)</v>
          </cell>
        </row>
        <row r="483">
          <cell r="B483" t="str">
            <v>1000P003 PEQUEÑAS Y MEDIANAS EMPRESAS, PYMES CON SISTEMA DE DECLARACION Y PAGO ELECTRONICO</v>
          </cell>
        </row>
        <row r="484">
          <cell r="B484" t="str">
            <v>1000P004 VARIACION MARGINAL DEL RECAUDO REAL</v>
          </cell>
        </row>
        <row r="485">
          <cell r="B485" t="str">
            <v>1000P005 TASA DE CRECIMIENTO REAL PROMEDIO DEL RECAUDO</v>
          </cell>
        </row>
        <row r="486">
          <cell r="B486" t="str">
            <v>1000P006 ELASTICIDAD DEL RECAUDO DE LOS IMPUESTOS FRENTE AL PIB DEPARTAMENTAL.</v>
          </cell>
        </row>
        <row r="487">
          <cell r="B487" t="str">
            <v>1000P007 PARTICIPACION PORCENTUAL DE CAD IMPUESTO EN LOS INGRESOS TRIBUTARIOS TERRITORIALES Y EN LOS INGRESOS CORRIENTES</v>
          </cell>
        </row>
        <row r="488">
          <cell r="B488" t="str">
            <v>1000P008 RENDIMIENTO DE RECAUDOS</v>
          </cell>
        </row>
        <row r="489">
          <cell r="B489" t="str">
            <v>1000P009 ESFUERZO FISCAL REAL</v>
          </cell>
        </row>
        <row r="490">
          <cell r="B490" t="str">
            <v>1000P101 BENEFICIARIOS DE LOS PROGRAMAS (AUXILIOS DE MANUTENCION, ASEO, ETC) DE LA RED DE SOLIDARIDAD SOCIAL, RSS</v>
          </cell>
        </row>
        <row r="491">
          <cell r="B491" t="str">
            <v>1000P102 FAMILIAS BENEFICIARIAS DEL PROGRAMA (AUXILIOS DE MANUTENCION, ASEO, ETC) DE LA RED DE SOLIDARIDAD SOCIAL, RSS</v>
          </cell>
        </row>
        <row r="492">
          <cell r="B492" t="str">
            <v>1000P103 CONTRATOS PARA LA ATENCION A LA COMUNIDAD</v>
          </cell>
        </row>
        <row r="493">
          <cell r="B493" t="str">
            <v>1000P104 BENEFICIARIOS DE LOS USUARIOS DE AYUDA HUMANITARIA</v>
          </cell>
        </row>
        <row r="494">
          <cell r="B494" t="str">
            <v>1000P105 EVENTOS DE DESPLAZAMIENTO MASIVO REGISTRADO</v>
          </cell>
        </row>
        <row r="495">
          <cell r="B495" t="str">
            <v>1000P106 ORGANIZACIONES NO GUBERNAMENTALES, ONGS CONTRATADAS PARA LA ATENCION HUMANITARIA DE EMERGENCIA</v>
          </cell>
        </row>
        <row r="496">
          <cell r="B496" t="str">
            <v>1000P107 UNIDADES DE ATENCION Y ORIENTACION (UAO) CONFORMADAS Y FORTALECIDAS</v>
          </cell>
        </row>
        <row r="497">
          <cell r="B497" t="str">
            <v>1000P108 ASISTENCIAS TECNICAS CONTRATADAS</v>
          </cell>
        </row>
        <row r="498">
          <cell r="B498" t="str">
            <v>1000P109 ALIANZAS FIRMADAS PARA AYUDAS A DESPLAZADOS</v>
          </cell>
        </row>
        <row r="499">
          <cell r="B499" t="str">
            <v>1000P110 FAMILIAS DESPLAZADAS RETORNADAS POR PROGRAMAS DE LA RSS</v>
          </cell>
        </row>
        <row r="500">
          <cell r="B500" t="str">
            <v>1000P111 PERSONAS BENEFICIADAS CON DISTRIBUCION DE ALIMENTOS</v>
          </cell>
        </row>
        <row r="501">
          <cell r="B501" t="str">
            <v>1000P112 COMUNIDADES BENEFICIARIAS DE PROGRAMAS DE FORTALECIMIENTO A CAPACIDAD LOCAL</v>
          </cell>
        </row>
        <row r="502">
          <cell r="B502" t="str">
            <v>1000P113 MUNICIPIOS CON IMPLANTACION DE SISTEMA DE MONITOREO Y SEGUIMIENTO A POYECTOS</v>
          </cell>
        </row>
        <row r="503">
          <cell r="B503" t="str">
            <v>1000P114 NRO DE LAS UNIDADES COMUNITARIAS DESPLAZADAS QUE SE HAN RETORNADO O REUBICADO</v>
          </cell>
        </row>
        <row r="504">
          <cell r="B504" t="str">
            <v>1000P115 PLANES DE DESARROLLO INTEGRALES Y PILOTO DESARROLLADOS POR LA ENTIDAD</v>
          </cell>
        </row>
        <row r="505">
          <cell r="B505" t="str">
            <v>1000P116 NRO DE ESTUDIOS DE CARACTERIZACION REALIZADOS</v>
          </cell>
        </row>
        <row r="506">
          <cell r="B506" t="str">
            <v>1000P117 CONFORMACION DE LA COMISION HUMANITARIA.</v>
          </cell>
        </row>
        <row r="507">
          <cell r="B507" t="str">
            <v>1000P118 ACUERDOS SUSCRITOS O ESTABLECIDOS PARA PREVENIR EL DESPLAZAMIENTO MASIVO</v>
          </cell>
        </row>
        <row r="508">
          <cell r="B508" t="str">
            <v>1000P119 CONFORMACION DE UNIDADES DE ATENCION Y ORIENTACION EN MUNICIPIOS RECEPTORES</v>
          </cell>
        </row>
        <row r="509">
          <cell r="B509" t="str">
            <v>1000P120 CONFORMACION DE REDES COMUNITARIAS, MECANISMOS DE COMUNICACION Y ALERTAS TEMPRANAS</v>
          </cell>
        </row>
        <row r="510">
          <cell r="B510" t="str">
            <v>1000P121 PPRESTACION DE SERVICIOS TEMPORALES</v>
          </cell>
        </row>
        <row r="511">
          <cell r="B511" t="str">
            <v>1000P122 NRO DE COMITES DE PREVENCION Y ALERTAS TEMPRANAS CONFORMADOS</v>
          </cell>
        </row>
        <row r="512">
          <cell r="B512" t="str">
            <v>1000P123 NRO DE PROGRAMAS Y PROYECTOS ECONOMICOS ASOCIATIVOS Y COMUNITARIOS PUESTOS EN MARCHA</v>
          </cell>
        </row>
        <row r="513">
          <cell r="B513" t="str">
            <v>1000P124 NRO DE MODELOS DE SEGURIDAD DESARROLLADOS E IMPLEMENTADOS</v>
          </cell>
        </row>
        <row r="514">
          <cell r="B514" t="str">
            <v>1000P125 NRO DE FAMILIAS QUE TUVIERON ACCESO A TIERRAS (RURAL)</v>
          </cell>
        </row>
        <row r="515">
          <cell r="B515" t="str">
            <v>1000P126 NRO DE FAMILIAS QUE TUVIERON ACCESO A PREDIOS (RURALES O URBANOS)</v>
          </cell>
        </row>
        <row r="516">
          <cell r="B516" t="str">
            <v>1000P127 NRO DE FAMILIAS QUE TUVIERON ACCESO A PLANES DE MEJORAMIENTO DE PREDIOS (RURALES O URBANOS)</v>
          </cell>
        </row>
        <row r="517">
          <cell r="B517" t="str">
            <v>1000P128 NRO DE PROYECTOS DE INFRAESTRUCTURA DESARROLLADOS</v>
          </cell>
        </row>
        <row r="518">
          <cell r="B518" t="str">
            <v>1000P129 CONSULTARIAS REALIZADAS PARA LA REVISION DE LA NORMATIVIDAD</v>
          </cell>
        </row>
        <row r="519">
          <cell r="B519" t="str">
            <v>1000P130 NRO DE ESTRATEGIAS PARA ORGANIZAR Y FORTALECER LA PARTICIPACION DEPARTAMENTAL Y MUNICIPAL IMPLEMENTADAS</v>
          </cell>
        </row>
        <row r="520">
          <cell r="B520" t="str">
            <v>1000P131 NRO DE NUEVOS LINEAMIENTOS Y PROCEDIMIENTOS ESTABLECIDOS (ADJUDICACION DE TIERRAS, SUBSIDIOS DE VIVIENDA, PROTECCION A LA PRODUCCION CAMPESINA, MECANISMOS DE COMERCIALIZACION, ETC)</v>
          </cell>
        </row>
        <row r="521">
          <cell r="B521" t="str">
            <v>1000P132 ESTRATEGIAS Y ACCIONES DESARROLLADAS PARA FORTALECER LOS DIFERENTES FONDOS DE AYUDA</v>
          </cell>
        </row>
        <row r="522">
          <cell r="B522" t="str">
            <v>1000P133 ESTRATEGIAS Y ACCIONES DESARROLLADAS PARA FORTALECER LOS DIFERENTES OBSERVATORIOS DE DESPLAZAMIENTO</v>
          </cell>
        </row>
        <row r="523">
          <cell r="B523" t="str">
            <v>1000P134 AUDITORIAS EXTERNAS CONTRATADAS</v>
          </cell>
        </row>
        <row r="524">
          <cell r="B524" t="str">
            <v>1000P135 NRO DE SISTEMAS DE INFORMACION Y ALERTAS TEMPRANAS IMPLANTADOS</v>
          </cell>
        </row>
        <row r="525">
          <cell r="B525" t="str">
            <v>1000P201 COBERTURA CON LA IMPLEMENTACION DEL SISTEMA DE GESTION</v>
          </cell>
        </row>
        <row r="526">
          <cell r="B526" t="str">
            <v>1000P202 COBERTURA CON LA IMPLEMENTACION DEL SISTEMA DATAWAREHOUSE</v>
          </cell>
        </row>
        <row r="527">
          <cell r="B527" t="str">
            <v>1000P203 PROGRAMACION DE EVENTOS DE DIVULGACION</v>
          </cell>
        </row>
        <row r="528">
          <cell r="B528" t="str">
            <v>1000P204 ESTUDIOS REALIZADOS</v>
          </cell>
        </row>
        <row r="529">
          <cell r="B529" t="str">
            <v>1000P205 PRODUCTOS ESPERADOS POR CONTRATOS SUSCRITOS</v>
          </cell>
        </row>
        <row r="530">
          <cell r="B530" t="str">
            <v>1000P301 SEMINARIOS O EVENTOS REALIZADOS</v>
          </cell>
        </row>
        <row r="531">
          <cell r="B531" t="str">
            <v>1000P302 INFORMES PRESENTADOS</v>
          </cell>
        </row>
        <row r="532">
          <cell r="B532" t="str">
            <v>1000P303 PROYECTOS Y/O PROGRAMAS SELECCIONADOS (PARA SER: IMPULSADOS, FINANCIADOS, EVALUADOS, ASESORADOS, ETC)</v>
          </cell>
        </row>
        <row r="533">
          <cell r="B533" t="str">
            <v>1000P304 ASISTENCIA TECNICA A ENTIDADES</v>
          </cell>
        </row>
        <row r="534">
          <cell r="B534" t="str">
            <v>1000P305 ACTUALIZACION DE DOCUMENTOS</v>
          </cell>
        </row>
        <row r="535">
          <cell r="B535" t="str">
            <v>1000P306 PROPUESTA DE LEY MARCO - NORMAS REGLAMENTARIAS PRESENTADAS A CONGRESO</v>
          </cell>
        </row>
        <row r="536">
          <cell r="B536" t="str">
            <v>1000P307 DIAGNOSTICO DE OFICINAS DE PLANEACION REALIZADOS</v>
          </cell>
        </row>
        <row r="537">
          <cell r="B537" t="str">
            <v>1000P308 SEMINARIOS PARA LA IMPLEMENTACION DEL SINAGEP</v>
          </cell>
        </row>
        <row r="538">
          <cell r="B538" t="str">
            <v>1000P309 INSTITUCIONES FORTALECIDAS PARA LA IMPLEMENTACION DEL SINAGEP</v>
          </cell>
        </row>
        <row r="539">
          <cell r="B539" t="str">
            <v>1000P310 DOCUMENTOS DE DISEÑO DE ESTRATEGIAS DE CAPACITACION.</v>
          </cell>
        </row>
        <row r="540">
          <cell r="B540" t="str">
            <v>1000P311 CONVENIOS CON INSTITUCIONES DE EDUCACION SUPERIOR.</v>
          </cell>
        </row>
        <row r="541">
          <cell r="B541" t="str">
            <v>1000P313 DISEÑOS DE SISTEMAS DE TRANSPORTE PUBLICO URBANO Y MASIVO PRESENTADOS AL DNP</v>
          </cell>
        </row>
        <row r="542">
          <cell r="B542" t="str">
            <v>1000P314 DOCUMENTOS E INVESTIGACIONES QUE PERMITAN LA GESTION TERRITORIAL DISEÑADOS</v>
          </cell>
        </row>
        <row r="543">
          <cell r="B543" t="str">
            <v>1000P315 PROYECTOS ESTRUCTURADOS DENTRO DEL MARCO DE LA POLITICA DE CONCESIONES EN TRANSPORTE</v>
          </cell>
        </row>
        <row r="544">
          <cell r="B544" t="str">
            <v>1000P316 ACTIVIDADES DE BIENESTAR REALIZADAS</v>
          </cell>
        </row>
        <row r="545">
          <cell r="B545" t="str">
            <v>1000P317 DOCUMENTOS A PUBLICAR</v>
          </cell>
        </row>
        <row r="546">
          <cell r="B546" t="str">
            <v>1000P318 MATERIALES Y SUMINISTROS ADQUIRIDOS</v>
          </cell>
        </row>
        <row r="547">
          <cell r="B547" t="str">
            <v>1000P319 CUPOS DE CAPACITACION OFRECIDOS</v>
          </cell>
        </row>
        <row r="548">
          <cell r="B548" t="str">
            <v>1000P320 PRODUCTOS O INFORMES RECIBIDOS A SATISFACCION</v>
          </cell>
        </row>
        <row r="549">
          <cell r="B549" t="str">
            <v>1000P321 REPOSICION DE EQUIPOS</v>
          </cell>
        </row>
        <row r="550">
          <cell r="B550" t="str">
            <v>1000P322 SERVICIO DE MANTENIMIENTO PREVENTIVO Y CORRECTIVO A EQUIPOS</v>
          </cell>
        </row>
        <row r="551">
          <cell r="B551" t="str">
            <v>1000P323 LIQUIDACION FINAL FONDOS REGIONALES DE INVERSION CORPES</v>
          </cell>
        </row>
        <row r="552">
          <cell r="B552" t="str">
            <v>1000P324 ADECUACIONES INSTITUCIONALES EJECUTADAS</v>
          </cell>
        </row>
        <row r="553">
          <cell r="B553" t="str">
            <v>1000P325 ADQUISICION DE SOFTWARE</v>
          </cell>
        </row>
        <row r="554">
          <cell r="B554" t="str">
            <v>1000P326 CONSULTARIAS CONTRATADAS</v>
          </cell>
        </row>
        <row r="555">
          <cell r="B555" t="str">
            <v>1000P327 ELABORACION DE TERMINOS DE REFERENCIA</v>
          </cell>
        </row>
        <row r="556">
          <cell r="B556" t="str">
            <v>1000P328 ESTUDIOS Y MANUALES REVISADOS</v>
          </cell>
        </row>
        <row r="557">
          <cell r="B557" t="str">
            <v>1000P329 ACTIVIDADES PREVIAS AL DESEMBOLSO (REQUISITOS DE OBLIGATORIO CUMPLIMIENTO: CARTAS DE COMPROMISO, POLIZAS, CONVENIOS, ETC)</v>
          </cell>
        </row>
        <row r="558">
          <cell r="B558" t="str">
            <v>1000P401 AREA ADECUADA EN INFRAESTRUCTURA</v>
          </cell>
        </row>
        <row r="559">
          <cell r="B559" t="str">
            <v>1000P402 AREA ADQUIRIDA PARA SEDES</v>
          </cell>
        </row>
        <row r="560">
          <cell r="B560" t="str">
            <v>1000P403 EQUIPOS ADECUADOS</v>
          </cell>
        </row>
        <row r="561">
          <cell r="B561" t="str">
            <v>1000P404 EQUIPOS OPERATIVOS ESPECIALIZADOS ADQUIRIDOS</v>
          </cell>
        </row>
        <row r="562">
          <cell r="B562" t="str">
            <v>1000P405 FUNCIONARIOS CON EQUIPOS DE COMUNICACION (RADIOS)</v>
          </cell>
        </row>
        <row r="563">
          <cell r="B563" t="str">
            <v>1000P406 TARJETAS DECADACTILARES SISTEMATIZADAS</v>
          </cell>
        </row>
        <row r="564">
          <cell r="B564" t="str">
            <v>1000P407 VEHICULOS ADQUIRIDOS</v>
          </cell>
        </row>
        <row r="565">
          <cell r="B565" t="str">
            <v>1000P501 AREA DE SEDES NACIONALES MEJORADAS</v>
          </cell>
        </row>
        <row r="566">
          <cell r="B566" t="str">
            <v>1000P502 AREA DOTADA SEDE NACIONAL</v>
          </cell>
        </row>
        <row r="567">
          <cell r="B567" t="str">
            <v>1000P503 SEDES EN EL EXTERIOR MEJORADAS</v>
          </cell>
        </row>
        <row r="568">
          <cell r="B568" t="str">
            <v>1000P504 SERVICIOS TECNOLOGICOS</v>
          </cell>
        </row>
        <row r="569">
          <cell r="B569" t="str">
            <v>11000000 SECTOR AGROPECUARIO</v>
          </cell>
        </row>
        <row r="570">
          <cell r="B570" t="str">
            <v>1100P001 EMPRESAS GENERADAS</v>
          </cell>
        </row>
        <row r="571">
          <cell r="B571" t="str">
            <v>1100P002 DISTRITOS DE RIEGO TERMINADOS</v>
          </cell>
        </row>
        <row r="572">
          <cell r="B572" t="str">
            <v>1100P003 HECTAREAS PROTEGIDAS DE INUNDACIONES</v>
          </cell>
        </row>
        <row r="573">
          <cell r="B573" t="str">
            <v>1100P004 FUENTES DE AGUA CANALIZADAS</v>
          </cell>
        </row>
        <row r="574">
          <cell r="B574" t="str">
            <v>1100P005 PROYECTOS REALIZADOS POR ALIANZAS</v>
          </cell>
        </row>
        <row r="575">
          <cell r="B575" t="str">
            <v>1100P006 EMPRESAS DE INNOVACION</v>
          </cell>
        </row>
        <row r="576">
          <cell r="B576" t="str">
            <v>1100P007 PERSONAS BENEFICIADAS CON LAS TRANSFERENCIAS TECNOLOGICAS</v>
          </cell>
        </row>
        <row r="577">
          <cell r="B577" t="str">
            <v>1100P008 AREA ADECUADA</v>
          </cell>
        </row>
        <row r="578">
          <cell r="B578" t="str">
            <v>1100P009 AREA AFECTADA POR PLAGAS  Y ENFERMEDADES EN CULTIVOS</v>
          </cell>
        </row>
        <row r="579">
          <cell r="B579" t="str">
            <v>1100P010 AREA BENEFICIADA CON SISTEMA DE RIEGO</v>
          </cell>
        </row>
        <row r="580">
          <cell r="B580" t="str">
            <v>1100P011 AREA CON PROTECCION</v>
          </cell>
        </row>
        <row r="581">
          <cell r="B581" t="str">
            <v>1100P012 AREA SIN PROTECCION</v>
          </cell>
        </row>
        <row r="582">
          <cell r="B582" t="str">
            <v>1100P013 CONEXIONES DOMICILIARIAS</v>
          </cell>
        </row>
        <row r="583">
          <cell r="B583" t="str">
            <v>1100P014 CREDITOS AVALADOS A TRAVES DEL ESQUEMA DEL INCENTIVO A LA CAPITALIZACION RURAL</v>
          </cell>
        </row>
        <row r="584">
          <cell r="B584" t="str">
            <v>1100P015 DISEÑOS DETALLADOS REALIZADOS</v>
          </cell>
        </row>
        <row r="585">
          <cell r="B585" t="str">
            <v>1100P016 DISTRITOS DE RIEGO CONSTRUIDOS</v>
          </cell>
        </row>
        <row r="586">
          <cell r="B586" t="str">
            <v>1100P017 DISTRITOS DE RIEGO REHABILITADOS Y/O COMPLEMENTADOS</v>
          </cell>
        </row>
        <row r="587">
          <cell r="B587" t="str">
            <v>1100P018 MATRIAL INVESTIGATIVO PUBLICADO</v>
          </cell>
        </row>
        <row r="588">
          <cell r="B588" t="str">
            <v>1100P019 ENTES TERRITORIALES APOYADOS</v>
          </cell>
        </row>
        <row r="589">
          <cell r="B589" t="str">
            <v>1100P020 EQUIPOS ADQUIRIDOS</v>
          </cell>
        </row>
        <row r="590">
          <cell r="B590" t="str">
            <v>1100P021 ESTUDIOS DE FACTIBILIDAD REALIZADOS</v>
          </cell>
        </row>
        <row r="591">
          <cell r="B591" t="str">
            <v>1100P022 ESTUDIOS Y DISEÑOS REALIZADOS</v>
          </cell>
        </row>
        <row r="592">
          <cell r="B592" t="str">
            <v>1100P023 CAPACITACION REALIZADA</v>
          </cell>
        </row>
        <row r="593">
          <cell r="B593" t="str">
            <v>1100P024 FAMILIAS BENEFICIADAS CON LA CONSTITUCION O AMPLIACION DE RESGUARDOS INDIGENAS</v>
          </cell>
        </row>
        <row r="594">
          <cell r="B594" t="str">
            <v>1100P025 FOCOS DE ENFERMEDADES DE CONTROL OFICIAL EN ANIMALES REGISTRADOS Y CONTROLADOS</v>
          </cell>
        </row>
        <row r="595">
          <cell r="B595" t="str">
            <v>1100P026 FUNCIONARIOS CAPACITADOS</v>
          </cell>
        </row>
        <row r="596">
          <cell r="B596" t="str">
            <v>1100P027 GRUPOS ASOCIATIVOS CONSTITUIDOS</v>
          </cell>
        </row>
        <row r="597">
          <cell r="B597" t="str">
            <v>1100P028 AREA ADQUIRIDA PARA RESGUARDOS INDIGENAS</v>
          </cell>
        </row>
        <row r="598">
          <cell r="B598" t="str">
            <v>1100P029 INVESTIGACIONES EN CULTIVOS REALIZADAS</v>
          </cell>
        </row>
        <row r="599">
          <cell r="B599" t="str">
            <v>1100P030 ALIANZAS CONSTITUIDAS</v>
          </cell>
        </row>
        <row r="600">
          <cell r="B600" t="str">
            <v>1100P031 NRO DE BENEFICIARIOS PRANES</v>
          </cell>
        </row>
        <row r="601">
          <cell r="B601" t="str">
            <v>1100P032 BENEFICIARIOS VIVIENDA RURAL</v>
          </cell>
        </row>
        <row r="602">
          <cell r="B602" t="str">
            <v>1100P033 DOCUMENTOS IMPRESOS Y/O MAGNETICOS CON INFORMACION SECTORIAL</v>
          </cell>
        </row>
        <row r="603">
          <cell r="B603" t="str">
            <v>1100P034 FAMILIAS BENEFICIADAS CON ADQUISICION TIERRAS</v>
          </cell>
        </row>
        <row r="604">
          <cell r="B604" t="str">
            <v>1100P035 NRO DE FOCOS DE FIEBRE AFTOSA EN EL PAIS (EXCLUYENDO, COSTA ATLANTICA, ANTIOQUIA Y ZONA NORTE DEL CHOCO)</v>
          </cell>
        </row>
        <row r="605">
          <cell r="B605" t="str">
            <v>1100P036 AREA ADQUIRIDA PARA TITULACION</v>
          </cell>
        </row>
        <row r="606">
          <cell r="B606" t="str">
            <v>1100P037 AREA LEGALIZADA PARA TITULACION</v>
          </cell>
        </row>
        <row r="607">
          <cell r="B607" t="str">
            <v>1100P038 AREAS LEGALIZADAS A COMUNIDADES NEGRAS</v>
          </cell>
        </row>
        <row r="608">
          <cell r="B608" t="str">
            <v>1100P039 AREAS RECUPERADAS CON PRODUCTOS INCLUIDOS EN LAS CADENAS PRODUCTIVAS</v>
          </cell>
        </row>
        <row r="609">
          <cell r="B609" t="str">
            <v>1100P040 AREAS REFORESTADAS</v>
          </cell>
        </row>
        <row r="610">
          <cell r="B610" t="str">
            <v>1100P041 DESARROLLO DE CADENAS PRODUCTIVAS</v>
          </cell>
        </row>
        <row r="611">
          <cell r="B611" t="str">
            <v>1100P042 INVESTIGACIONES EJECUTADAS</v>
          </cell>
        </row>
        <row r="612">
          <cell r="B612" t="str">
            <v>1100P043 MICROEMPRESARIOS RURALES BENEFICIADOS</v>
          </cell>
        </row>
        <row r="613">
          <cell r="B613" t="str">
            <v>1100P044 PESCADORES BENEFICIADOS EN TALLERES DE CAPACITACION (EN PROCESAMIENTO Y MANIPULACION DE PRODUCTOS PESQUEROS)</v>
          </cell>
        </row>
        <row r="614">
          <cell r="B614" t="str">
            <v>1100P045 PESCADORES Y ACUICULTORES CAPACITADOS</v>
          </cell>
        </row>
        <row r="615">
          <cell r="B615" t="str">
            <v>1100P046 PRODUCTORES BENEFICIADOS CON PROYECTOS DE ORIGEN TERRITORIAL</v>
          </cell>
        </row>
        <row r="616">
          <cell r="B616" t="str">
            <v>1100P047 PUBLICACIONES Y ESTADISTICAS PESQUERAS</v>
          </cell>
        </row>
        <row r="617">
          <cell r="B617" t="str">
            <v>1100P048 PUNTOS ESTABLECIDOS RED DE SISTEMATIZACION INTERNA DE LA ENTIDAD</v>
          </cell>
        </row>
        <row r="618">
          <cell r="B618" t="str">
            <v>1100P049 RESGUARDOS INDIGENAS</v>
          </cell>
        </row>
        <row r="619">
          <cell r="B619" t="str">
            <v>1100P050 NRO DE RESGUARDOS INDIGENAS CONSTITUIDOS</v>
          </cell>
        </row>
        <row r="620">
          <cell r="B620" t="str">
            <v>1100P051 TITULOS COLECTIVOS OTORGADOS A COMUNIDADES NEGRAS</v>
          </cell>
        </row>
        <row r="621">
          <cell r="B621" t="str">
            <v>1100P052 TITULOS EXPEDIDOS</v>
          </cell>
        </row>
        <row r="622">
          <cell r="B622" t="str">
            <v>1100P053 TONELADAS PRODUCIDAS EN PRODUCTOS DE CADENAS</v>
          </cell>
        </row>
        <row r="623">
          <cell r="B623" t="str">
            <v>1100P054 TONELADAS COMERCIALIZADAS CON RECURSOS DE LOS INCENTIVOS A LA COMERCIALIZACION</v>
          </cell>
        </row>
        <row r="624">
          <cell r="B624" t="str">
            <v>1100P055 INVERSION EN MEJORAS DE RESGUARDOS INDIGENAS</v>
          </cell>
        </row>
        <row r="625">
          <cell r="B625" t="str">
            <v>1100P056 ORGANIZACIONES FORMALES Y/O GRUPOS APOYADOS</v>
          </cell>
        </row>
        <row r="626">
          <cell r="B626" t="str">
            <v>1100P057 PLAGAS  Y ENFERMEDADES EXOTICAS (EN ANIMALES Y VEGETALES) QUE INGRESARON Y SE ESTABLECIERON EN EL PAIS</v>
          </cell>
        </row>
        <row r="627">
          <cell r="B627" t="str">
            <v>1100P058 ERRADICACION DE PLAGAS Y ENFERMEDADES EXOTICAS EN ANIMALES Y VEGETALES DETECTADAS</v>
          </cell>
        </row>
        <row r="628">
          <cell r="B628" t="str">
            <v>1100P059 PROCESOS AGROPECUARIOS MEJORADOS</v>
          </cell>
        </row>
        <row r="629">
          <cell r="B629" t="str">
            <v>1100P060 PRODUCCION AGROPECUARIA COMERCIALIZADA</v>
          </cell>
        </row>
        <row r="630">
          <cell r="B630" t="str">
            <v>1100P061 PROYECTOS FORMULADOS</v>
          </cell>
        </row>
        <row r="631">
          <cell r="B631" t="str">
            <v>1100P062 PROYECTOS DE TRANSFERENCIA DE TECNOLOGIA FINANCIADOS A NIVEL  REGIONAL</v>
          </cell>
        </row>
        <row r="632">
          <cell r="B632" t="str">
            <v>1100P063 PROYECTOS REALIZADOS CON ORGANISMOS INTERNACIONALES Y PROGRAMAS SECTORIALES</v>
          </cell>
        </row>
        <row r="633">
          <cell r="B633" t="str">
            <v>1100P064 PROYECTOS REALIZADOS A TRAVES DE POLITICA SECTORIAL</v>
          </cell>
        </row>
        <row r="634">
          <cell r="B634" t="str">
            <v>1100P065 EJEMPLARES O AVISOS DE PRENSA PUBLICADOS</v>
          </cell>
        </row>
        <row r="635">
          <cell r="B635" t="str">
            <v>1100P066 SEMILLA CERTIFICADA</v>
          </cell>
        </row>
        <row r="636">
          <cell r="B636" t="str">
            <v>1100P067 VIVIENDAS BENEFICIADAS</v>
          </cell>
        </row>
        <row r="637">
          <cell r="B637" t="str">
            <v>1100P068 VOLUMEN DE PRODUCCION</v>
          </cell>
        </row>
        <row r="638">
          <cell r="B638" t="str">
            <v>1100P069 TONELADAS PRODUCIDAS PARA CONSUMO INTERNO INCLUIDOS EN CADENAS PRODUCTIVAS (PROGRAMA DE PROMOCION AL AGRO, PROAGRO)</v>
          </cell>
        </row>
        <row r="639">
          <cell r="B639" t="str">
            <v>1100P070 NRO DE FAMILIAS CAMPESINAS BENEFICIADAS CON LA ADQUISICION DE TIERRAS</v>
          </cell>
        </row>
        <row r="640">
          <cell r="B640" t="str">
            <v>1100P071 HECTAREAS ENTREGADAS A CAMPESINOS</v>
          </cell>
        </row>
        <row r="641">
          <cell r="B641" t="str">
            <v>1100P072 FAMILIAS INDIGENAS BENEFICIADAS CON LA CONSTITUCION Y AMPLIACION DE RESGUARDOS</v>
          </cell>
        </row>
        <row r="642">
          <cell r="B642" t="str">
            <v>1100P073 NRO DE EMPLEOS DIRECTOS GENERADOS CON PROGRAMAS DE REFORMA AGRARIA</v>
          </cell>
        </row>
        <row r="643">
          <cell r="B643" t="str">
            <v>1100P074 NRO DE ZONAS DE RESERVA CAMPESINA CONSTITUIDAS LEGALMENTE</v>
          </cell>
        </row>
        <row r="644">
          <cell r="B644" t="str">
            <v>1100P075 NRO DE EMPLEOS GENERADOS CON PRODUCTOS INCLUIDOS EN CADENAS PRODUCTIVAS</v>
          </cell>
        </row>
        <row r="645">
          <cell r="B645" t="str">
            <v>1100P076 NRO DE FAMILIAS BENEFICIADAS CON PROYECTOS DE MEJORAMEINTO DE INFRAESTRUCTURA</v>
          </cell>
        </row>
        <row r="646">
          <cell r="B646" t="str">
            <v>1100P077 NRO DE FAMILIAS BENEFICIADAS CON SUBSIDIOS DE VIVIENDA SOCIAL RURAL</v>
          </cell>
        </row>
        <row r="647">
          <cell r="B647" t="str">
            <v>1100P078 NRO DE PLANES DE ORDENAMIENTO Y MANEJO DE RECURSOS PESQUEROS FORMULADOS</v>
          </cell>
        </row>
        <row r="648">
          <cell r="B648" t="str">
            <v>1100P079 NRO DE HECTAREAS REFORESTADAS CON EL CERTIFICADO DE INCENTIVO FORESTAL, CIF</v>
          </cell>
        </row>
        <row r="649">
          <cell r="B649" t="str">
            <v>1100P080 VALOR ENTREGADO  A TRAVES DE LOS PROGRAMAS DE "INCENTIVO AL ALMACENAMIENTO Y COMPENSACION DEL PRECIO"</v>
          </cell>
        </row>
        <row r="650">
          <cell r="B650" t="str">
            <v>1100P081 NRO DE TONELADAS TRANSADAS CON LOS PROGRAMAS DE "INCENTIVO AL ALMACENAMIENTO Y COMPENSACION DEL PRECIO" ( ALGODON)</v>
          </cell>
        </row>
        <row r="651">
          <cell r="B651" t="str">
            <v>1100P082 NRO DE HECTAREAS ADECUADAS QUE SE INCORPORAN A LA PRODUCION EN PEQUEÑA IRRIGACION</v>
          </cell>
        </row>
        <row r="652">
          <cell r="B652" t="str">
            <v>1100P083 NRO DE EMPRESAS DE INNOVACION CREADAS EN EL SECTOR AGROPECUARIO</v>
          </cell>
        </row>
        <row r="653">
          <cell r="B653" t="str">
            <v>1100P084 NRO DE PERSONAS BENEFICIADAS CON LAS TRANSFERENCIAS TECNOLOGICAS QUE FUERON APROPIADAS POR LAS COMUNIDADES Y/O EL SECTOR PRIVADO</v>
          </cell>
        </row>
        <row r="654">
          <cell r="B654" t="str">
            <v>12000000 SECTOR SANEAMIENTO BASICO</v>
          </cell>
        </row>
        <row r="655">
          <cell r="B655" t="str">
            <v>1200P001 LONGITUD DE ALCANTARILLADO CONSTRUIDO</v>
          </cell>
        </row>
        <row r="656">
          <cell r="B656" t="str">
            <v>1200P002 COBERTURA CON EL SISTEMA DE ALCANTARILLADO</v>
          </cell>
        </row>
        <row r="657">
          <cell r="B657" t="str">
            <v>1200P003 COBERTURA CON SISTEMA DE ACUEDUCTO</v>
          </cell>
        </row>
        <row r="658">
          <cell r="B658" t="str">
            <v>1200P004 COBERTURA EN SERVICIO DE ASEO</v>
          </cell>
        </row>
        <row r="659">
          <cell r="B659" t="str">
            <v>1200P005 M3 DE AGUA TRATADA PARA SERVICIO DE ACUEDUCTO</v>
          </cell>
        </row>
        <row r="660">
          <cell r="B660" t="str">
            <v>1200P006 M3 DE AGUA TRATADA RECUPERADA (TRATAMIENTO DE AGUAS)</v>
          </cell>
        </row>
        <row r="661">
          <cell r="B661" t="str">
            <v>1200P007 PLANTAS DE TRATAMIENTO DE AGUAS NEGRAS POR CADA CIEN MIL HABITANTES</v>
          </cell>
        </row>
        <row r="662">
          <cell r="B662" t="str">
            <v>1200P008 LICITACIONES ABIERTAS OPERACION CON INVERSION</v>
          </cell>
        </row>
        <row r="663">
          <cell r="B663" t="str">
            <v>1200P009 LICITACIONES ABIERTAS CONSTRUCTOR-OPERADOR</v>
          </cell>
        </row>
        <row r="664">
          <cell r="B664" t="str">
            <v>1200P010 PERSONAS CAPACITADAS EN GESTION AMBIENTAL Y EMPRESARIAL</v>
          </cell>
        </row>
        <row r="665">
          <cell r="B665" t="str">
            <v>1200P011 TRABAJADORES DEL SECTOR CERTIFICADOS EN FORMACION BASADAS EN COMPETENCIAS LABORALES</v>
          </cell>
        </row>
        <row r="666">
          <cell r="B666" t="str">
            <v>1200P012 CONSTRUCCION SISTEMA DE ALCANTARILLADO</v>
          </cell>
        </row>
        <row r="667">
          <cell r="B667" t="str">
            <v>1200P013 ACOMETIDAS DE ACUEDUCTO INSTALADAS Y FUNCIONANDO</v>
          </cell>
        </row>
        <row r="668">
          <cell r="B668" t="str">
            <v>1200P014 SERVICIO DE RECOLECCION DE BASURA</v>
          </cell>
        </row>
        <row r="669">
          <cell r="B669" t="str">
            <v>1200P015 VIVIENDAS CON SERVICIOS BASICOS DE ACUEDUTO, ALCANTARILLADO Y SERVICIO DE RECOLECCION DE BASURAS</v>
          </cell>
        </row>
        <row r="670">
          <cell r="B670" t="str">
            <v>13000000 SECTOR TRABAJO Y SEGURIDAD SOCIAL</v>
          </cell>
        </row>
        <row r="671">
          <cell r="B671" t="str">
            <v>1300P001 NIÑOS ATENDIDOS CON EL PROGRAMA HOGARES COMUNITARIOS DE BIENESTAR INFANTIL</v>
          </cell>
        </row>
        <row r="672">
          <cell r="B672" t="str">
            <v>1300P002 NIÑOS ATENDIDOS EN PROGRAMAS DE DESAYUNOS, ALMUERZOS Y REFRIGERIOS ESCOLARES</v>
          </cell>
        </row>
        <row r="673">
          <cell r="B673" t="str">
            <v>1300P003 NIÑOS, JOVENES Y MUJERES GESTANTES Y LACTANTES CON COMPLEMENTO NUTRICIONAL Y OTROS BENEFICIOS</v>
          </cell>
        </row>
        <row r="674">
          <cell r="B674" t="str">
            <v>1300P004 FAMILIAS ATENDIDAS EN TORNO A EPISODIOS DE VIOLENCIA INTRA FAMILIAR</v>
          </cell>
        </row>
        <row r="675">
          <cell r="B675" t="str">
            <v>1300P005 ALUMNOS ATENDIDOS POR EL FONDO DE INDUSTRIA DE LA CONSTRUCCION, FIC</v>
          </cell>
        </row>
        <row r="676">
          <cell r="B676" t="str">
            <v>1300P006 ALUMNOS ATENDIDOS SEGUN EL SISTEMA DE INFORMACION PARA LA GESTION ACADEMICA - CENTROS AGROPECUARIOS Y MINEROS</v>
          </cell>
        </row>
        <row r="677">
          <cell r="B677" t="str">
            <v>1300P007 ALUMNOS ATENDIDOS SEGUN EL SISTEMA DE INFORMACION PARA LA GESTION ACADEMICA - CENTROS DE FORMACION PROFESIONAL COMERCIALES Y DE SERVICIOS DEL SENA</v>
          </cell>
        </row>
        <row r="678">
          <cell r="B678" t="str">
            <v>1300P008 ALUMNOS ATENDIDOS SEGUN EL SISTEMA DE INFORMACION PARA LA GESTION ACADEMICA - CENTROS INDUSTRIALES Y DE LA CONSTRUCCION DEL SENA</v>
          </cell>
        </row>
        <row r="679">
          <cell r="B679" t="str">
            <v>1300P009 ALUMNOS ATENDIDOS SEGUN EL SISTEMA DE INFORMACION PARA LA GESTION ACADEMICA - CENTROS MULTISECTORIALES DEL SENA</v>
          </cell>
        </row>
        <row r="680">
          <cell r="B680" t="str">
            <v>1300P010 DISEÑOS CURRICULARES ACTUALIZADOS POR COMPETENCIAS LABORALES</v>
          </cell>
        </row>
        <row r="681">
          <cell r="B681" t="str">
            <v>1300P011 DISEÑOS CURRICULARES ELABORADOS POR COMPETENCIAS LABORALES</v>
          </cell>
        </row>
        <row r="682">
          <cell r="B682" t="str">
            <v>1300P012 EMPRESAS ATENDIDAS POR EL PROGRAMA DE DESARROLLO EMPRESARIAL</v>
          </cell>
        </row>
        <row r="683">
          <cell r="B683" t="str">
            <v>1300P013 EMPRESAS INCUBADAS OPERANDO</v>
          </cell>
        </row>
        <row r="684">
          <cell r="B684" t="str">
            <v>1300P014 INVERSION PROMEDIO EN CAPACITACION POR FUNCIONARIO</v>
          </cell>
        </row>
        <row r="685">
          <cell r="B685" t="str">
            <v>1300P015 PATENTES REGISTRADAS EN PROYECTOS DE INNOVACION TECNOLOGICA</v>
          </cell>
        </row>
        <row r="686">
          <cell r="B686" t="str">
            <v>1300P016 PROYECTOS DE INNOVACION Y DESARROLLO TECNOLOGICO APOYADOS POR EL SENA,</v>
          </cell>
        </row>
        <row r="687">
          <cell r="B687" t="str">
            <v>1300P017 INFORMES ENTREGADOS</v>
          </cell>
        </row>
        <row r="688">
          <cell r="B688" t="str">
            <v>14000000 SECTOR VIVIENDA Y DESARROLLO URBANO</v>
          </cell>
        </row>
        <row r="689">
          <cell r="B689" t="str">
            <v>1400P001 FAMILIAS QUE HABITAN EN VIVIENDA ALQUILADA</v>
          </cell>
        </row>
        <row r="690">
          <cell r="B690" t="str">
            <v>1400P002 FAMILIAS QUE HABITAN EN INQUILINATOS</v>
          </cell>
        </row>
        <row r="691">
          <cell r="B691" t="str">
            <v>1400P003 VIVIENDAS QUE NO CUMPLEN CON LOS ESTANDARES INTERNACIONALES Y/O NACIONALES DE CONSTRUCCION</v>
          </cell>
        </row>
        <row r="692">
          <cell r="B692" t="str">
            <v>1400P004 CUENTAS DE AHORRO PROGRAMADO ABIERTAS EN LAS ENTES FINANCIEROS</v>
          </cell>
        </row>
        <row r="693">
          <cell r="B693" t="str">
            <v>1400P005 SUBSIDIOS DE VIVIENDA OTORGADOS</v>
          </cell>
        </row>
        <row r="694">
          <cell r="B694" t="str">
            <v>1400P006 PROGRAMAS DE MEJORAMIENTO DE LAS CONDICIONES DE HABITABILIDAD Y CALIDAD DE VIDA EN LOS ASENTAMIENTOS</v>
          </cell>
        </row>
        <row r="695">
          <cell r="B695" t="str">
            <v>1400P007 PROGRAMAS DESARROLLADOS PARA LA COMERCIALIZACION DE VIVIENDA DE INTERES SOCIAL (OFERENTES Y DEMANDANTES)</v>
          </cell>
        </row>
        <row r="696">
          <cell r="B696" t="str">
            <v>1400P008 FAMILIAS QUE POSEEN  VIVIENDA PROPIA</v>
          </cell>
        </row>
        <row r="697">
          <cell r="B697" t="str">
            <v>1400P009 FAMILIAS QUE TIENEN DIFICULTADES PARA PAGAR LAS CUOTAS DE SU VIVIENDA</v>
          </cell>
        </row>
        <row r="698">
          <cell r="B698" t="str">
            <v>1400P010 PROGRAMAS DE CONSTRUCCION HABITACIONAL EN UNA ZONA O REGION</v>
          </cell>
        </row>
        <row r="699">
          <cell r="B699" t="str">
            <v>1400P011 FAMILIAS QUE HABITAN EN VIVIENDAS QUE  CUMPLEN CON LOS REQUISITOS  MINIMOS DE HABITABILIDAD DE LAS UNIDADES BASICAS</v>
          </cell>
        </row>
        <row r="700">
          <cell r="B700" t="str">
            <v>1400P012 PROGRAMAS DE VIVIENDA DIRIGIDOS A FAMILIAS Y/O REFUGIADOS QUE HAN SIDO OBJETO DE FENOMENOS NATURALES</v>
          </cell>
        </row>
        <row r="701">
          <cell r="B701" t="str">
            <v>1400P013 PROGRAMAS DIRIGIDOS A LOTES CON SERVICIOS</v>
          </cell>
        </row>
        <row r="702">
          <cell r="B702" t="str">
            <v>1400P014 PROGRAMAS DE MEJORAMIENTO A  BARRIOS POPULARES Y TUGURIOS</v>
          </cell>
        </row>
        <row r="703">
          <cell r="B703" t="str">
            <v>1400P015 FAMILIAS ATENDIDAS CON SOLUCION DE VIVIENDA</v>
          </cell>
        </row>
        <row r="704">
          <cell r="B704" t="str">
            <v>1400P016 PREDIOS MEJORADOS</v>
          </cell>
        </row>
        <row r="705">
          <cell r="B705" t="str">
            <v>1400P017 VIVIENDAS CON SERVICIOS BASICOS: ENERGIA, ACUEDUCTO Y ALCANTARILLADO</v>
          </cell>
        </row>
        <row r="706">
          <cell r="B706" t="str">
            <v>1400P018 MUNICIPIOS ASISTIDOS TECNICAMENTE EN SUS PROCESOS DE PLANIFICACION Y GESTION TERRITORIAL</v>
          </cell>
        </row>
        <row r="707">
          <cell r="B707" t="str">
            <v>1400P019 ESTUDIOS DE VIVIENDA Y DESARROLLO URBANO ELABORADOS</v>
          </cell>
        </row>
        <row r="708">
          <cell r="B708" t="str">
            <v>15000000 SECTOR DESARROLLO COMUNITARIO</v>
          </cell>
        </row>
        <row r="709">
          <cell r="B709" t="str">
            <v>1500P001 TASA DE MORTALIDAD INFANTIL</v>
          </cell>
        </row>
        <row r="710">
          <cell r="B710" t="str">
            <v>1500P002 ESTUDIOS DE MERCADO REALIZADOS</v>
          </cell>
        </row>
        <row r="711">
          <cell r="B711" t="str">
            <v>1500P003 PRESUPU EJECUTADO POR PRODUCTO</v>
          </cell>
        </row>
        <row r="712">
          <cell r="B712" t="str">
            <v>1500P004 SUBSIDIOS Y/O CREDITOS ENTREGADOS</v>
          </cell>
        </row>
        <row r="713">
          <cell r="B713" t="str">
            <v>17000000 SECTOR TURISMO</v>
          </cell>
        </row>
        <row r="714">
          <cell r="B714" t="str">
            <v>1700P001 ACTOS DELINCUENCIALES PRESENTADOS CONTRA TURISTAS</v>
          </cell>
        </row>
        <row r="715">
          <cell r="B715" t="str">
            <v>1700P002 TIPO DE ACTOS DELINCUENCIALES FRECUENTES</v>
          </cell>
        </row>
        <row r="716">
          <cell r="B716" t="str">
            <v>1700P003 ATRACTIVOS TURISTICOS CON VIGILANCIA</v>
          </cell>
        </row>
        <row r="717">
          <cell r="B717" t="str">
            <v>1700P004 INVERSION PARA LA ADQUISICION DE EQUIPOS DE VIGILANCIA</v>
          </cell>
        </row>
        <row r="718">
          <cell r="B718" t="str">
            <v>1700P005 INVERSION PARA DOTACION</v>
          </cell>
        </row>
        <row r="719">
          <cell r="B719" t="str">
            <v>1700P006 PUNTOS DE INFORMACION Y CONTROL</v>
          </cell>
        </row>
        <row r="720">
          <cell r="B720" t="str">
            <v>1700P007 PROYECTOS PRESENTADOS ANTE ENTES DE COOPERACION INTERNACIONAL</v>
          </cell>
        </row>
        <row r="721">
          <cell r="B721" t="str">
            <v>1700P008 ASISTENCIAS TECNICAS IMPARTIDAS</v>
          </cell>
        </row>
        <row r="722">
          <cell r="B722" t="str">
            <v>1700P009 ASISTENCIAS TECNICAS RECIBIDAS</v>
          </cell>
        </row>
        <row r="723">
          <cell r="B723" t="str">
            <v>1700P010 INTERCAMBIOS REALIZADOS CON EXPERTOS INTERNACIONALES</v>
          </cell>
        </row>
        <row r="724">
          <cell r="B724" t="str">
            <v>1700P011 INDICADORES IMPLEMENTADOS</v>
          </cell>
        </row>
        <row r="725">
          <cell r="B725" t="str">
            <v>1700P012 ASESORIAS IMPARTIDAS</v>
          </cell>
        </row>
        <row r="726">
          <cell r="B726" t="str">
            <v>1700P013 EVENTOS DE SENSIBILIZACION Y DIFUSION DE INDICADORES</v>
          </cell>
        </row>
        <row r="727">
          <cell r="B727" t="str">
            <v>1700P014 EVENTOS DE SENSIBILIZACION Y APROPIACION DE PROYECTOS</v>
          </cell>
        </row>
        <row r="728">
          <cell r="B728" t="str">
            <v>1700P015 TURISTAS (NACIONALES O EXTRANJEROS) QUE VISITAN UNA REGION</v>
          </cell>
        </row>
        <row r="729">
          <cell r="B729" t="str">
            <v>1700P016 PRESTADORES DE SERVICIOS TURISTICOS</v>
          </cell>
        </row>
        <row r="730">
          <cell r="B730" t="str">
            <v>1700P017 NORMAS TECNICAS SECTORIALES</v>
          </cell>
        </row>
        <row r="731">
          <cell r="B731" t="str">
            <v>1700P018 EMPRESAS CERTIFICADAS</v>
          </cell>
        </row>
        <row r="732">
          <cell r="B732" t="str">
            <v>1700P019 PERSONAS CERTIFICADAS</v>
          </cell>
        </row>
        <row r="733">
          <cell r="B733" t="str">
            <v>1700P020 EVENTOS DE CAPACITACION</v>
          </cell>
        </row>
        <row r="734">
          <cell r="B734" t="str">
            <v>1700P021 LICITACIONES ABIERTAS</v>
          </cell>
        </row>
        <row r="735">
          <cell r="B735" t="str">
            <v>1700P022 LICITACIONES NACIONALES ABIERTAS</v>
          </cell>
        </row>
        <row r="736">
          <cell r="B736" t="str">
            <v>1700P023 LICITACIONES INTERNACIONALES ABIERTAS.</v>
          </cell>
        </row>
        <row r="737">
          <cell r="B737" t="str">
            <v>19000000 SECTOR ARTESANIAS</v>
          </cell>
        </row>
        <row r="738">
          <cell r="B738" t="str">
            <v>1900P001 EMPLEOS CONSERVADOS POR EMPRESAS ARTESANALES ATENDIDAS</v>
          </cell>
        </row>
        <row r="739">
          <cell r="B739" t="str">
            <v>1900P002 EMPLEOS GENERADOS POR EMPRESAS ARTESANALES ATENDIDAS</v>
          </cell>
        </row>
        <row r="740">
          <cell r="B740" t="str">
            <v>1900P003 EVENTOS DE PROMOCION DEL SECTOR ARTESANAL REALIZADOS</v>
          </cell>
        </row>
        <row r="741">
          <cell r="B741" t="str">
            <v>20000000 CIENCIA Y TECNOLOGIA</v>
          </cell>
        </row>
        <row r="742">
          <cell r="B742" t="str">
            <v>2000P001 AGENDAS TERRITORIALES DE C&amp;T</v>
          </cell>
        </row>
        <row r="743">
          <cell r="B743" t="str">
            <v>2000P002 AVANCE EN EL MAPA DE REFERENCIA DEL SNC&amp;T</v>
          </cell>
        </row>
        <row r="744">
          <cell r="B744" t="str">
            <v>2000P003 PROYECTOS DE ALTO RIESGO TECNOLOGICO Y COMERCIAL FINANCIADOS</v>
          </cell>
        </row>
        <row r="745">
          <cell r="B745" t="str">
            <v>2000P004 PORTALES EN C&amp;T</v>
          </cell>
        </row>
      </sheetData>
      <sheetData sheetId="5" refreshError="1">
        <row r="2">
          <cell r="B2" t="str">
            <v>Construcción de Infraestructura propia del sector</v>
          </cell>
        </row>
        <row r="3">
          <cell r="B3" t="str">
            <v>Adquisición de Infraestructura propia del sector</v>
          </cell>
        </row>
        <row r="4">
          <cell r="B4" t="str">
            <v>Mejoramiento y Mantenimiento de Infraestructura Propia del Sector</v>
          </cell>
        </row>
        <row r="5">
          <cell r="B5" t="str">
            <v>Construcción de Infraestructura Administrativa</v>
          </cell>
        </row>
        <row r="6">
          <cell r="B6" t="str">
            <v>Adquisición de Infraestructura Administrativa</v>
          </cell>
        </row>
        <row r="7">
          <cell r="B7" t="str">
            <v>Mejoramiento y Mantenimiento de Infraestructura administrativa</v>
          </cell>
        </row>
        <row r="8">
          <cell r="B8" t="str">
            <v>Adquisición y/o producción de equipos, materiales, Suministros y servicios propios del sector</v>
          </cell>
        </row>
        <row r="9">
          <cell r="B9" t="str">
            <v>Mantenimiento de equipos, materiales, suministros y servicios propios del sector</v>
          </cell>
        </row>
        <row r="10">
          <cell r="B10" t="str">
            <v>Adquisición y/o producción de equipos, materiales, suministros y servicios administrativos</v>
          </cell>
        </row>
        <row r="11">
          <cell r="B11" t="str">
            <v>Mantenimiento de equipos, materiales, suministros y servicios Administrativos</v>
          </cell>
        </row>
        <row r="12">
          <cell r="B12" t="str">
            <v>Divulgación, Asistencia técnica y capacitación del Recurso Humano</v>
          </cell>
        </row>
        <row r="13">
          <cell r="B13" t="str">
            <v>Protección y Bienestar social del Recurso Humano</v>
          </cell>
        </row>
        <row r="14">
          <cell r="B14" t="str">
            <v>Investigación básica, aplicada y Estudios</v>
          </cell>
        </row>
        <row r="15">
          <cell r="B15" t="str">
            <v>Estudios de Preinversión</v>
          </cell>
        </row>
        <row r="16">
          <cell r="B16" t="str">
            <v>Levantamiento de información para procesamiento</v>
          </cell>
        </row>
        <row r="17">
          <cell r="B17" t="str">
            <v>Actualización de información para procesamiento</v>
          </cell>
        </row>
        <row r="18">
          <cell r="B18" t="str">
            <v>Asistencia técnica, divulgación y capacitación a funcionarios del Estado para apoyo a la administración del Estado</v>
          </cell>
        </row>
        <row r="19">
          <cell r="B19" t="str">
            <v>Administración, Atención, Control y Organización Institucional para apoyo a la Gestión del Estado</v>
          </cell>
        </row>
        <row r="20">
          <cell r="B20" t="str">
            <v>Atención, control y organización institucional para el apoyo a la gestión del estado</v>
          </cell>
        </row>
        <row r="21">
          <cell r="B21" t="str">
            <v>Coordinación, administración, promoción y/o seguimiento de cooperación técnica y/o financiera para apoyo a la administración del estado</v>
          </cell>
        </row>
        <row r="22">
          <cell r="B22" t="str">
            <v>Creditos</v>
          </cell>
        </row>
        <row r="23">
          <cell r="B23" t="str">
            <v>Subsidios Directos</v>
          </cell>
        </row>
        <row r="24">
          <cell r="B24" t="str">
            <v>Transferencias</v>
          </cell>
        </row>
        <row r="25">
          <cell r="B25" t="str">
            <v>Inversiones y aportes financieros</v>
          </cell>
        </row>
        <row r="26">
          <cell r="B26" t="str">
            <v>Capitalizacion</v>
          </cell>
        </row>
      </sheetData>
      <sheetData sheetId="6" refreshError="1">
        <row r="2">
          <cell r="B2" t="str">
            <v>INTERSUBSECTORIAL  DEFENSA Y SEGURIDAD</v>
          </cell>
        </row>
        <row r="3">
          <cell r="B3" t="str">
            <v>Defensa y Seguridad Interna</v>
          </cell>
        </row>
        <row r="4">
          <cell r="B4" t="str">
            <v>Defensa y Seguridad Externa</v>
          </cell>
        </row>
        <row r="5">
          <cell r="B5" t="str">
            <v>Defensa Civil</v>
          </cell>
        </row>
        <row r="6">
          <cell r="B6" t="str">
            <v>INTERSUBSECTORIAL INDUSTRIA Y COMERCIO</v>
          </cell>
        </row>
        <row r="7">
          <cell r="B7" t="str">
            <v>Microempresa e Industria artesanal</v>
          </cell>
        </row>
        <row r="8">
          <cell r="B8" t="str">
            <v>Pequeña y mediana industria</v>
          </cell>
        </row>
        <row r="9">
          <cell r="B9" t="str">
            <v>Gran Industria</v>
          </cell>
        </row>
        <row r="10">
          <cell r="B10" t="str">
            <v>Comercio Interno</v>
          </cell>
        </row>
        <row r="11">
          <cell r="B11" t="str">
            <v>Comercio Externo</v>
          </cell>
        </row>
        <row r="12">
          <cell r="B12" t="str">
            <v>Turismo</v>
          </cell>
        </row>
        <row r="13">
          <cell r="B13" t="str">
            <v>Mineria</v>
          </cell>
        </row>
        <row r="14">
          <cell r="B14" t="str">
            <v>INTERSUBSECTORIAL SALUD</v>
          </cell>
        </row>
        <row r="15">
          <cell r="B15" t="str">
            <v>Prevención en Salud</v>
          </cell>
        </row>
        <row r="16">
          <cell r="B16" t="str">
            <v>Servicios Generales de Salud</v>
          </cell>
        </row>
        <row r="17">
          <cell r="B17" t="str">
            <v>Servicios Especializados de Salud</v>
          </cell>
        </row>
        <row r="18">
          <cell r="B18" t="str">
            <v>Servicios Integrales de Salud</v>
          </cell>
        </row>
        <row r="19">
          <cell r="B19" t="str">
            <v>INTERSUBSECTORIAL COMUNICACIONES</v>
          </cell>
        </row>
        <row r="20">
          <cell r="B20" t="str">
            <v>Correo</v>
          </cell>
        </row>
        <row r="21">
          <cell r="B21" t="str">
            <v>Telefonia</v>
          </cell>
        </row>
        <row r="22">
          <cell r="B22" t="str">
            <v>Telegrama y Telex</v>
          </cell>
        </row>
        <row r="23">
          <cell r="B23" t="str">
            <v>Radio</v>
          </cell>
        </row>
        <row r="24">
          <cell r="B24" t="str">
            <v>Television</v>
          </cell>
        </row>
        <row r="25">
          <cell r="B25" t="str">
            <v>Servicios de Valor Agregado en Comunicaciones</v>
          </cell>
        </row>
        <row r="26">
          <cell r="B26" t="str">
            <v>INTERSUBSECTORIAL ENERGIA</v>
          </cell>
        </row>
        <row r="27">
          <cell r="B27" t="str">
            <v>Generación Eléctrica</v>
          </cell>
        </row>
        <row r="28">
          <cell r="B28" t="str">
            <v>Transmisión Eléctrica</v>
          </cell>
        </row>
        <row r="29">
          <cell r="B29" t="str">
            <v>Subtransmisión Eléctrica</v>
          </cell>
        </row>
        <row r="30">
          <cell r="B30" t="str">
            <v>Distribución Eléctrica</v>
          </cell>
        </row>
        <row r="31">
          <cell r="B31" t="str">
            <v>Generación de Energía no Convencional</v>
          </cell>
        </row>
        <row r="32">
          <cell r="B32" t="str">
            <v>Recursos Naturales Energéticos no Renovables</v>
          </cell>
        </row>
        <row r="33">
          <cell r="B33" t="str">
            <v>INTERSUBSECTORIAL TRANSPORTE</v>
          </cell>
        </row>
        <row r="34">
          <cell r="B34" t="str">
            <v>Red Troncal Nacional</v>
          </cell>
        </row>
        <row r="35">
          <cell r="B35" t="str">
            <v>Red Secundaria</v>
          </cell>
        </row>
        <row r="36">
          <cell r="B36" t="str">
            <v>Caminos Vecinales</v>
          </cell>
        </row>
        <row r="37">
          <cell r="B37" t="str">
            <v>Red Urbana</v>
          </cell>
        </row>
        <row r="38">
          <cell r="B38" t="str">
            <v>Transporte Férreo</v>
          </cell>
        </row>
        <row r="39">
          <cell r="B39" t="str">
            <v>Transporte Fluvial</v>
          </cell>
        </row>
        <row r="40">
          <cell r="B40" t="str">
            <v>Transporte Marítimo</v>
          </cell>
        </row>
        <row r="41">
          <cell r="B41" t="str">
            <v>Transporte Aéreo</v>
          </cell>
        </row>
        <row r="42">
          <cell r="B42" t="str">
            <v>INTERSUBSECTORIAL EDUCACION</v>
          </cell>
        </row>
        <row r="43">
          <cell r="B43" t="str">
            <v>Educación Preescolar</v>
          </cell>
        </row>
        <row r="44">
          <cell r="B44" t="str">
            <v>Educación Primaria</v>
          </cell>
        </row>
        <row r="45">
          <cell r="B45" t="str">
            <v>Educación Secundaria</v>
          </cell>
        </row>
        <row r="46">
          <cell r="B46" t="str">
            <v>Capacitación Técnica no Profesional</v>
          </cell>
        </row>
        <row r="47">
          <cell r="B47" t="str">
            <v>Educación Superior</v>
          </cell>
        </row>
        <row r="48">
          <cell r="B48" t="str">
            <v>Educación de Adultos</v>
          </cell>
        </row>
        <row r="49">
          <cell r="B49" t="str">
            <v>Educación Especial</v>
          </cell>
        </row>
        <row r="50">
          <cell r="B50" t="str">
            <v>Recreación, Educación Física y Deporte</v>
          </cell>
        </row>
        <row r="51">
          <cell r="B51" t="str">
            <v>INTERSUBSECTORIAL JUSTICIA</v>
          </cell>
        </row>
        <row r="52">
          <cell r="B52" t="str">
            <v>Rehabilitación de Menores</v>
          </cell>
        </row>
        <row r="53">
          <cell r="B53" t="str">
            <v>Sistema Penitenciario y Carcelario</v>
          </cell>
        </row>
        <row r="54">
          <cell r="B54" t="str">
            <v>Administración de Justicia</v>
          </cell>
        </row>
        <row r="55">
          <cell r="B55" t="str">
            <v>Prevención de la Delincuencia</v>
          </cell>
        </row>
        <row r="56">
          <cell r="B56" t="str">
            <v>Intersubsectorial Medio Ambiente</v>
          </cell>
        </row>
        <row r="57">
          <cell r="B57" t="str">
            <v>Conservación</v>
          </cell>
        </row>
        <row r="58">
          <cell r="B58" t="str">
            <v>Manejo</v>
          </cell>
        </row>
        <row r="59">
          <cell r="B59" t="str">
            <v>Mitigación</v>
          </cell>
        </row>
        <row r="60">
          <cell r="B60" t="str">
            <v>INTERSUBSECTORIAL GOBIERNO</v>
          </cell>
        </row>
        <row r="61">
          <cell r="B61" t="str">
            <v>Atención de Emergencias y Desastres</v>
          </cell>
        </row>
        <row r="62">
          <cell r="B62" t="str">
            <v>Relaciones Exteriores</v>
          </cell>
        </row>
        <row r="63">
          <cell r="B63" t="str">
            <v>INTERSUBSECTORIAL AGROPECUARIO</v>
          </cell>
        </row>
        <row r="64">
          <cell r="B64" t="str">
            <v>Producción y Aprovechamiento Agrícola</v>
          </cell>
        </row>
        <row r="65">
          <cell r="B65" t="str">
            <v>Producción y Aprovechamiento Pecuario</v>
          </cell>
        </row>
        <row r="66">
          <cell r="B66" t="str">
            <v>Producción y Aprovechamiento Forestal</v>
          </cell>
        </row>
        <row r="67">
          <cell r="B67" t="str">
            <v>Pesca y Acuicultura</v>
          </cell>
        </row>
        <row r="68">
          <cell r="B68" t="str">
            <v>Agroindustria</v>
          </cell>
        </row>
        <row r="69">
          <cell r="B69" t="str">
            <v>Comercialización</v>
          </cell>
        </row>
        <row r="70">
          <cell r="B70" t="str">
            <v>Tenencia de la Tierra</v>
          </cell>
        </row>
        <row r="71">
          <cell r="B71" t="str">
            <v>INTERSUBSECTORIAL SANEAMIENTO BASICO</v>
          </cell>
        </row>
        <row r="72">
          <cell r="B72" t="str">
            <v>Acueducto y Alcantarillado</v>
          </cell>
        </row>
        <row r="73">
          <cell r="B73" t="str">
            <v>Manejo y Control de Residuos Sólidos y Líquidos</v>
          </cell>
        </row>
        <row r="74">
          <cell r="B74" t="str">
            <v>INTERSUBSECTORIAL TRABAJO Y SEGURIDAD SOCIAL</v>
          </cell>
        </row>
        <row r="75">
          <cell r="B75" t="str">
            <v>Reglamentación de Trabajo</v>
          </cell>
        </row>
        <row r="76">
          <cell r="B76" t="str">
            <v>Bienestar Social a Trabajadores</v>
          </cell>
        </row>
        <row r="77">
          <cell r="B77" t="str">
            <v>Seguridad Ocupacional</v>
          </cell>
        </row>
        <row r="78">
          <cell r="B78" t="str">
            <v>INTERSUBSECTORIAL VIVIENDA</v>
          </cell>
        </row>
        <row r="79">
          <cell r="B79" t="str">
            <v>Soluciones de Vivienda Rural</v>
          </cell>
        </row>
        <row r="80">
          <cell r="B80" t="str">
            <v>Soluciones de vivienda Urbana</v>
          </cell>
        </row>
        <row r="81">
          <cell r="B81" t="str">
            <v>INTERSUBSECTORIAL DESARROLLO COMUNITARIO</v>
          </cell>
        </row>
        <row r="82">
          <cell r="B82" t="str">
            <v>Asistencia Directa a la Comunidad</v>
          </cell>
        </row>
        <row r="83">
          <cell r="B83" t="str">
            <v>Participación Comunitaria</v>
          </cell>
        </row>
        <row r="84">
          <cell r="B84" t="str">
            <v>Formas Asociativas y Cooperativas</v>
          </cell>
        </row>
        <row r="85">
          <cell r="B85" t="str">
            <v>INTERSUBSECTORIAL ARTE Y CULTURA</v>
          </cell>
        </row>
        <row r="86">
          <cell r="B86" t="str">
            <v xml:space="preserve">Arte </v>
          </cell>
        </row>
        <row r="87">
          <cell r="B87" t="str">
            <v>Cultura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rtero"/>
      <sheetName val="2000"/>
      <sheetName val="3000"/>
      <sheetName val="4000"/>
      <sheetName val="Analisis AIU"/>
      <sheetName val="AIU"/>
      <sheetName val="Analisis AIU final"/>
      <sheetName val="Inter"/>
      <sheetName val="FM"/>
      <sheetName val="LE"/>
      <sheetName val="LM "/>
      <sheetName val="Cronograma"/>
      <sheetName val="C"/>
      <sheetName val="MO"/>
      <sheetName val="P.M.T."/>
      <sheetName val="PAGA"/>
      <sheetName val="DATOS"/>
      <sheetName val="P. P.HUELLA"/>
      <sheetName val="P. P.HUELLA (2)"/>
      <sheetName val="P. P.HUELLA FINAL"/>
      <sheetName val="P. P.HUELLA PITALITO"/>
      <sheetName val="P. P.HUELLA PALESTINA"/>
      <sheetName val="P. P.HUELLA OPORAPA"/>
      <sheetName val="Mc B2"/>
      <sheetName val="Mc B3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5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12"/>
      <sheetName val="MC-13)"/>
      <sheetName val="MC-14"/>
      <sheetName val="MC-1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>
        <row r="32">
          <cell r="D32">
            <v>1233.33</v>
          </cell>
        </row>
        <row r="38">
          <cell r="D38">
            <v>16.36</v>
          </cell>
        </row>
      </sheetData>
      <sheetData sheetId="10">
        <row r="11">
          <cell r="D11">
            <v>40</v>
          </cell>
        </row>
        <row r="20">
          <cell r="D20">
            <v>4722.55</v>
          </cell>
        </row>
        <row r="26">
          <cell r="D26">
            <v>80000</v>
          </cell>
        </row>
        <row r="36">
          <cell r="D36">
            <v>375466</v>
          </cell>
        </row>
      </sheetData>
      <sheetData sheetId="11" refreshError="1"/>
      <sheetData sheetId="12" refreshError="1"/>
      <sheetData sheetId="13">
        <row r="10">
          <cell r="G10" t="str">
            <v>OB</v>
          </cell>
          <cell r="H10" t="str">
            <v>OBRERO.</v>
          </cell>
          <cell r="I10" t="str">
            <v>H-H</v>
          </cell>
          <cell r="J10">
            <v>7006.7797236593442</v>
          </cell>
          <cell r="K10">
            <v>56054.237789274754</v>
          </cell>
        </row>
        <row r="11">
          <cell r="G11" t="str">
            <v>O</v>
          </cell>
          <cell r="H11" t="str">
            <v>OFICIAL.</v>
          </cell>
          <cell r="I11" t="str">
            <v>H-H</v>
          </cell>
          <cell r="J11">
            <v>11562.125132345156</v>
          </cell>
          <cell r="K11">
            <v>92497.001058761249</v>
          </cell>
        </row>
        <row r="12">
          <cell r="G12" t="str">
            <v>C11</v>
          </cell>
          <cell r="H12" t="str">
            <v>CUADRILLA (1 obrero+1 oficial).</v>
          </cell>
          <cell r="I12" t="str">
            <v>H-C</v>
          </cell>
          <cell r="J12">
            <v>18568.904856004501</v>
          </cell>
          <cell r="K12">
            <v>148551.23884803601</v>
          </cell>
        </row>
        <row r="13">
          <cell r="G13" t="str">
            <v>C61</v>
          </cell>
          <cell r="H13" t="str">
            <v>CUADRILLA PREPARACION (6 obreros + 1 oficial).</v>
          </cell>
          <cell r="I13" t="str">
            <v>H-C</v>
          </cell>
          <cell r="J13">
            <v>53602.803474301225</v>
          </cell>
          <cell r="K13">
            <v>428822.4277944098</v>
          </cell>
        </row>
        <row r="14">
          <cell r="G14" t="str">
            <v>C71</v>
          </cell>
          <cell r="H14" t="str">
            <v>CUADRILLA PAVIMENTOS  (7 obreros+1 oficial).</v>
          </cell>
          <cell r="I14" t="str">
            <v>H-C</v>
          </cell>
          <cell r="J14">
            <v>60609.583197960565</v>
          </cell>
          <cell r="K14">
            <v>484876.66558368452</v>
          </cell>
        </row>
        <row r="15">
          <cell r="G15" t="str">
            <v>C21</v>
          </cell>
          <cell r="H15" t="str">
            <v>CUADRILLA (2 obreros+1 oficial).</v>
          </cell>
          <cell r="I15" t="str">
            <v>H-C</v>
          </cell>
          <cell r="J15">
            <v>25575.684579663844</v>
          </cell>
          <cell r="K15">
            <v>204605.47663731076</v>
          </cell>
        </row>
        <row r="16">
          <cell r="G16" t="str">
            <v>C31</v>
          </cell>
          <cell r="H16" t="str">
            <v>CUADRILLA (3 obreros+1 oficial).</v>
          </cell>
          <cell r="I16" t="str">
            <v>H-C</v>
          </cell>
          <cell r="J16">
            <v>32582.464303323191</v>
          </cell>
          <cell r="K16">
            <v>260659.71442658553</v>
          </cell>
        </row>
        <row r="17">
          <cell r="G17" t="str">
            <v>C41</v>
          </cell>
          <cell r="H17" t="str">
            <v>CUADRILLA ESPECIALIZADA SEÑALIZACIÓN VIAL (4 obreros+1 oficial).</v>
          </cell>
          <cell r="I17" t="str">
            <v>H-C</v>
          </cell>
          <cell r="J17">
            <v>49487</v>
          </cell>
          <cell r="K17">
            <v>395892</v>
          </cell>
        </row>
        <row r="18">
          <cell r="G18" t="str">
            <v>CA41</v>
          </cell>
          <cell r="H18" t="str">
            <v>CUADRILLA AMBIENTAL Y REFORESTACION (4 obreros+1 oficial).</v>
          </cell>
          <cell r="I18" t="str">
            <v>H-C</v>
          </cell>
          <cell r="J18">
            <v>47507</v>
          </cell>
          <cell r="K18">
            <v>380057</v>
          </cell>
        </row>
        <row r="19">
          <cell r="G19" t="str">
            <v>CT</v>
          </cell>
          <cell r="H19" t="str">
            <v>COMISIÓN DE TOPOGRAFÍA (Topógrafo, Cadenero 1, Cadenero 2 y Obrero).</v>
          </cell>
          <cell r="I19" t="str">
            <v>DIA-C</v>
          </cell>
          <cell r="J19">
            <v>850000</v>
          </cell>
        </row>
      </sheetData>
      <sheetData sheetId="14" refreshError="1"/>
      <sheetData sheetId="15" refreshError="1"/>
      <sheetData sheetId="16"/>
      <sheetData sheetId="17">
        <row r="8">
          <cell r="B8" t="str">
            <v>B. PAVIMENTO CON PLACA HUELLA</v>
          </cell>
          <cell r="H8" t="e">
            <v>#REF!</v>
          </cell>
        </row>
        <row r="9">
          <cell r="B9" t="str">
            <v>No.</v>
          </cell>
          <cell r="C9" t="str">
            <v>ITEM</v>
          </cell>
          <cell r="D9" t="str">
            <v>DESCRIPCION</v>
          </cell>
          <cell r="E9" t="str">
            <v>UNIDAD</v>
          </cell>
          <cell r="F9" t="str">
            <v>CANTIDAD</v>
          </cell>
          <cell r="G9" t="str">
            <v>V.UNITARIO</v>
          </cell>
          <cell r="H9" t="str">
            <v>VALOR TOTAL</v>
          </cell>
        </row>
        <row r="10">
          <cell r="C10" t="str">
            <v>B1</v>
          </cell>
          <cell r="D10" t="str">
            <v>PRELIMINARES</v>
          </cell>
          <cell r="H10">
            <v>2574400</v>
          </cell>
        </row>
        <row r="11">
          <cell r="B11">
            <v>1</v>
          </cell>
          <cell r="C11">
            <v>1.1000000000000001</v>
          </cell>
          <cell r="D11" t="str">
            <v xml:space="preserve">LOCALIZACIÓN Y REPLANTEO.  </v>
          </cell>
          <cell r="E11" t="str">
            <v>m</v>
          </cell>
          <cell r="F11">
            <v>800</v>
          </cell>
          <cell r="G11">
            <v>3218</v>
          </cell>
          <cell r="H11">
            <v>2574400</v>
          </cell>
        </row>
        <row r="12">
          <cell r="C12" t="str">
            <v>B2</v>
          </cell>
          <cell r="D12" t="str">
            <v>ESTRUCTURA DE PAVIMENTO PLACA HUELLA</v>
          </cell>
          <cell r="H12">
            <v>633242443</v>
          </cell>
        </row>
        <row r="13">
          <cell r="B13">
            <v>2</v>
          </cell>
          <cell r="C13">
            <v>3.1</v>
          </cell>
          <cell r="D13" t="str">
            <v>EXCAVACIÓN MECÁNICA (EXPLANACIÓN). ESP. 210-13 INV.  INCLUYE RETIRO DE MATERIAL PROVENIENTE DE LA EXCAVACIÓN A DISPOSICIÓN FINAL DEL MISMO.</v>
          </cell>
          <cell r="E13" t="str">
            <v>m3</v>
          </cell>
          <cell r="F13">
            <v>113.40000000000002</v>
          </cell>
          <cell r="G13">
            <v>25460</v>
          </cell>
          <cell r="H13">
            <v>2887164</v>
          </cell>
        </row>
        <row r="14">
          <cell r="B14">
            <v>3</v>
          </cell>
          <cell r="C14">
            <v>3.2</v>
          </cell>
          <cell r="D14" t="str">
            <v>EXCAVACION MANUAL EN MATERIAL SECO (INCLUYE TRANSPORTE  A SITIO AUTORIZADO.)</v>
          </cell>
          <cell r="E14" t="str">
            <v>m3</v>
          </cell>
          <cell r="F14">
            <v>39.388079999999988</v>
          </cell>
          <cell r="G14">
            <v>29187</v>
          </cell>
          <cell r="H14">
            <v>1149620</v>
          </cell>
        </row>
        <row r="15">
          <cell r="B15">
            <v>4</v>
          </cell>
          <cell r="C15">
            <v>4.2</v>
          </cell>
          <cell r="D15" t="str">
            <v>SUMINISTRO, INSTALACION, EXTENDIDA, NIVELACION, HUMEDECIMIENTO O AIREACION Y COMPACTACION DE SUBBASE GRANULAR CBR ≥ 40%. ESP. 320-13 INV.</v>
          </cell>
          <cell r="E15" t="str">
            <v>m3</v>
          </cell>
          <cell r="F15">
            <v>508.20000000000005</v>
          </cell>
          <cell r="G15">
            <v>108236</v>
          </cell>
          <cell r="H15">
            <v>55005535</v>
          </cell>
        </row>
        <row r="16">
          <cell r="B16">
            <v>5</v>
          </cell>
          <cell r="C16">
            <v>4.3</v>
          </cell>
          <cell r="D16" t="str">
            <v>SUMINISTRO E INSTALACIÓN DE SOLADO DE LIMPIEZA EN CONCRETO NORMAL CLASE F- (F´C=140 KGF/CM2). PARA RIOSTRAS,</v>
          </cell>
          <cell r="E16" t="str">
            <v>m3</v>
          </cell>
          <cell r="F16">
            <v>0</v>
          </cell>
          <cell r="G16">
            <v>420769</v>
          </cell>
          <cell r="H16">
            <v>0</v>
          </cell>
        </row>
        <row r="17">
          <cell r="B17">
            <v>6</v>
          </cell>
          <cell r="C17">
            <v>4.4000000000000004</v>
          </cell>
          <cell r="D17" t="str">
            <v>ACERO DE REFUERZO 4.200 KG/CM²  (60.000 PSI) ESP.640-13 INV. PARA PLACAS, RIOSTRAS, CUNETAS,  BORDILLOS Y DENTELLONES</v>
          </cell>
          <cell r="E17" t="str">
            <v>kg</v>
          </cell>
          <cell r="F17">
            <v>34256.371663492057</v>
          </cell>
          <cell r="G17">
            <v>6585</v>
          </cell>
          <cell r="H17">
            <v>225578207</v>
          </cell>
        </row>
        <row r="18">
          <cell r="B18">
            <v>7</v>
          </cell>
          <cell r="C18">
            <v>4.5</v>
          </cell>
          <cell r="D18" t="str">
            <v>SUMINISTRO E INSTALACIÓN DE CONCRETO NORMAL CLASE D - (F´C=210 KGF/CM2) O (3.000 PSI) PARA DENTELLONES- PLACAS - RIOSTRAS - CUNETAS - BORDILLO.</v>
          </cell>
          <cell r="E18" t="str">
            <v>m3</v>
          </cell>
          <cell r="F18">
            <v>596.69375999999988</v>
          </cell>
          <cell r="G18">
            <v>502944</v>
          </cell>
          <cell r="H18">
            <v>300103546</v>
          </cell>
        </row>
        <row r="19">
          <cell r="B19">
            <v>8</v>
          </cell>
          <cell r="C19">
            <v>4.5999999999999996</v>
          </cell>
          <cell r="D19" t="str">
            <v>SUMINISTRO E INSTALACIÓN DE CONCRETO CICLÓPEO DE 210 KG/CM² (3.000 PSI)  ESPESOR 0,15 M.60% CONCRETO NORMAL DE 210 KG/CM² (3.000 PSI) , 40% PIEDRA ESP. 630-13 INV. PARA HUELLAS.</v>
          </cell>
          <cell r="E19" t="str">
            <v>m3</v>
          </cell>
          <cell r="F19">
            <v>146.19999999999999</v>
          </cell>
          <cell r="G19">
            <v>331863</v>
          </cell>
          <cell r="H19">
            <v>48518371</v>
          </cell>
        </row>
        <row r="20">
          <cell r="C20" t="str">
            <v>B3</v>
          </cell>
          <cell r="D20" t="str">
            <v>OBRAS DE DRENAJE Y COMPLEMENTARIAS: ALCANTARILLAS (1)</v>
          </cell>
          <cell r="H20" t="e">
            <v>#REF!</v>
          </cell>
        </row>
        <row r="21">
          <cell r="B21">
            <v>9</v>
          </cell>
          <cell r="C21">
            <v>5.0999999999999996</v>
          </cell>
          <cell r="D21" t="str">
            <v>SUMINISTRO E INSTALACIÓN DE SOLADO DE LIMPIEZA EN CONCRETO NORMAL CLASE F- (F´C=140 KGF/CM2). PARA OBRAS DE ARTE.</v>
          </cell>
          <cell r="E21" t="str">
            <v>m3</v>
          </cell>
          <cell r="F21">
            <v>20.73</v>
          </cell>
          <cell r="G21">
            <v>420769</v>
          </cell>
          <cell r="H21">
            <v>8722541</v>
          </cell>
        </row>
        <row r="22">
          <cell r="B22">
            <v>10</v>
          </cell>
          <cell r="C22">
            <v>5.2</v>
          </cell>
          <cell r="D22" t="str">
            <v>SUMINISTRO E INSTALACIÓN DE CONCRETO NORMAL CLASE D- (F´C=210 KGF/CM2). PARA CONSTRUCCION DE ENCOLES, DESCOLES Y PLACAS DE SOBREPISO DE ALCANTARILLAS.</v>
          </cell>
          <cell r="E22" t="str">
            <v>m3</v>
          </cell>
          <cell r="F22">
            <v>58.94</v>
          </cell>
          <cell r="G22">
            <v>498244</v>
          </cell>
          <cell r="H22">
            <v>29366501</v>
          </cell>
        </row>
        <row r="23">
          <cell r="B23">
            <v>11</v>
          </cell>
          <cell r="C23">
            <v>5.4</v>
          </cell>
          <cell r="D23" t="str">
            <v>SUMINISTRO E INTALACION DE TUBERIA EN CONCRETO F=36", L=1M. ESP. 661-13 INV.</v>
          </cell>
          <cell r="E23" t="str">
            <v>m</v>
          </cell>
          <cell r="F23">
            <v>35</v>
          </cell>
          <cell r="G23">
            <v>447330</v>
          </cell>
          <cell r="H23">
            <v>15656550</v>
          </cell>
        </row>
        <row r="24">
          <cell r="B24">
            <v>12</v>
          </cell>
          <cell r="C24">
            <v>5.5</v>
          </cell>
          <cell r="D24" t="str">
            <v>ACERO DE REFUERZO 4.200 KG/CM²  (60.000 PSI) ESP.640-13 INV. PARA ALCANTARILLA, BOX, MUROS.</v>
          </cell>
          <cell r="E24" t="str">
            <v>Kg</v>
          </cell>
          <cell r="F24">
            <v>7238</v>
          </cell>
          <cell r="G24">
            <v>6585</v>
          </cell>
          <cell r="H24">
            <v>47662230</v>
          </cell>
        </row>
        <row r="25">
          <cell r="B25">
            <v>13</v>
          </cell>
          <cell r="C25">
            <v>5.6</v>
          </cell>
          <cell r="D25" t="str">
            <v xml:space="preserve">SUMINISTRO E INSTALACION MATERIAL GRANULAR FILTRANTE. ESP. 673-13 INV. </v>
          </cell>
          <cell r="E25" t="str">
            <v>m3</v>
          </cell>
          <cell r="F25">
            <v>0</v>
          </cell>
          <cell r="G25">
            <v>170609</v>
          </cell>
          <cell r="H25">
            <v>0</v>
          </cell>
        </row>
        <row r="26">
          <cell r="B26">
            <v>14</v>
          </cell>
          <cell r="C26">
            <v>5.7</v>
          </cell>
          <cell r="D26" t="str">
            <v>DEMOLICION DE CONCRETOS DE EXISTENTES, INCLUYE RETIRO.</v>
          </cell>
          <cell r="E26" t="str">
            <v>m3</v>
          </cell>
          <cell r="F26">
            <v>0</v>
          </cell>
          <cell r="G26" t="e">
            <v>#REF!</v>
          </cell>
          <cell r="H26" t="e">
            <v>#REF!</v>
          </cell>
        </row>
        <row r="27">
          <cell r="B27">
            <v>15</v>
          </cell>
          <cell r="C27">
            <v>5.8</v>
          </cell>
          <cell r="D27" t="str">
            <v>TERRAPLEN / MEJORAMIENTO CONFORMADO CON MATERIAL SELECCIONADO. ESP. 220.1-13 INV.</v>
          </cell>
          <cell r="E27" t="str">
            <v>m3</v>
          </cell>
          <cell r="F27">
            <v>49</v>
          </cell>
          <cell r="G27">
            <v>76114</v>
          </cell>
          <cell r="H27">
            <v>3729586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M"/>
      <sheetName val="Inter"/>
      <sheetName val="AIU"/>
      <sheetName val="MO"/>
      <sheetName val="cronograma"/>
      <sheetName val="Presupuesto"/>
      <sheetName val="MC-1"/>
      <sheetName val="MC-2"/>
      <sheetName val="MC-3"/>
      <sheetName val="MC-4"/>
      <sheetName val="MC-5"/>
      <sheetName val="MC- 6"/>
      <sheetName val="MC- 7 "/>
      <sheetName val="MC-8"/>
      <sheetName val="MC-9"/>
      <sheetName val="MC-10"/>
      <sheetName val="MC-11"/>
      <sheetName val="1"/>
      <sheetName val="2"/>
      <sheetName val="3"/>
      <sheetName val="4"/>
      <sheetName val="5"/>
      <sheetName val="MR40"/>
      <sheetName val="6"/>
      <sheetName val="7"/>
      <sheetName val="2000"/>
      <sheetName val="8"/>
      <sheetName val="9"/>
      <sheetName val="10"/>
      <sheetName val="11"/>
      <sheetName val="1,1"/>
      <sheetName val="MC-1111"/>
      <sheetName val="PGIO (0,5%)"/>
      <sheetName val="P.M.T. "/>
      <sheetName val="Hoja8"/>
    </sheetNames>
    <sheetDataSet>
      <sheetData sheetId="0"/>
      <sheetData sheetId="1"/>
      <sheetData sheetId="2"/>
      <sheetData sheetId="3"/>
      <sheetData sheetId="4"/>
      <sheetData sheetId="5">
        <row r="2">
          <cell r="J2">
            <v>10</v>
          </cell>
        </row>
        <row r="3">
          <cell r="J3">
            <v>500</v>
          </cell>
        </row>
        <row r="6">
          <cell r="J6">
            <v>1200</v>
          </cell>
        </row>
        <row r="14">
          <cell r="J14">
            <v>38.17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Datos"/>
      <sheetName val="Cuadrillas"/>
      <sheetName val="Jornal"/>
      <sheetName val="CONT_ADI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PVC BOC 4&quot; "/>
      <sheetName val="PTE IMP Y ESMALT"/>
      <sheetName val="REJILLA"/>
      <sheetName val="CTO BOCA 300 PSI"/>
      <sheetName val="PRECIOS"/>
      <sheetName val="LOCALIZACION"/>
      <sheetName val="CTO CICLOP "/>
      <sheetName val="AC 3 D 8&quot;"/>
      <sheetName val="AC 1 D 2"/>
      <sheetName val="AC 5 D 8"/>
      <sheetName val="ADAPTADOR 4&quot;"/>
      <sheetName val="VAL CORT 4"/>
      <sheetName val="UN ION 4&quot;"/>
      <sheetName val="SUMINISTRO TUB 4"/>
      <sheetName val="INSTALACION TUB 4&quot;"/>
      <sheetName val="INST TUB 3&quot;"/>
      <sheetName val="INST TUB 2 1,2 - 2&quot;"/>
      <sheetName val="INST TUB 1 1,2&quot; - 1 1,4&quot;"/>
      <sheetName val="INST TUB 1&quot; - 3,4&quot;"/>
      <sheetName val="INST TUB 1,2&quot;"/>
      <sheetName val="localizacion des"/>
      <sheetName val="CTO DESAR"/>
      <sheetName val="CTO 2000PSI SOLADO"/>
    </sheetNames>
    <sheetDataSet>
      <sheetData sheetId="0" refreshError="1">
        <row r="1">
          <cell r="A1">
            <v>1</v>
          </cell>
          <cell r="B1" t="str">
            <v>PISOS</v>
          </cell>
        </row>
        <row r="2">
          <cell r="A2" t="str">
            <v>Tipo Andes</v>
          </cell>
          <cell r="D2" t="str">
            <v>PRECIO</v>
          </cell>
        </row>
        <row r="3">
          <cell r="A3" t="str">
            <v>TERRA</v>
          </cell>
          <cell r="B3" t="str">
            <v>40x40cm</v>
          </cell>
          <cell r="C3" t="str">
            <v>1.60 M2</v>
          </cell>
          <cell r="G3" t="str">
            <v>45x45cm</v>
          </cell>
        </row>
        <row r="4">
          <cell r="A4" t="str">
            <v>EUCALIPTUS</v>
          </cell>
          <cell r="B4" t="str">
            <v>40x40cm</v>
          </cell>
          <cell r="C4" t="str">
            <v>1.60 M2</v>
          </cell>
        </row>
        <row r="5">
          <cell r="A5" t="str">
            <v>GLACIER</v>
          </cell>
          <cell r="B5" t="str">
            <v>40x40cm</v>
          </cell>
          <cell r="C5" t="str">
            <v>1.60 M2</v>
          </cell>
          <cell r="F5" t="str">
            <v>SHELL</v>
          </cell>
          <cell r="G5" t="str">
            <v>45x45cm</v>
          </cell>
        </row>
        <row r="6">
          <cell r="A6" t="str">
            <v>SIERRA</v>
          </cell>
          <cell r="B6" t="str">
            <v>40x40cm</v>
          </cell>
          <cell r="C6" t="str">
            <v>1.60 M2</v>
          </cell>
          <cell r="F6" t="str">
            <v>CORAL</v>
          </cell>
          <cell r="G6" t="str">
            <v>45x45cm</v>
          </cell>
        </row>
        <row r="8">
          <cell r="A8" t="str">
            <v>TIPO PONPEY</v>
          </cell>
          <cell r="D8" t="str">
            <v>PRECIO</v>
          </cell>
        </row>
        <row r="9">
          <cell r="A9" t="str">
            <v>AGATA</v>
          </cell>
          <cell r="B9" t="str">
            <v>45x45cm</v>
          </cell>
          <cell r="C9" t="str">
            <v>1.62 M2</v>
          </cell>
          <cell r="G9" t="str">
            <v>45x45cm</v>
          </cell>
        </row>
        <row r="10">
          <cell r="A10" t="str">
            <v>PERLA</v>
          </cell>
          <cell r="B10" t="str">
            <v>45x45cm</v>
          </cell>
          <cell r="C10" t="str">
            <v>1.62 M2</v>
          </cell>
          <cell r="G10" t="str">
            <v>45x45cm</v>
          </cell>
        </row>
        <row r="11">
          <cell r="A11" t="str">
            <v>SHELL</v>
          </cell>
          <cell r="B11" t="str">
            <v>45x45cm</v>
          </cell>
          <cell r="C11" t="str">
            <v>1.62 M2</v>
          </cell>
        </row>
        <row r="12">
          <cell r="A12" t="str">
            <v>CORAL</v>
          </cell>
          <cell r="B12" t="str">
            <v>45x45cm</v>
          </cell>
          <cell r="C12" t="str">
            <v>1.62 M2</v>
          </cell>
        </row>
        <row r="14">
          <cell r="A14" t="str">
            <v>TIP. PIEDRA CID</v>
          </cell>
          <cell r="D14" t="str">
            <v>PRECIO</v>
          </cell>
        </row>
        <row r="15">
          <cell r="A15" t="str">
            <v>DESERTSTONE</v>
          </cell>
          <cell r="B15" t="str">
            <v>45x45cm</v>
          </cell>
          <cell r="C15" t="str">
            <v>1.62 M2</v>
          </cell>
        </row>
        <row r="16">
          <cell r="A16" t="str">
            <v>CANYORED</v>
          </cell>
          <cell r="B16" t="str">
            <v>45x45cm</v>
          </cell>
          <cell r="C16" t="str">
            <v>1.62 M2</v>
          </cell>
        </row>
        <row r="17">
          <cell r="A17" t="str">
            <v>RIVERSAND</v>
          </cell>
          <cell r="B17" t="str">
            <v>45x45cm</v>
          </cell>
          <cell r="C17" t="str">
            <v>1.62 M2</v>
          </cell>
        </row>
        <row r="19">
          <cell r="A19" t="str">
            <v>ANTIQUE</v>
          </cell>
          <cell r="D19" t="str">
            <v>PRECIO</v>
          </cell>
        </row>
        <row r="20">
          <cell r="A20" t="str">
            <v>NOCE</v>
          </cell>
          <cell r="B20" t="str">
            <v>15 x15cm</v>
          </cell>
          <cell r="C20" t="str">
            <v>1.08 M2</v>
          </cell>
        </row>
        <row r="21">
          <cell r="B21" t="str">
            <v>30x30cm</v>
          </cell>
          <cell r="C21" t="str">
            <v>1.44 M2</v>
          </cell>
        </row>
        <row r="22">
          <cell r="B22" t="str">
            <v>40x40cm</v>
          </cell>
          <cell r="C22" t="str">
            <v>1.60 M2</v>
          </cell>
        </row>
        <row r="23">
          <cell r="A23" t="str">
            <v>BLANCO</v>
          </cell>
          <cell r="B23" t="str">
            <v>15 x15cm</v>
          </cell>
          <cell r="C23" t="str">
            <v>1.08 M2</v>
          </cell>
        </row>
        <row r="24">
          <cell r="B24" t="str">
            <v>30x30cm</v>
          </cell>
          <cell r="C24" t="str">
            <v>1.44 M2</v>
          </cell>
        </row>
        <row r="25">
          <cell r="B25" t="str">
            <v>40x40cm</v>
          </cell>
          <cell r="C25" t="str">
            <v>1.60 M2</v>
          </cell>
        </row>
        <row r="26">
          <cell r="A26" t="str">
            <v>BEIGE</v>
          </cell>
          <cell r="B26" t="str">
            <v>15 x15cm</v>
          </cell>
          <cell r="C26" t="str">
            <v>1.08 M2</v>
          </cell>
        </row>
        <row r="27">
          <cell r="B27" t="str">
            <v>30x30cm</v>
          </cell>
          <cell r="C27" t="str">
            <v>1.44 M2</v>
          </cell>
        </row>
        <row r="28">
          <cell r="B28" t="str">
            <v>40x40cm</v>
          </cell>
          <cell r="C28" t="str">
            <v>1.60 M2</v>
          </cell>
        </row>
        <row r="29">
          <cell r="A29" t="str">
            <v>TAUPE</v>
          </cell>
          <cell r="B29" t="str">
            <v>15 x15cm</v>
          </cell>
          <cell r="C29" t="str">
            <v>1.08 M2</v>
          </cell>
        </row>
        <row r="30">
          <cell r="B30" t="str">
            <v>30x30cm</v>
          </cell>
          <cell r="C30" t="str">
            <v>1.44 M2</v>
          </cell>
        </row>
        <row r="31">
          <cell r="B31" t="str">
            <v>40x40cm</v>
          </cell>
          <cell r="C31" t="str">
            <v>1.60 M2</v>
          </cell>
        </row>
        <row r="33">
          <cell r="A33" t="str">
            <v>BOTICCINO</v>
          </cell>
          <cell r="D33" t="str">
            <v>PRECIO</v>
          </cell>
        </row>
        <row r="34">
          <cell r="A34" t="str">
            <v>BEIGE</v>
          </cell>
          <cell r="B34" t="str">
            <v>30x30cm</v>
          </cell>
          <cell r="C34" t="str">
            <v>1.44 M2</v>
          </cell>
        </row>
        <row r="35">
          <cell r="B35" t="str">
            <v>40x40cm</v>
          </cell>
          <cell r="C35" t="str">
            <v>1.60 M2</v>
          </cell>
        </row>
        <row r="36">
          <cell r="A36" t="str">
            <v>CAFÉ</v>
          </cell>
          <cell r="B36" t="str">
            <v>30x30cm</v>
          </cell>
          <cell r="C36" t="str">
            <v>1.44 M2</v>
          </cell>
        </row>
        <row r="37">
          <cell r="B37" t="str">
            <v>40x40cm</v>
          </cell>
          <cell r="C37" t="str">
            <v>1.60 M2</v>
          </cell>
        </row>
        <row r="38">
          <cell r="A38" t="str">
            <v>ALMENDRA</v>
          </cell>
          <cell r="B38" t="str">
            <v>30x30cm</v>
          </cell>
          <cell r="C38" t="str">
            <v>1.44 M2</v>
          </cell>
        </row>
        <row r="39">
          <cell r="B39" t="str">
            <v>40x40cm</v>
          </cell>
          <cell r="C39" t="str">
            <v>1.60 M2</v>
          </cell>
        </row>
        <row r="41">
          <cell r="A41" t="str">
            <v>MARMOLIZADO MATE</v>
          </cell>
          <cell r="D41" t="str">
            <v>PRECIO</v>
          </cell>
        </row>
        <row r="42">
          <cell r="A42" t="str">
            <v>GRIS</v>
          </cell>
          <cell r="B42" t="str">
            <v>30x30cm</v>
          </cell>
          <cell r="C42" t="str">
            <v>1.44 M2</v>
          </cell>
        </row>
        <row r="43">
          <cell r="B43" t="str">
            <v>40x40cm</v>
          </cell>
          <cell r="C43" t="str">
            <v>1.60 M2</v>
          </cell>
        </row>
        <row r="44">
          <cell r="A44" t="str">
            <v>BEIGE</v>
          </cell>
          <cell r="B44" t="str">
            <v>30x30cm</v>
          </cell>
          <cell r="C44" t="str">
            <v>1.44 M2</v>
          </cell>
        </row>
        <row r="45">
          <cell r="B45" t="str">
            <v>40x40cm</v>
          </cell>
          <cell r="C45" t="str">
            <v>1.60 M2</v>
          </cell>
        </row>
        <row r="46">
          <cell r="A46" t="str">
            <v>VERONA</v>
          </cell>
          <cell r="B46" t="str">
            <v>30x30cm</v>
          </cell>
          <cell r="C46" t="str">
            <v>1.44 M2</v>
          </cell>
        </row>
        <row r="47">
          <cell r="B47" t="str">
            <v>40x40cm</v>
          </cell>
          <cell r="C47" t="str">
            <v>1.60 M2</v>
          </cell>
        </row>
        <row r="49">
          <cell r="A49" t="str">
            <v>GRANILLA</v>
          </cell>
          <cell r="D49" t="str">
            <v>PRECIO</v>
          </cell>
        </row>
        <row r="50">
          <cell r="A50" t="str">
            <v>GRIS</v>
          </cell>
          <cell r="B50" t="str">
            <v>30x30cm</v>
          </cell>
          <cell r="C50" t="str">
            <v>1.44 M2</v>
          </cell>
        </row>
        <row r="51">
          <cell r="A51" t="str">
            <v>NEGRO</v>
          </cell>
          <cell r="B51" t="str">
            <v>30x30cm</v>
          </cell>
          <cell r="C51" t="str">
            <v>1.44 M2</v>
          </cell>
        </row>
        <row r="52">
          <cell r="A52" t="str">
            <v>BLANCO</v>
          </cell>
          <cell r="B52" t="str">
            <v>30x30cm</v>
          </cell>
          <cell r="C52" t="str">
            <v>1.44 M2</v>
          </cell>
        </row>
        <row r="54">
          <cell r="A54" t="str">
            <v>ECOCERAMICA</v>
          </cell>
          <cell r="D54" t="str">
            <v>PRECIO</v>
          </cell>
        </row>
        <row r="55">
          <cell r="A55" t="str">
            <v>CREMA</v>
          </cell>
          <cell r="B55" t="str">
            <v>20x20cm</v>
          </cell>
          <cell r="C55" t="str">
            <v>1.60 M2</v>
          </cell>
        </row>
        <row r="56">
          <cell r="A56" t="str">
            <v>AZUL CIELO</v>
          </cell>
          <cell r="B56" t="str">
            <v>20x20cm</v>
          </cell>
          <cell r="C56" t="str">
            <v>1.60 M2</v>
          </cell>
        </row>
        <row r="57">
          <cell r="A57" t="str">
            <v>PISTACHO</v>
          </cell>
          <cell r="B57" t="str">
            <v>20x20cm</v>
          </cell>
          <cell r="C57" t="str">
            <v>1.60 M2</v>
          </cell>
        </row>
        <row r="58">
          <cell r="A58" t="str">
            <v>BLANCO</v>
          </cell>
          <cell r="B58" t="str">
            <v>20x20cm</v>
          </cell>
          <cell r="C58" t="str">
            <v>1.60 M2</v>
          </cell>
        </row>
        <row r="60">
          <cell r="A60" t="str">
            <v>DUROTECH</v>
          </cell>
          <cell r="D60" t="str">
            <v>PRECIO</v>
          </cell>
        </row>
        <row r="61">
          <cell r="A61" t="str">
            <v>BLANCO</v>
          </cell>
          <cell r="B61" t="str">
            <v>20x20cm</v>
          </cell>
          <cell r="C61" t="str">
            <v>1.60 M2</v>
          </cell>
        </row>
        <row r="62">
          <cell r="A62" t="str">
            <v>GRIS</v>
          </cell>
          <cell r="B62" t="str">
            <v>20x20cm</v>
          </cell>
          <cell r="C62" t="str">
            <v>1.60 M2</v>
          </cell>
        </row>
        <row r="63">
          <cell r="A63" t="str">
            <v>AZUL</v>
          </cell>
          <cell r="B63" t="str">
            <v>20x20cm</v>
          </cell>
          <cell r="C63" t="str">
            <v>1.60 M2</v>
          </cell>
        </row>
        <row r="69">
          <cell r="A69">
            <v>2</v>
          </cell>
          <cell r="B69" t="str">
            <v>ENCHAPES</v>
          </cell>
        </row>
        <row r="71">
          <cell r="A71" t="str">
            <v>FERRARA</v>
          </cell>
          <cell r="D71" t="str">
            <v>PRECIO</v>
          </cell>
        </row>
        <row r="72">
          <cell r="A72" t="str">
            <v>CAFÉ</v>
          </cell>
          <cell r="B72" t="str">
            <v>20x30</v>
          </cell>
          <cell r="C72" t="str">
            <v>1.60 M2</v>
          </cell>
        </row>
        <row r="73">
          <cell r="A73" t="str">
            <v>BLANCO</v>
          </cell>
          <cell r="B73" t="str">
            <v>20x30</v>
          </cell>
          <cell r="C73" t="str">
            <v>1.60 M2</v>
          </cell>
        </row>
        <row r="75">
          <cell r="A75" t="str">
            <v>SICILIA</v>
          </cell>
          <cell r="D75" t="str">
            <v>PRECIO</v>
          </cell>
        </row>
        <row r="76">
          <cell r="A76" t="str">
            <v>GRIS</v>
          </cell>
          <cell r="B76" t="str">
            <v>20x30</v>
          </cell>
          <cell r="C76" t="str">
            <v>1.80 M2</v>
          </cell>
        </row>
        <row r="77">
          <cell r="A77" t="str">
            <v>CAFÉ</v>
          </cell>
          <cell r="B77" t="str">
            <v>20x30</v>
          </cell>
          <cell r="C77" t="str">
            <v>1.80 M2</v>
          </cell>
        </row>
        <row r="78">
          <cell r="A78" t="str">
            <v>VERDE</v>
          </cell>
          <cell r="B78" t="str">
            <v>20x30</v>
          </cell>
          <cell r="C78" t="str">
            <v>1.80 M2</v>
          </cell>
        </row>
        <row r="87">
          <cell r="A87">
            <v>3</v>
          </cell>
          <cell r="B87" t="str">
            <v>CONBINACION PISO Y ENCHAPE</v>
          </cell>
        </row>
        <row r="89">
          <cell r="A89" t="str">
            <v>MEDITERRANEO</v>
          </cell>
        </row>
        <row r="90">
          <cell r="A90" t="str">
            <v>Pared:</v>
          </cell>
          <cell r="C90" t="str">
            <v>Pared:</v>
          </cell>
        </row>
        <row r="91">
          <cell r="A91" t="str">
            <v>Mediterráneo pared coral y menta</v>
          </cell>
          <cell r="C91" t="str">
            <v>Mediterráneo pared azul celeste y vinotinto</v>
          </cell>
        </row>
        <row r="92">
          <cell r="A92" t="str">
            <v>Piso:</v>
          </cell>
          <cell r="C92" t="str">
            <v>Piso:</v>
          </cell>
        </row>
        <row r="93">
          <cell r="A93" t="str">
            <v>Mediterráneo menta</v>
          </cell>
          <cell r="C93" t="str">
            <v>Mediterráneo azul celeste</v>
          </cell>
        </row>
        <row r="95">
          <cell r="A95" t="str">
            <v>Pared:</v>
          </cell>
          <cell r="C95" t="str">
            <v>Pared:</v>
          </cell>
        </row>
        <row r="96">
          <cell r="A96" t="str">
            <v>Mediterráneo pared amarillo y verde</v>
          </cell>
          <cell r="C96" t="str">
            <v>Mediterráneo pared vinotinto y blanco</v>
          </cell>
        </row>
        <row r="97">
          <cell r="A97" t="str">
            <v>Piso:</v>
          </cell>
          <cell r="C97" t="str">
            <v>Piso:</v>
          </cell>
        </row>
        <row r="98">
          <cell r="A98" t="str">
            <v>Mediterráneo amarillo</v>
          </cell>
          <cell r="C98" t="str">
            <v>Mediterráneo vinotinto y menta</v>
          </cell>
        </row>
        <row r="100">
          <cell r="A100" t="str">
            <v>Pared:</v>
          </cell>
          <cell r="C100" t="str">
            <v>Pared:</v>
          </cell>
        </row>
        <row r="101">
          <cell r="A101" t="str">
            <v>Mediterráneo pared verde y azul celeste</v>
          </cell>
          <cell r="C101" t="str">
            <v>Mediterráneo pared azul celeste y verde</v>
          </cell>
        </row>
        <row r="102">
          <cell r="A102" t="str">
            <v>Piso:</v>
          </cell>
          <cell r="C102" t="str">
            <v>Piso:</v>
          </cell>
        </row>
        <row r="103">
          <cell r="A103" t="str">
            <v xml:space="preserve">Gres </v>
          </cell>
          <cell r="C103" t="str">
            <v>Mediterráneo azul</v>
          </cell>
        </row>
        <row r="128">
          <cell r="A128" t="str">
            <v>CENEFAS</v>
          </cell>
        </row>
        <row r="129">
          <cell r="A129" t="str">
            <v>CENEFA CREMA MARFIL LIGHT</v>
          </cell>
          <cell r="C129" t="str">
            <v>14.5 x40cm</v>
          </cell>
          <cell r="D129" t="str">
            <v>Unidad</v>
          </cell>
        </row>
        <row r="130">
          <cell r="A130" t="str">
            <v>ESQUINERO CREMA MARFIL LIGHT</v>
          </cell>
          <cell r="C130" t="str">
            <v>14.5 x14.5cm</v>
          </cell>
          <cell r="D130" t="str">
            <v>Unidad</v>
          </cell>
        </row>
        <row r="131">
          <cell r="A131" t="str">
            <v>CENEFA CREMA MARFIL</v>
          </cell>
          <cell r="C131" t="str">
            <v>14.5 x40cm</v>
          </cell>
          <cell r="D131" t="str">
            <v>Unidad</v>
          </cell>
        </row>
        <row r="132">
          <cell r="A132" t="str">
            <v>ESQUINERO CREMA MARFIL</v>
          </cell>
          <cell r="C132" t="str">
            <v>14.5 x14.5cm</v>
          </cell>
          <cell r="D132" t="str">
            <v>Unidad</v>
          </cell>
        </row>
        <row r="133">
          <cell r="A133" t="str">
            <v>CENEFA ALABASTRO</v>
          </cell>
          <cell r="C133" t="str">
            <v>10.5 x40cm</v>
          </cell>
          <cell r="D133" t="str">
            <v>Unidad</v>
          </cell>
        </row>
        <row r="134">
          <cell r="A134" t="str">
            <v>ESQUINERO ALABASTRO</v>
          </cell>
          <cell r="C134" t="str">
            <v>10.5 x10.5cm</v>
          </cell>
          <cell r="D134" t="str">
            <v>Unidad</v>
          </cell>
        </row>
        <row r="186">
          <cell r="A186" t="str">
            <v>PIEZAS ESPECIALES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CANTIDADES DE OBRA"/>
    </sheetNames>
    <sheetDataSet>
      <sheetData sheetId="0">
        <row r="1">
          <cell r="A1" t="str">
            <v>BASE DE DATOS TITULOS</v>
          </cell>
        </row>
        <row r="2">
          <cell r="A2" t="str">
            <v>LUGAR</v>
          </cell>
          <cell r="B2" t="str">
            <v xml:space="preserve"> DEPARTAMENTO DE CUNDINAMARCA</v>
          </cell>
        </row>
        <row r="3">
          <cell r="A3" t="str">
            <v>ENTIDAD</v>
          </cell>
          <cell r="B3" t="str">
            <v>SECRETARIA DE OBRAS PUBLICAS</v>
          </cell>
        </row>
        <row r="5">
          <cell r="A5" t="str">
            <v>OBRA</v>
          </cell>
          <cell r="B5" t="str">
            <v>AMPLIACION, MEJORAMIENTO, OBRAS DE ARTE Y PAVIMENTACION DE LA CARRETERA PUENTE VIRGINIA</v>
          </cell>
        </row>
        <row r="6">
          <cell r="A6" t="str">
            <v>MUNICIPIO</v>
          </cell>
          <cell r="B6" t="str">
            <v>ZIPAQUIRA</v>
          </cell>
        </row>
        <row r="7">
          <cell r="A7" t="str">
            <v>LOCALIDAD</v>
          </cell>
          <cell r="B7" t="str">
            <v>PUENTE VIRGINIA</v>
          </cell>
        </row>
        <row r="8">
          <cell r="A8" t="str">
            <v>OBJETO</v>
          </cell>
          <cell r="B8" t="str">
            <v>AMPLIACION, MEJORAMIENTO, OBRAS DE ARTE Y PAVIMENTACION</v>
          </cell>
        </row>
        <row r="9">
          <cell r="A9" t="str">
            <v>LIC. No</v>
          </cell>
          <cell r="B9" t="str">
            <v>SOP-15-96</v>
          </cell>
        </row>
        <row r="11">
          <cell r="A11" t="str">
            <v>BASE DE DATOS MATERIALES</v>
          </cell>
        </row>
        <row r="12">
          <cell r="A12" t="str">
            <v>CODIGO</v>
          </cell>
          <cell r="B12" t="str">
            <v>DESCRIPCION</v>
          </cell>
          <cell r="C12" t="str">
            <v>UN</v>
          </cell>
          <cell r="D12" t="str">
            <v>VALOR UNITARIO</v>
          </cell>
        </row>
        <row r="13">
          <cell r="A13" t="str">
            <v>M1000</v>
          </cell>
          <cell r="B13" t="str">
            <v>Concretos:</v>
          </cell>
        </row>
        <row r="14">
          <cell r="A14" t="str">
            <v>M1001</v>
          </cell>
          <cell r="B14" t="str">
            <v>Concreto 1500PSI</v>
          </cell>
          <cell r="C14" t="str">
            <v>M³</v>
          </cell>
          <cell r="D14">
            <v>87687.5</v>
          </cell>
        </row>
        <row r="15">
          <cell r="A15" t="str">
            <v>M1002</v>
          </cell>
          <cell r="B15" t="str">
            <v>Concreto 2000PSI</v>
          </cell>
          <cell r="C15" t="str">
            <v>M³</v>
          </cell>
          <cell r="D15">
            <v>92375</v>
          </cell>
        </row>
        <row r="16">
          <cell r="A16" t="str">
            <v>M1003</v>
          </cell>
          <cell r="B16" t="str">
            <v>Concreto 2500PSI</v>
          </cell>
          <cell r="C16" t="str">
            <v>M³</v>
          </cell>
          <cell r="D16">
            <v>94750</v>
          </cell>
        </row>
        <row r="17">
          <cell r="A17" t="str">
            <v>M1004</v>
          </cell>
          <cell r="B17" t="str">
            <v>Concreto 3000PSI</v>
          </cell>
          <cell r="C17" t="str">
            <v>M³</v>
          </cell>
          <cell r="D17">
            <v>100000</v>
          </cell>
        </row>
        <row r="18">
          <cell r="A18" t="str">
            <v>M1005</v>
          </cell>
          <cell r="B18" t="str">
            <v>Concreto 3500PSI</v>
          </cell>
          <cell r="C18" t="str">
            <v>M³</v>
          </cell>
          <cell r="D18">
            <v>105375</v>
          </cell>
        </row>
        <row r="19">
          <cell r="A19" t="str">
            <v>M1006</v>
          </cell>
          <cell r="B19" t="str">
            <v>Concreto 4000PSI</v>
          </cell>
          <cell r="C19" t="str">
            <v>M³</v>
          </cell>
          <cell r="D19">
            <v>108250</v>
          </cell>
        </row>
        <row r="20">
          <cell r="A20" t="str">
            <v>M1007</v>
          </cell>
          <cell r="B20" t="str">
            <v>Concreto 4500PSI</v>
          </cell>
          <cell r="C20" t="str">
            <v>M³</v>
          </cell>
          <cell r="D20">
            <v>112500</v>
          </cell>
        </row>
        <row r="21">
          <cell r="A21" t="str">
            <v>M1008</v>
          </cell>
          <cell r="B21" t="str">
            <v>Concreto 5000PSI</v>
          </cell>
          <cell r="C21" t="str">
            <v>M³</v>
          </cell>
          <cell r="D21">
            <v>116875</v>
          </cell>
        </row>
        <row r="22">
          <cell r="A22" t="str">
            <v>M1009</v>
          </cell>
          <cell r="B22" t="str">
            <v>Concreto 6000PSI</v>
          </cell>
          <cell r="C22" t="str">
            <v>M³</v>
          </cell>
          <cell r="D22">
            <v>129375</v>
          </cell>
        </row>
        <row r="23">
          <cell r="A23" t="str">
            <v>M1010</v>
          </cell>
          <cell r="B23" t="str">
            <v>Concreto clase F</v>
          </cell>
          <cell r="C23" t="str">
            <v>M³</v>
          </cell>
          <cell r="D23">
            <v>67860</v>
          </cell>
        </row>
        <row r="24">
          <cell r="A24" t="str">
            <v>M2000</v>
          </cell>
          <cell r="B24" t="str">
            <v>Maderas:</v>
          </cell>
        </row>
        <row r="25">
          <cell r="A25" t="str">
            <v>M2001</v>
          </cell>
          <cell r="B25" t="str">
            <v>Cerco ordinario: 3m</v>
          </cell>
          <cell r="C25" t="str">
            <v>ML</v>
          </cell>
          <cell r="D25">
            <v>1416.25</v>
          </cell>
        </row>
        <row r="26">
          <cell r="A26" t="str">
            <v>M2002</v>
          </cell>
          <cell r="B26" t="str">
            <v>Cerco ordinario: 4m</v>
          </cell>
          <cell r="C26" t="str">
            <v>ML</v>
          </cell>
          <cell r="D26">
            <v>1562.5</v>
          </cell>
        </row>
        <row r="27">
          <cell r="A27" t="str">
            <v>M2003</v>
          </cell>
          <cell r="B27" t="str">
            <v>Cerco ordinario: 6m</v>
          </cell>
          <cell r="C27" t="str">
            <v>ML</v>
          </cell>
          <cell r="D27">
            <v>2291.25</v>
          </cell>
        </row>
        <row r="28">
          <cell r="A28" t="str">
            <v>M2004</v>
          </cell>
          <cell r="B28" t="str">
            <v>Guardaescoba cedro 6 cm</v>
          </cell>
          <cell r="C28" t="str">
            <v>ML</v>
          </cell>
          <cell r="D28">
            <v>812.5</v>
          </cell>
        </row>
        <row r="29">
          <cell r="A29" t="str">
            <v>M2005</v>
          </cell>
          <cell r="B29" t="str">
            <v>Guardaescoba cedro 8 cm</v>
          </cell>
          <cell r="C29" t="str">
            <v>ML</v>
          </cell>
          <cell r="D29">
            <v>3750</v>
          </cell>
        </row>
        <row r="30">
          <cell r="A30" t="str">
            <v>M2006</v>
          </cell>
          <cell r="B30" t="str">
            <v>Guardaescoba guayacán</v>
          </cell>
          <cell r="C30" t="str">
            <v>ML</v>
          </cell>
          <cell r="D30">
            <v>5000</v>
          </cell>
        </row>
        <row r="31">
          <cell r="A31" t="str">
            <v>M2007</v>
          </cell>
          <cell r="B31" t="str">
            <v>Guardaescoba virola 6 cm</v>
          </cell>
          <cell r="C31" t="str">
            <v>ML</v>
          </cell>
          <cell r="D31">
            <v>1250</v>
          </cell>
        </row>
        <row r="32">
          <cell r="A32" t="str">
            <v>M2008</v>
          </cell>
          <cell r="B32" t="str">
            <v>Guardaescoba virola 8 cm</v>
          </cell>
          <cell r="C32" t="str">
            <v>ML</v>
          </cell>
          <cell r="D32">
            <v>2500</v>
          </cell>
        </row>
        <row r="33">
          <cell r="A33" t="str">
            <v>M2009</v>
          </cell>
          <cell r="B33" t="str">
            <v>Repisa-Ordinario 3m</v>
          </cell>
          <cell r="C33" t="str">
            <v>ML</v>
          </cell>
          <cell r="D33">
            <v>707.5</v>
          </cell>
        </row>
        <row r="34">
          <cell r="A34" t="str">
            <v>M2010</v>
          </cell>
          <cell r="B34" t="str">
            <v>Repisa-ordinaria 4m</v>
          </cell>
          <cell r="C34" t="str">
            <v>ML</v>
          </cell>
          <cell r="D34">
            <v>781.25</v>
          </cell>
        </row>
        <row r="35">
          <cell r="A35" t="str">
            <v>M2011</v>
          </cell>
          <cell r="B35" t="str">
            <v>Repisa-ordinaria 6m</v>
          </cell>
          <cell r="C35" t="str">
            <v>ML</v>
          </cell>
          <cell r="D35">
            <v>1145</v>
          </cell>
        </row>
        <row r="36">
          <cell r="A36" t="str">
            <v>M2012</v>
          </cell>
          <cell r="B36" t="str">
            <v>Planchon-ordinario 3m</v>
          </cell>
          <cell r="C36" t="str">
            <v>ML</v>
          </cell>
          <cell r="D36">
            <v>1332.5</v>
          </cell>
        </row>
        <row r="37">
          <cell r="A37" t="str">
            <v>M2013</v>
          </cell>
          <cell r="B37" t="str">
            <v>Planchon-ordinario 4m</v>
          </cell>
          <cell r="C37" t="str">
            <v>ML</v>
          </cell>
          <cell r="D37">
            <v>1562.5</v>
          </cell>
        </row>
        <row r="38">
          <cell r="A38" t="str">
            <v>M2014</v>
          </cell>
          <cell r="B38" t="str">
            <v>Planchon-ordinario 6m</v>
          </cell>
          <cell r="C38" t="str">
            <v>ML</v>
          </cell>
          <cell r="D38">
            <v>2261.25</v>
          </cell>
        </row>
        <row r="39">
          <cell r="A39" t="str">
            <v>M2015</v>
          </cell>
          <cell r="B39" t="str">
            <v xml:space="preserve">Listón de chapa </v>
          </cell>
          <cell r="C39" t="str">
            <v>ML</v>
          </cell>
          <cell r="D39">
            <v>462.5</v>
          </cell>
        </row>
        <row r="40">
          <cell r="A40" t="str">
            <v>M2016</v>
          </cell>
          <cell r="B40" t="str">
            <v>Listón de ordinario</v>
          </cell>
          <cell r="C40" t="str">
            <v>ML</v>
          </cell>
          <cell r="D40">
            <v>152</v>
          </cell>
        </row>
        <row r="41">
          <cell r="A41" t="str">
            <v>M2017</v>
          </cell>
          <cell r="B41" t="str">
            <v>Listón de Cedro Macho 5x2 cm</v>
          </cell>
          <cell r="C41" t="str">
            <v>ML</v>
          </cell>
          <cell r="D41">
            <v>1250</v>
          </cell>
        </row>
        <row r="42">
          <cell r="A42" t="str">
            <v>M2018</v>
          </cell>
          <cell r="B42" t="str">
            <v>Tabla burra ordinario 0,30</v>
          </cell>
          <cell r="C42" t="str">
            <v>ML</v>
          </cell>
          <cell r="D42">
            <v>1416.25</v>
          </cell>
        </row>
        <row r="43">
          <cell r="A43" t="str">
            <v>M2019</v>
          </cell>
          <cell r="B43" t="str">
            <v>Guadua 6m</v>
          </cell>
          <cell r="C43" t="str">
            <v>BT</v>
          </cell>
          <cell r="D43">
            <v>2500</v>
          </cell>
        </row>
        <row r="44">
          <cell r="A44" t="str">
            <v>M2020</v>
          </cell>
          <cell r="B44" t="str">
            <v>Durmiente - abarco 4m</v>
          </cell>
          <cell r="C44" t="str">
            <v>ML</v>
          </cell>
          <cell r="D44">
            <v>2600</v>
          </cell>
        </row>
        <row r="45">
          <cell r="A45" t="str">
            <v>M3000</v>
          </cell>
          <cell r="B45" t="str">
            <v>Cementos:</v>
          </cell>
        </row>
        <row r="46">
          <cell r="A46" t="str">
            <v>M3001</v>
          </cell>
          <cell r="B46" t="str">
            <v>Cemento gris</v>
          </cell>
          <cell r="C46" t="str">
            <v>KG</v>
          </cell>
          <cell r="D46">
            <v>250</v>
          </cell>
        </row>
        <row r="47">
          <cell r="A47" t="str">
            <v>M3002</v>
          </cell>
          <cell r="B47" t="str">
            <v>Cemento gris en deposito [por bulto]</v>
          </cell>
          <cell r="C47" t="str">
            <v>KG</v>
          </cell>
          <cell r="D47">
            <v>142.5</v>
          </cell>
        </row>
        <row r="48">
          <cell r="A48" t="str">
            <v>M3003</v>
          </cell>
          <cell r="B48" t="str">
            <v>Cemento gris PDR&lt;20 T</v>
          </cell>
          <cell r="C48" t="str">
            <v>KG</v>
          </cell>
          <cell r="D48">
            <v>137.5</v>
          </cell>
        </row>
        <row r="49">
          <cell r="A49" t="str">
            <v>M3004</v>
          </cell>
          <cell r="B49" t="str">
            <v>Cemento gris PDR&gt;20 T</v>
          </cell>
          <cell r="C49" t="str">
            <v>KG</v>
          </cell>
          <cell r="D49">
            <v>121.25</v>
          </cell>
        </row>
        <row r="50">
          <cell r="A50" t="str">
            <v>M3005</v>
          </cell>
          <cell r="B50" t="str">
            <v>Cemento blanco</v>
          </cell>
          <cell r="C50" t="str">
            <v>KG</v>
          </cell>
          <cell r="D50">
            <v>500</v>
          </cell>
        </row>
        <row r="51">
          <cell r="A51" t="str">
            <v>M4000</v>
          </cell>
          <cell r="B51" t="str">
            <v>Hierro y Aceros:</v>
          </cell>
        </row>
        <row r="52">
          <cell r="A52" t="str">
            <v>M4001</v>
          </cell>
          <cell r="B52" t="str">
            <v>Acero fig. diam.1/4" fy=37000PSI [laminados Andino]</v>
          </cell>
          <cell r="C52" t="str">
            <v>KG</v>
          </cell>
          <cell r="D52">
            <v>566</v>
          </cell>
        </row>
        <row r="53">
          <cell r="A53" t="str">
            <v>M4002</v>
          </cell>
          <cell r="B53" t="str">
            <v>Acero fig. diam.3/8" fy=37000PSI [laminados Andino]</v>
          </cell>
          <cell r="C53" t="str">
            <v>KG</v>
          </cell>
          <cell r="D53">
            <v>538.65</v>
          </cell>
        </row>
        <row r="54">
          <cell r="A54" t="str">
            <v>M4003</v>
          </cell>
          <cell r="B54" t="str">
            <v>Acero fig. diam.1" fy=60000PSI [laminados Andino]</v>
          </cell>
          <cell r="C54" t="str">
            <v>KG</v>
          </cell>
          <cell r="D54">
            <v>560.03</v>
          </cell>
        </row>
        <row r="55">
          <cell r="A55" t="str">
            <v>M4004</v>
          </cell>
          <cell r="B55" t="str">
            <v>Acero fig. diam.1/2" fy=60000PSI [laminados Andino]</v>
          </cell>
          <cell r="C55" t="str">
            <v>KG</v>
          </cell>
          <cell r="D55">
            <v>584.25</v>
          </cell>
        </row>
        <row r="56">
          <cell r="A56" t="str">
            <v>M4005</v>
          </cell>
          <cell r="B56" t="str">
            <v>Acero fig. diam.3/4" fy=60000PSI [laminados Andino]</v>
          </cell>
          <cell r="C56" t="str">
            <v>KG</v>
          </cell>
          <cell r="D56">
            <v>574.28</v>
          </cell>
        </row>
        <row r="57">
          <cell r="A57" t="str">
            <v>M4006</v>
          </cell>
          <cell r="B57" t="str">
            <v>Acero fig. diam.5/8" fy=60000PSI [laminados Andino]</v>
          </cell>
          <cell r="C57" t="str">
            <v>KG</v>
          </cell>
          <cell r="D57">
            <v>574.28</v>
          </cell>
        </row>
        <row r="58">
          <cell r="A58" t="str">
            <v>M4007</v>
          </cell>
          <cell r="B58" t="str">
            <v>Acero fig. diam.7/8" fy=60000PSI [laminados Andino]</v>
          </cell>
          <cell r="C58" t="str">
            <v>KG</v>
          </cell>
          <cell r="D58">
            <v>560.03</v>
          </cell>
        </row>
        <row r="59">
          <cell r="A59" t="str">
            <v>M4008</v>
          </cell>
          <cell r="B59" t="str">
            <v>Recto diam.1/2" fy=60000PSI</v>
          </cell>
          <cell r="C59" t="str">
            <v>ML</v>
          </cell>
          <cell r="D59">
            <v>538.65</v>
          </cell>
        </row>
        <row r="60">
          <cell r="A60" t="str">
            <v>M4009</v>
          </cell>
          <cell r="B60" t="str">
            <v>Recto diam.1/4" fy=37000PSI</v>
          </cell>
          <cell r="C60" t="str">
            <v>KG</v>
          </cell>
          <cell r="D60">
            <v>528.67999999999995</v>
          </cell>
        </row>
        <row r="61">
          <cell r="A61" t="str">
            <v>M4010</v>
          </cell>
          <cell r="B61" t="str">
            <v>Recto diam.3/8" fy=37000PSI</v>
          </cell>
          <cell r="C61" t="str">
            <v>KG</v>
          </cell>
          <cell r="D61">
            <v>507.3</v>
          </cell>
        </row>
        <row r="62">
          <cell r="A62" t="str">
            <v>M4011</v>
          </cell>
          <cell r="B62" t="str">
            <v>Hierro figurado diam.1/2" A-60</v>
          </cell>
          <cell r="C62" t="str">
            <v>KG</v>
          </cell>
          <cell r="D62">
            <v>562.88</v>
          </cell>
        </row>
        <row r="63">
          <cell r="A63" t="str">
            <v>M4012</v>
          </cell>
          <cell r="B63" t="str">
            <v>Hierro figurado diam.1/4" A-37</v>
          </cell>
          <cell r="C63" t="str">
            <v>KG</v>
          </cell>
          <cell r="D63">
            <v>532.95000000000005</v>
          </cell>
        </row>
        <row r="64">
          <cell r="A64" t="str">
            <v>M4013</v>
          </cell>
          <cell r="B64" t="str">
            <v>Hierro figurado diam.3/8" A-37</v>
          </cell>
          <cell r="C64" t="str">
            <v>KG</v>
          </cell>
          <cell r="D64">
            <v>507.3</v>
          </cell>
        </row>
        <row r="65">
          <cell r="A65" t="str">
            <v>M4014</v>
          </cell>
          <cell r="B65" t="str">
            <v>En chipa diam.1/4"</v>
          </cell>
          <cell r="C65" t="str">
            <v>KG</v>
          </cell>
          <cell r="D65">
            <v>621.01</v>
          </cell>
        </row>
        <row r="66">
          <cell r="A66" t="str">
            <v>M4015</v>
          </cell>
          <cell r="B66" t="str">
            <v>En chipa diam.3/8" y 1/2"</v>
          </cell>
          <cell r="C66" t="str">
            <v>KG</v>
          </cell>
          <cell r="D66">
            <v>595.79</v>
          </cell>
        </row>
        <row r="67">
          <cell r="A67" t="str">
            <v>M4016</v>
          </cell>
          <cell r="B67" t="str">
            <v>Red. corrugado diam.1"</v>
          </cell>
          <cell r="C67" t="str">
            <v>TON</v>
          </cell>
          <cell r="D67">
            <v>605910</v>
          </cell>
        </row>
        <row r="68">
          <cell r="A68" t="str">
            <v>M4017</v>
          </cell>
          <cell r="B68" t="str">
            <v>Red. corrugado diam.1/2"</v>
          </cell>
          <cell r="C68" t="str">
            <v>TON</v>
          </cell>
          <cell r="D68">
            <v>631845</v>
          </cell>
        </row>
        <row r="69">
          <cell r="A69" t="str">
            <v>M4018</v>
          </cell>
          <cell r="B69" t="str">
            <v>Red. corrugado 12mm</v>
          </cell>
          <cell r="C69" t="str">
            <v>TON</v>
          </cell>
          <cell r="D69">
            <v>631845</v>
          </cell>
        </row>
        <row r="70">
          <cell r="A70" t="str">
            <v>M4019</v>
          </cell>
          <cell r="B70" t="str">
            <v>Red. corrugado diam.3/4"</v>
          </cell>
          <cell r="C70" t="str">
            <v>TON</v>
          </cell>
          <cell r="D70">
            <v>619732.5</v>
          </cell>
        </row>
        <row r="71">
          <cell r="A71" t="str">
            <v>M4020</v>
          </cell>
          <cell r="B71" t="str">
            <v>Red. corrugado diam.3/8"</v>
          </cell>
          <cell r="C71" t="str">
            <v>TON</v>
          </cell>
          <cell r="D71">
            <v>631845</v>
          </cell>
        </row>
        <row r="72">
          <cell r="A72" t="str">
            <v>M4021</v>
          </cell>
          <cell r="B72" t="str">
            <v>Red. corrugado diam.5/8"</v>
          </cell>
          <cell r="C72" t="str">
            <v>TON</v>
          </cell>
          <cell r="D72">
            <v>619732.5</v>
          </cell>
        </row>
        <row r="73">
          <cell r="A73" t="str">
            <v>M4022</v>
          </cell>
          <cell r="B73" t="str">
            <v>Red. corrugado diam.7/8"</v>
          </cell>
          <cell r="C73" t="str">
            <v>TON</v>
          </cell>
          <cell r="D73">
            <v>605910</v>
          </cell>
        </row>
        <row r="74">
          <cell r="A74" t="str">
            <v>M4023</v>
          </cell>
          <cell r="B74" t="str">
            <v>Red. corrugado diam.1-1/4"</v>
          </cell>
          <cell r="C74" t="str">
            <v>TON</v>
          </cell>
          <cell r="D74">
            <v>648090</v>
          </cell>
        </row>
        <row r="75">
          <cell r="A75" t="str">
            <v>M4024</v>
          </cell>
          <cell r="B75" t="str">
            <v>Red. corrugado diam.1-1/8"</v>
          </cell>
          <cell r="C75" t="str">
            <v>TON</v>
          </cell>
          <cell r="D75">
            <v>648090</v>
          </cell>
        </row>
        <row r="76">
          <cell r="A76" t="str">
            <v>M4025</v>
          </cell>
          <cell r="B76" t="str">
            <v>Red. corrugado diam.1-3/8"</v>
          </cell>
          <cell r="C76" t="str">
            <v>TON</v>
          </cell>
          <cell r="D76">
            <v>648090</v>
          </cell>
        </row>
        <row r="77">
          <cell r="A77" t="str">
            <v>M4026</v>
          </cell>
          <cell r="B77" t="str">
            <v>Puntilla hasta 4"</v>
          </cell>
          <cell r="C77" t="str">
            <v>TON</v>
          </cell>
          <cell r="D77">
            <v>978637.5</v>
          </cell>
        </row>
        <row r="78">
          <cell r="A78" t="str">
            <v>M4027</v>
          </cell>
          <cell r="B78" t="str">
            <v>Puntilla C/cabeza 2"</v>
          </cell>
          <cell r="C78" t="str">
            <v>LB</v>
          </cell>
          <cell r="D78">
            <v>506</v>
          </cell>
        </row>
        <row r="79">
          <cell r="A79" t="str">
            <v>M4028</v>
          </cell>
          <cell r="B79" t="str">
            <v>Varilla 1 liso [CYRGO]</v>
          </cell>
          <cell r="C79" t="str">
            <v>UN</v>
          </cell>
          <cell r="D79">
            <v>14185.88</v>
          </cell>
        </row>
        <row r="80">
          <cell r="A80" t="str">
            <v>M4029</v>
          </cell>
          <cell r="B80" t="str">
            <v>Varilla 1x12m fy=60000PSI [CYRGO]</v>
          </cell>
          <cell r="C80" t="str">
            <v>ML</v>
          </cell>
          <cell r="D80">
            <v>2224.4299999999998</v>
          </cell>
        </row>
        <row r="81">
          <cell r="A81" t="str">
            <v>M4030</v>
          </cell>
          <cell r="B81" t="str">
            <v>Varilla 1x6m fy=60000PSI [CYRGO]</v>
          </cell>
          <cell r="C81" t="str">
            <v>UN</v>
          </cell>
          <cell r="D81">
            <v>2232.98</v>
          </cell>
        </row>
        <row r="82">
          <cell r="A82" t="str">
            <v>M4031</v>
          </cell>
          <cell r="B82" t="str">
            <v>Varilla 1/2x12m fy=60000PSI [CYRGO]</v>
          </cell>
          <cell r="C82" t="str">
            <v>ML</v>
          </cell>
          <cell r="D82">
            <v>591.38</v>
          </cell>
        </row>
        <row r="83">
          <cell r="A83" t="str">
            <v>M4032</v>
          </cell>
          <cell r="B83" t="str">
            <v>Varilla 1/2x6m liso [comercializadora de ladrillos]</v>
          </cell>
          <cell r="C83" t="str">
            <v>ML</v>
          </cell>
          <cell r="D83">
            <v>3500</v>
          </cell>
        </row>
        <row r="84">
          <cell r="A84" t="str">
            <v>M4033</v>
          </cell>
          <cell r="B84" t="str">
            <v>Varilla 1/2x6m fy=60000PSI [CYRGO]</v>
          </cell>
          <cell r="C84" t="str">
            <v>UN</v>
          </cell>
          <cell r="D84">
            <v>583.04999999999995</v>
          </cell>
        </row>
        <row r="85">
          <cell r="A85" t="str">
            <v>M4034</v>
          </cell>
          <cell r="B85" t="str">
            <v>Varilla 10,5mm liso [DIACO-al por mayor]</v>
          </cell>
          <cell r="C85" t="str">
            <v>KG</v>
          </cell>
          <cell r="D85">
            <v>611.04</v>
          </cell>
        </row>
        <row r="86">
          <cell r="A86" t="str">
            <v>M4035</v>
          </cell>
          <cell r="B86" t="str">
            <v>Varilla 12mm liso [DIACO-al por mayor]</v>
          </cell>
          <cell r="C86" t="str">
            <v>KG</v>
          </cell>
          <cell r="D86">
            <v>611.04</v>
          </cell>
        </row>
        <row r="87">
          <cell r="A87" t="str">
            <v>M4036</v>
          </cell>
          <cell r="B87" t="str">
            <v>Varilla 15mm [CYRGO]</v>
          </cell>
          <cell r="C87" t="str">
            <v>UN</v>
          </cell>
          <cell r="D87">
            <v>4423.2</v>
          </cell>
        </row>
        <row r="88">
          <cell r="A88" t="str">
            <v>M4037</v>
          </cell>
          <cell r="B88" t="str">
            <v>Varilla 3/4 liso [CYRGO]</v>
          </cell>
          <cell r="C88" t="str">
            <v>UN</v>
          </cell>
          <cell r="D88">
            <v>8086.88</v>
          </cell>
        </row>
        <row r="89">
          <cell r="A89" t="str">
            <v>M4038</v>
          </cell>
          <cell r="B89" t="str">
            <v>Varilla 3/4x6m [comercializadora de ladrillos]</v>
          </cell>
          <cell r="C89" t="str">
            <v>ML</v>
          </cell>
          <cell r="D89">
            <v>2500</v>
          </cell>
        </row>
        <row r="90">
          <cell r="A90" t="str">
            <v>M4039</v>
          </cell>
          <cell r="B90" t="str">
            <v>Varilla 3/4x12m fy=60000PSI [CYRGO]</v>
          </cell>
          <cell r="C90" t="str">
            <v>ML</v>
          </cell>
          <cell r="D90">
            <v>1292.48</v>
          </cell>
        </row>
        <row r="91">
          <cell r="A91" t="str">
            <v>M4040</v>
          </cell>
          <cell r="B91" t="str">
            <v>Varilla 3/8x6m [comercializadora de ladrillos]</v>
          </cell>
          <cell r="C91" t="str">
            <v>ML</v>
          </cell>
          <cell r="D91">
            <v>375</v>
          </cell>
        </row>
        <row r="92">
          <cell r="A92" t="str">
            <v>M4041</v>
          </cell>
          <cell r="B92" t="str">
            <v>Varilla 5/8x12m fy=60000PSI [CYRGO]</v>
          </cell>
          <cell r="C92" t="str">
            <v>ML</v>
          </cell>
          <cell r="D92">
            <v>907.01</v>
          </cell>
        </row>
        <row r="93">
          <cell r="A93" t="str">
            <v>M4042</v>
          </cell>
          <cell r="B93" t="str">
            <v>Varilla 5/8x6m fy=60000PSI [CYRGO]</v>
          </cell>
          <cell r="C93" t="str">
            <v>ML</v>
          </cell>
          <cell r="D93">
            <v>892.05</v>
          </cell>
        </row>
        <row r="94">
          <cell r="A94" t="str">
            <v>M4043</v>
          </cell>
          <cell r="B94" t="str">
            <v>Varilla 7/8 liso [CYRGO]</v>
          </cell>
          <cell r="C94" t="str">
            <v>UN</v>
          </cell>
          <cell r="D94">
            <v>10758.75</v>
          </cell>
        </row>
        <row r="95">
          <cell r="A95" t="str">
            <v>M4044</v>
          </cell>
          <cell r="B95" t="str">
            <v>Varilla 7/8x12m fy=60000PSI [CYRGO]</v>
          </cell>
          <cell r="C95" t="str">
            <v>ML</v>
          </cell>
          <cell r="D95">
            <v>1757.03</v>
          </cell>
        </row>
        <row r="96">
          <cell r="A96" t="str">
            <v>M4045</v>
          </cell>
          <cell r="B96" t="str">
            <v>Varilla 7/8x6m fy=60000PSI [CYRGO]</v>
          </cell>
          <cell r="C96" t="str">
            <v>ML</v>
          </cell>
          <cell r="D96">
            <v>1742.78</v>
          </cell>
        </row>
        <row r="97">
          <cell r="A97" t="str">
            <v>M4046</v>
          </cell>
          <cell r="B97" t="str">
            <v>Varilla corrugada de 1/2" [CYRGO]</v>
          </cell>
          <cell r="C97" t="str">
            <v>KG</v>
          </cell>
          <cell r="D97">
            <v>582.83000000000004</v>
          </cell>
        </row>
        <row r="98">
          <cell r="A98" t="str">
            <v>M4047</v>
          </cell>
          <cell r="B98" t="str">
            <v>Varilla corrugada de 3/8" [CYRGO]</v>
          </cell>
          <cell r="C98" t="str">
            <v>KG</v>
          </cell>
          <cell r="D98">
            <v>611.33000000000004</v>
          </cell>
        </row>
        <row r="99">
          <cell r="A99" t="str">
            <v>M4048</v>
          </cell>
          <cell r="B99" t="str">
            <v>Varilla corrugada 5/8" [CYRGO]</v>
          </cell>
          <cell r="C99" t="str">
            <v>KG</v>
          </cell>
          <cell r="D99">
            <v>598.5</v>
          </cell>
        </row>
        <row r="100">
          <cell r="A100" t="str">
            <v>M4049</v>
          </cell>
          <cell r="B100" t="str">
            <v>Varilla lisa 1/2" [CYRGO]</v>
          </cell>
          <cell r="C100" t="str">
            <v>KG</v>
          </cell>
          <cell r="D100">
            <v>602.78</v>
          </cell>
        </row>
        <row r="101">
          <cell r="A101" t="str">
            <v>M4050</v>
          </cell>
          <cell r="B101" t="str">
            <v>Alambre negro N°18</v>
          </cell>
          <cell r="C101" t="str">
            <v>KG</v>
          </cell>
          <cell r="D101">
            <v>830.77</v>
          </cell>
        </row>
        <row r="102">
          <cell r="A102" t="str">
            <v>M4051</v>
          </cell>
          <cell r="B102" t="str">
            <v>Puntilla sin cabeza 1/2"</v>
          </cell>
          <cell r="C102" t="str">
            <v>LB</v>
          </cell>
          <cell r="D102">
            <v>815.1</v>
          </cell>
        </row>
        <row r="103">
          <cell r="A103" t="str">
            <v>M5000</v>
          </cell>
          <cell r="B103" t="str">
            <v>Agregados pétreos:</v>
          </cell>
        </row>
        <row r="104">
          <cell r="A104" t="str">
            <v>M5001</v>
          </cell>
          <cell r="B104" t="str">
            <v>Arena lavada de río</v>
          </cell>
          <cell r="C104" t="str">
            <v>M³</v>
          </cell>
          <cell r="D104">
            <v>30000</v>
          </cell>
        </row>
        <row r="105">
          <cell r="A105" t="str">
            <v>M5002</v>
          </cell>
          <cell r="B105" t="str">
            <v>Gravilla de río</v>
          </cell>
          <cell r="C105" t="str">
            <v>M³</v>
          </cell>
          <cell r="D105">
            <v>40000</v>
          </cell>
        </row>
        <row r="106">
          <cell r="A106" t="str">
            <v>M5003</v>
          </cell>
          <cell r="B106" t="str">
            <v>Triturado de maquina</v>
          </cell>
          <cell r="C106" t="str">
            <v>M³</v>
          </cell>
          <cell r="D106">
            <v>37500</v>
          </cell>
        </row>
        <row r="107">
          <cell r="A107" t="str">
            <v>M5004</v>
          </cell>
          <cell r="B107" t="str">
            <v>Triturado de grueso</v>
          </cell>
          <cell r="C107" t="str">
            <v>M³</v>
          </cell>
          <cell r="D107">
            <v>19000</v>
          </cell>
        </row>
        <row r="108">
          <cell r="A108" t="str">
            <v>M5005</v>
          </cell>
          <cell r="B108" t="str">
            <v>Arena de peña</v>
          </cell>
          <cell r="C108" t="str">
            <v>M³</v>
          </cell>
          <cell r="D108">
            <v>13000</v>
          </cell>
        </row>
        <row r="109">
          <cell r="A109" t="str">
            <v>M5006</v>
          </cell>
          <cell r="B109" t="str">
            <v>Arena lavada para pañete</v>
          </cell>
          <cell r="C109" t="str">
            <v>LT</v>
          </cell>
          <cell r="D109">
            <v>13</v>
          </cell>
        </row>
        <row r="110">
          <cell r="A110" t="str">
            <v>M5007</v>
          </cell>
          <cell r="B110" t="str">
            <v>Recebo común</v>
          </cell>
          <cell r="C110" t="str">
            <v>M³</v>
          </cell>
          <cell r="D110">
            <v>13750</v>
          </cell>
        </row>
        <row r="111">
          <cell r="A111" t="str">
            <v>M5008</v>
          </cell>
          <cell r="B111" t="str">
            <v>Piedra</v>
          </cell>
          <cell r="C111" t="str">
            <v>M³</v>
          </cell>
          <cell r="D111">
            <v>6960</v>
          </cell>
        </row>
        <row r="112">
          <cell r="A112" t="str">
            <v>M5009</v>
          </cell>
          <cell r="B112" t="str">
            <v>Piedra rajón</v>
          </cell>
          <cell r="C112" t="str">
            <v>M³</v>
          </cell>
          <cell r="D112">
            <v>15000</v>
          </cell>
        </row>
        <row r="113">
          <cell r="A113" t="str">
            <v>M6000</v>
          </cell>
          <cell r="B113" t="str">
            <v>Desagües e instalaciones subterráneas</v>
          </cell>
        </row>
        <row r="114">
          <cell r="A114" t="str">
            <v>M6001</v>
          </cell>
          <cell r="B114" t="str">
            <v>Tubo de gres diam.4"</v>
          </cell>
          <cell r="C114" t="str">
            <v>UN</v>
          </cell>
          <cell r="D114">
            <v>2728.32</v>
          </cell>
        </row>
        <row r="115">
          <cell r="A115" t="str">
            <v>M6002</v>
          </cell>
          <cell r="B115" t="str">
            <v>Tubo de gres diam.6"</v>
          </cell>
          <cell r="C115" t="str">
            <v>UN</v>
          </cell>
          <cell r="D115">
            <v>4231.68</v>
          </cell>
        </row>
        <row r="116">
          <cell r="A116" t="str">
            <v>M6003</v>
          </cell>
          <cell r="B116" t="str">
            <v>Tubo de gres diam.8"</v>
          </cell>
          <cell r="C116" t="str">
            <v>UN</v>
          </cell>
          <cell r="D116">
            <v>10238.64</v>
          </cell>
        </row>
        <row r="117">
          <cell r="A117" t="str">
            <v>M6004</v>
          </cell>
          <cell r="B117" t="str">
            <v>Tubo de gres diam.10"</v>
          </cell>
          <cell r="C117" t="str">
            <v>UN</v>
          </cell>
          <cell r="D117">
            <v>14643.84</v>
          </cell>
        </row>
        <row r="118">
          <cell r="A118" t="str">
            <v>M6005</v>
          </cell>
          <cell r="B118" t="str">
            <v>Tubo de concreto diam.8"</v>
          </cell>
          <cell r="C118" t="str">
            <v>ML</v>
          </cell>
          <cell r="D118">
            <v>6380</v>
          </cell>
        </row>
        <row r="119">
          <cell r="A119" t="str">
            <v>M6006</v>
          </cell>
          <cell r="B119" t="str">
            <v>Tubo de concreto diam.10"</v>
          </cell>
          <cell r="C119" t="str">
            <v>ML</v>
          </cell>
          <cell r="D119">
            <v>9054.9599999999991</v>
          </cell>
        </row>
        <row r="120">
          <cell r="A120" t="str">
            <v>M6007</v>
          </cell>
          <cell r="B120" t="str">
            <v>Tubo de concreto diam.12"</v>
          </cell>
          <cell r="C120" t="str">
            <v>ML</v>
          </cell>
          <cell r="D120">
            <v>11225.32</v>
          </cell>
        </row>
        <row r="121">
          <cell r="A121" t="str">
            <v>M6008</v>
          </cell>
          <cell r="B121" t="str">
            <v>Tubo de concreto diam.24"</v>
          </cell>
          <cell r="C121" t="str">
            <v>ML</v>
          </cell>
          <cell r="D121">
            <v>55000</v>
          </cell>
        </row>
        <row r="122">
          <cell r="A122" t="str">
            <v>M6009</v>
          </cell>
          <cell r="B122" t="str">
            <v>Tubo de concreto diam.36"</v>
          </cell>
          <cell r="C122" t="str">
            <v>ML</v>
          </cell>
          <cell r="D122">
            <v>78000</v>
          </cell>
        </row>
        <row r="123">
          <cell r="A123" t="str">
            <v>M6010</v>
          </cell>
          <cell r="B123" t="str">
            <v>Drenaje de gres diam.4"</v>
          </cell>
          <cell r="C123" t="str">
            <v>ML</v>
          </cell>
          <cell r="D123">
            <v>4092.48</v>
          </cell>
        </row>
        <row r="124">
          <cell r="A124" t="str">
            <v>M6011</v>
          </cell>
          <cell r="B124" t="str">
            <v>Tubo drenaje PVC 100mm</v>
          </cell>
          <cell r="C124" t="str">
            <v>ML</v>
          </cell>
          <cell r="D124">
            <v>34073.75</v>
          </cell>
        </row>
        <row r="125">
          <cell r="A125" t="str">
            <v>M6012</v>
          </cell>
          <cell r="B125" t="str">
            <v>Ducto eléctrico PVC diam.3" [unión CONDUIT]</v>
          </cell>
          <cell r="C125" t="str">
            <v>ML</v>
          </cell>
          <cell r="D125">
            <v>3736.26</v>
          </cell>
        </row>
        <row r="126">
          <cell r="A126" t="str">
            <v>M6013</v>
          </cell>
          <cell r="B126" t="str">
            <v>Ducto eléctrico PVC diam.4" [unión CONDUIT]</v>
          </cell>
          <cell r="C126" t="str">
            <v>ML</v>
          </cell>
          <cell r="D126">
            <v>6120.27</v>
          </cell>
        </row>
        <row r="127">
          <cell r="A127" t="str">
            <v>M6014</v>
          </cell>
          <cell r="B127" t="str">
            <v>Ducto eléctrico eternit diam.4" [unión A.C cónica]</v>
          </cell>
          <cell r="C127" t="str">
            <v>ML</v>
          </cell>
          <cell r="D127">
            <v>4698</v>
          </cell>
        </row>
        <row r="128">
          <cell r="A128" t="str">
            <v>M6015</v>
          </cell>
          <cell r="B128" t="str">
            <v>Caja de inspección fibrit TR.PES</v>
          </cell>
          <cell r="C128" t="str">
            <v>UN</v>
          </cell>
          <cell r="D128">
            <v>90432.58</v>
          </cell>
        </row>
        <row r="129">
          <cell r="A129" t="str">
            <v>M6016</v>
          </cell>
          <cell r="B129" t="str">
            <v>Caja de inspección fibrit TR.LIV</v>
          </cell>
          <cell r="C129" t="str">
            <v>UN</v>
          </cell>
          <cell r="D129">
            <v>76959.899999999994</v>
          </cell>
        </row>
        <row r="130">
          <cell r="A130" t="str">
            <v>M6017</v>
          </cell>
          <cell r="B130" t="str">
            <v>Caja de inspección 100x100</v>
          </cell>
          <cell r="C130" t="str">
            <v>UN</v>
          </cell>
          <cell r="D130">
            <v>122201.22</v>
          </cell>
        </row>
        <row r="131">
          <cell r="A131" t="str">
            <v>M6018</v>
          </cell>
          <cell r="B131" t="str">
            <v>Caja de inspección 40x40</v>
          </cell>
          <cell r="C131" t="str">
            <v>UN</v>
          </cell>
          <cell r="D131">
            <v>38616.74</v>
          </cell>
        </row>
        <row r="132">
          <cell r="A132" t="str">
            <v>M6019</v>
          </cell>
          <cell r="B132" t="str">
            <v>Caja de inspección 50x50</v>
          </cell>
          <cell r="C132" t="str">
            <v>UN</v>
          </cell>
          <cell r="D132">
            <v>49161.31</v>
          </cell>
        </row>
        <row r="133">
          <cell r="A133" t="str">
            <v>M6020</v>
          </cell>
          <cell r="B133" t="str">
            <v>Caja de inspección 60x60</v>
          </cell>
          <cell r="C133" t="str">
            <v>UN</v>
          </cell>
          <cell r="D133">
            <v>60675.01</v>
          </cell>
        </row>
        <row r="134">
          <cell r="A134" t="str">
            <v>M6021</v>
          </cell>
          <cell r="B134" t="str">
            <v>Caja de inspección 80x80</v>
          </cell>
          <cell r="C134" t="str">
            <v>UN</v>
          </cell>
          <cell r="D134">
            <v>97001.02</v>
          </cell>
        </row>
        <row r="135">
          <cell r="A135" t="str">
            <v>M6022</v>
          </cell>
          <cell r="B135" t="str">
            <v>Accesorios de gres diam.4"</v>
          </cell>
          <cell r="C135" t="str">
            <v>UN</v>
          </cell>
          <cell r="D135">
            <v>7109.07</v>
          </cell>
        </row>
        <row r="136">
          <cell r="A136" t="str">
            <v>M6023</v>
          </cell>
          <cell r="B136" t="str">
            <v>Accesorio de gres diam.6"</v>
          </cell>
          <cell r="C136" t="str">
            <v>UN</v>
          </cell>
          <cell r="D136">
            <v>9995.85</v>
          </cell>
        </row>
        <row r="137">
          <cell r="A137" t="str">
            <v>M7000</v>
          </cell>
          <cell r="B137" t="str">
            <v>Ladrillos bloque cerámicos</v>
          </cell>
        </row>
        <row r="138">
          <cell r="A138" t="str">
            <v>M7001</v>
          </cell>
          <cell r="B138" t="str">
            <v>Ladrillo bloque 14x19x39</v>
          </cell>
          <cell r="C138" t="str">
            <v>UN</v>
          </cell>
          <cell r="D138">
            <v>476.25</v>
          </cell>
        </row>
        <row r="139">
          <cell r="A139" t="str">
            <v>M7002</v>
          </cell>
          <cell r="B139" t="str">
            <v>Ladrillo bloque medio</v>
          </cell>
          <cell r="C139" t="str">
            <v>UN</v>
          </cell>
          <cell r="D139">
            <v>245</v>
          </cell>
        </row>
        <row r="140">
          <cell r="A140" t="str">
            <v>M7003</v>
          </cell>
          <cell r="B140" t="str">
            <v>Ladrillo 10x10</v>
          </cell>
          <cell r="C140" t="str">
            <v>UN</v>
          </cell>
          <cell r="D140">
            <v>187.5</v>
          </cell>
        </row>
        <row r="141">
          <cell r="A141" t="str">
            <v>M7004</v>
          </cell>
          <cell r="B141" t="str">
            <v>Ladrillo 10x20</v>
          </cell>
          <cell r="C141" t="str">
            <v>UN</v>
          </cell>
          <cell r="D141">
            <v>200</v>
          </cell>
        </row>
        <row r="142">
          <cell r="A142" t="str">
            <v>M7005</v>
          </cell>
          <cell r="B142" t="str">
            <v>Ladrillo 12x24</v>
          </cell>
          <cell r="C142" t="str">
            <v>UN</v>
          </cell>
          <cell r="D142">
            <v>212.5</v>
          </cell>
        </row>
        <row r="143">
          <cell r="A143" t="str">
            <v>M7006</v>
          </cell>
          <cell r="B143" t="str">
            <v>Ladrillo bloque N° 5</v>
          </cell>
          <cell r="C143" t="str">
            <v>UN</v>
          </cell>
          <cell r="D143">
            <v>345</v>
          </cell>
        </row>
        <row r="144">
          <cell r="A144" t="str">
            <v>M7007</v>
          </cell>
          <cell r="B144" t="str">
            <v>Ladrillo cocido claro</v>
          </cell>
          <cell r="C144" t="str">
            <v>UN</v>
          </cell>
          <cell r="D144">
            <v>135.38</v>
          </cell>
        </row>
        <row r="145">
          <cell r="A145" t="str">
            <v>M7008</v>
          </cell>
          <cell r="B145" t="str">
            <v>Ladrillo cocido oscuro</v>
          </cell>
          <cell r="C145" t="str">
            <v>UN</v>
          </cell>
          <cell r="D145">
            <v>156.75</v>
          </cell>
        </row>
        <row r="146">
          <cell r="A146" t="str">
            <v>M7009</v>
          </cell>
          <cell r="B146" t="str">
            <v>Ladrillo tolete común</v>
          </cell>
          <cell r="C146" t="str">
            <v>UN</v>
          </cell>
          <cell r="D146">
            <v>325</v>
          </cell>
        </row>
        <row r="147">
          <cell r="A147" t="str">
            <v>M7010</v>
          </cell>
          <cell r="B147" t="str">
            <v>Tolete común 24,5x12 H' 6</v>
          </cell>
          <cell r="C147" t="str">
            <v>UN</v>
          </cell>
          <cell r="D147">
            <v>123.75</v>
          </cell>
        </row>
        <row r="148">
          <cell r="A148" t="str">
            <v>M7011</v>
          </cell>
          <cell r="B148" t="str">
            <v>Tolete común 6x12x24,5</v>
          </cell>
          <cell r="C148" t="str">
            <v>UN</v>
          </cell>
          <cell r="D148">
            <v>123.75</v>
          </cell>
        </row>
        <row r="149">
          <cell r="A149" t="str">
            <v>M8000</v>
          </cell>
          <cell r="B149" t="str">
            <v>Pisos varios:</v>
          </cell>
        </row>
        <row r="150">
          <cell r="A150" t="str">
            <v>M8001</v>
          </cell>
          <cell r="B150" t="str">
            <v>Baldosa grano plus BH 33x33</v>
          </cell>
          <cell r="C150" t="str">
            <v>M²</v>
          </cell>
          <cell r="D150">
            <v>7855</v>
          </cell>
        </row>
        <row r="151">
          <cell r="A151" t="str">
            <v>M8002</v>
          </cell>
          <cell r="B151" t="str">
            <v>Baldosa grano plus PCL 33x33</v>
          </cell>
          <cell r="C151" t="str">
            <v>M²</v>
          </cell>
          <cell r="D151">
            <v>12967.5</v>
          </cell>
        </row>
        <row r="152">
          <cell r="A152" t="str">
            <v>M8003</v>
          </cell>
          <cell r="B152" t="str">
            <v>Baldosa 1 33x33</v>
          </cell>
          <cell r="C152" t="str">
            <v>M²</v>
          </cell>
          <cell r="D152">
            <v>12183.75</v>
          </cell>
        </row>
        <row r="153">
          <cell r="A153" t="str">
            <v>M8004</v>
          </cell>
          <cell r="B153" t="str">
            <v>Baldosa 1-B 33x33</v>
          </cell>
          <cell r="C153" t="str">
            <v>M²</v>
          </cell>
          <cell r="D153">
            <v>11043.75</v>
          </cell>
        </row>
        <row r="154">
          <cell r="A154" t="str">
            <v>M8005</v>
          </cell>
          <cell r="B154" t="str">
            <v>Baldosa 1-N melato 33x33</v>
          </cell>
          <cell r="C154" t="str">
            <v>M²</v>
          </cell>
          <cell r="D154">
            <v>15461.25</v>
          </cell>
        </row>
        <row r="155">
          <cell r="A155" t="str">
            <v>M8006</v>
          </cell>
          <cell r="B155" t="str">
            <v>Baldosa 5 33x33</v>
          </cell>
          <cell r="C155" t="str">
            <v>M²</v>
          </cell>
          <cell r="D155">
            <v>12397.5</v>
          </cell>
        </row>
        <row r="156">
          <cell r="A156" t="str">
            <v>M8007</v>
          </cell>
          <cell r="B156" t="str">
            <v>Baldosa 5B 33x33</v>
          </cell>
          <cell r="C156" t="str">
            <v>M²</v>
          </cell>
          <cell r="D156">
            <v>11257.5</v>
          </cell>
        </row>
        <row r="157">
          <cell r="A157" t="str">
            <v>M8008</v>
          </cell>
          <cell r="B157" t="str">
            <v>Baldosa 5BH 33x33</v>
          </cell>
          <cell r="C157" t="str">
            <v>M²</v>
          </cell>
          <cell r="D157">
            <v>15390</v>
          </cell>
        </row>
        <row r="158">
          <cell r="A158" t="str">
            <v>M8009</v>
          </cell>
          <cell r="B158" t="str">
            <v>Baldosa 5 melato 33x33</v>
          </cell>
          <cell r="C158" t="str">
            <v>M²</v>
          </cell>
          <cell r="D158">
            <v>15746.25</v>
          </cell>
        </row>
        <row r="159">
          <cell r="A159" t="str">
            <v>M8010</v>
          </cell>
          <cell r="B159" t="str">
            <v>Baldosa 5 PCL 33x33</v>
          </cell>
          <cell r="C159" t="str">
            <v>M²</v>
          </cell>
          <cell r="D159">
            <v>18240</v>
          </cell>
        </row>
        <row r="160">
          <cell r="A160" t="str">
            <v>M8011</v>
          </cell>
          <cell r="B160" t="str">
            <v>Baldosa grano 1-V 33x33</v>
          </cell>
          <cell r="C160" t="str">
            <v>M²</v>
          </cell>
          <cell r="D160">
            <v>15105</v>
          </cell>
        </row>
        <row r="161">
          <cell r="A161" t="str">
            <v>M8012</v>
          </cell>
          <cell r="B161" t="str">
            <v>Vinisol comercial 2mm</v>
          </cell>
          <cell r="C161" t="str">
            <v>M²</v>
          </cell>
          <cell r="D161">
            <v>12112.5</v>
          </cell>
        </row>
        <row r="162">
          <cell r="A162" t="str">
            <v>M8013</v>
          </cell>
          <cell r="B162" t="str">
            <v>Vinisol residencial 1,6mm</v>
          </cell>
          <cell r="C162" t="str">
            <v>M²</v>
          </cell>
          <cell r="D162">
            <v>4950</v>
          </cell>
        </row>
        <row r="163">
          <cell r="A163" t="str">
            <v>M8014</v>
          </cell>
          <cell r="B163" t="str">
            <v>Vinisol trafico pesado 3mm</v>
          </cell>
          <cell r="C163" t="str">
            <v>M²</v>
          </cell>
          <cell r="D163">
            <v>9618.75</v>
          </cell>
        </row>
        <row r="164">
          <cell r="A164" t="str">
            <v>M8015</v>
          </cell>
          <cell r="B164" t="str">
            <v>Alfombra Mallorca</v>
          </cell>
          <cell r="C164" t="str">
            <v>M²</v>
          </cell>
          <cell r="D164">
            <v>11983.75</v>
          </cell>
        </row>
        <row r="165">
          <cell r="A165" t="str">
            <v>M8016</v>
          </cell>
          <cell r="B165" t="str">
            <v xml:space="preserve">G/Escoba vinisol 6,8cm </v>
          </cell>
          <cell r="C165" t="str">
            <v>ML</v>
          </cell>
          <cell r="D165">
            <v>636.25</v>
          </cell>
        </row>
        <row r="166">
          <cell r="A166" t="str">
            <v>M8017</v>
          </cell>
          <cell r="B166" t="str">
            <v>G/Virola 6cm</v>
          </cell>
          <cell r="C166" t="str">
            <v>ML</v>
          </cell>
          <cell r="D166">
            <v>1250</v>
          </cell>
        </row>
        <row r="167">
          <cell r="A167" t="str">
            <v>M8018</v>
          </cell>
          <cell r="B167" t="str">
            <v>G/Virola 8cm</v>
          </cell>
          <cell r="C167" t="str">
            <v>ML</v>
          </cell>
          <cell r="D167">
            <v>2500</v>
          </cell>
        </row>
        <row r="168">
          <cell r="A168" t="str">
            <v>M9000</v>
          </cell>
          <cell r="B168" t="str">
            <v>Materiales para cubierta:</v>
          </cell>
        </row>
        <row r="169">
          <cell r="A169" t="str">
            <v>M9001</v>
          </cell>
          <cell r="B169" t="str">
            <v>Teja eternit N°8</v>
          </cell>
          <cell r="C169" t="str">
            <v>UN</v>
          </cell>
          <cell r="D169">
            <v>13406</v>
          </cell>
        </row>
        <row r="170">
          <cell r="A170" t="str">
            <v>M9002</v>
          </cell>
          <cell r="B170" t="str">
            <v>Teja eternit N°6</v>
          </cell>
          <cell r="C170" t="str">
            <v>UN</v>
          </cell>
          <cell r="D170">
            <v>10332</v>
          </cell>
        </row>
        <row r="171">
          <cell r="A171" t="str">
            <v>M9003</v>
          </cell>
          <cell r="B171" t="str">
            <v>Teja eternit N°4</v>
          </cell>
          <cell r="C171" t="str">
            <v>UN</v>
          </cell>
          <cell r="D171">
            <v>6708</v>
          </cell>
        </row>
        <row r="172">
          <cell r="A172" t="str">
            <v>M9004</v>
          </cell>
          <cell r="B172" t="str">
            <v>Teja transparente N°4</v>
          </cell>
          <cell r="C172" t="str">
            <v>UN</v>
          </cell>
          <cell r="D172">
            <v>12064</v>
          </cell>
        </row>
        <row r="173">
          <cell r="A173" t="str">
            <v>M9005</v>
          </cell>
          <cell r="B173" t="str">
            <v>Teja transparente N°6</v>
          </cell>
          <cell r="C173" t="str">
            <v>UN</v>
          </cell>
          <cell r="D173">
            <v>18212</v>
          </cell>
        </row>
        <row r="174">
          <cell r="A174" t="str">
            <v>M9006</v>
          </cell>
          <cell r="B174" t="str">
            <v>Teja Española eternit 0,7</v>
          </cell>
          <cell r="C174" t="str">
            <v>UN</v>
          </cell>
          <cell r="D174">
            <v>6728</v>
          </cell>
        </row>
        <row r="175">
          <cell r="A175" t="str">
            <v>M9007</v>
          </cell>
          <cell r="B175" t="str">
            <v>Teja Española eternit 1,6</v>
          </cell>
          <cell r="C175" t="str">
            <v>UN</v>
          </cell>
          <cell r="D175">
            <v>17886</v>
          </cell>
        </row>
        <row r="176">
          <cell r="A176" t="str">
            <v>M9008</v>
          </cell>
          <cell r="B176" t="str">
            <v>Teja de barro roja eternit</v>
          </cell>
          <cell r="C176" t="str">
            <v>M²</v>
          </cell>
          <cell r="D176">
            <v>7615</v>
          </cell>
        </row>
        <row r="177">
          <cell r="A177" t="str">
            <v>M9009</v>
          </cell>
          <cell r="B177" t="str">
            <v>Teja de barro Moore [Bábara]</v>
          </cell>
          <cell r="C177" t="str">
            <v>M²</v>
          </cell>
          <cell r="D177">
            <v>7487.8</v>
          </cell>
        </row>
        <row r="178">
          <cell r="A178" t="str">
            <v>M9010</v>
          </cell>
          <cell r="B178" t="str">
            <v>Canaleta eternit 43x350</v>
          </cell>
          <cell r="C178" t="str">
            <v>UN</v>
          </cell>
          <cell r="D178">
            <v>26319</v>
          </cell>
        </row>
        <row r="179">
          <cell r="A179" t="str">
            <v>M9011</v>
          </cell>
          <cell r="B179" t="str">
            <v>Canaleta eternit 43x400</v>
          </cell>
          <cell r="C179" t="str">
            <v>UN</v>
          </cell>
          <cell r="D179">
            <v>31083</v>
          </cell>
        </row>
        <row r="180">
          <cell r="A180" t="str">
            <v>M9012</v>
          </cell>
          <cell r="B180" t="str">
            <v>Canaleta eternit 43x450</v>
          </cell>
          <cell r="C180" t="str">
            <v>UN</v>
          </cell>
          <cell r="D180">
            <v>32807</v>
          </cell>
        </row>
        <row r="181">
          <cell r="A181" t="str">
            <v>M9013</v>
          </cell>
          <cell r="B181" t="str">
            <v>Canaleta eternit 43x500</v>
          </cell>
          <cell r="C181" t="str">
            <v>UN</v>
          </cell>
          <cell r="D181">
            <v>35205</v>
          </cell>
        </row>
        <row r="182">
          <cell r="A182" t="str">
            <v>M9014</v>
          </cell>
          <cell r="B182" t="str">
            <v>Canaleta eternit 43x550</v>
          </cell>
          <cell r="C182" t="str">
            <v>UN</v>
          </cell>
          <cell r="D182">
            <v>38192</v>
          </cell>
        </row>
        <row r="183">
          <cell r="A183" t="str">
            <v>M9015</v>
          </cell>
          <cell r="B183" t="str">
            <v>Canaleta eternit 43x600</v>
          </cell>
          <cell r="C183" t="str">
            <v>UN</v>
          </cell>
          <cell r="D183">
            <v>41571</v>
          </cell>
        </row>
        <row r="184">
          <cell r="A184" t="str">
            <v>M9016</v>
          </cell>
          <cell r="B184" t="str">
            <v>Canaleta eternit 90x375</v>
          </cell>
          <cell r="C184" t="str">
            <v>UN</v>
          </cell>
          <cell r="D184">
            <v>32050</v>
          </cell>
        </row>
        <row r="185">
          <cell r="A185" t="str">
            <v>M9017</v>
          </cell>
          <cell r="B185" t="str">
            <v>Canaleta eternit 90x450</v>
          </cell>
          <cell r="C185" t="str">
            <v>UN</v>
          </cell>
          <cell r="D185">
            <v>39628</v>
          </cell>
        </row>
        <row r="186">
          <cell r="A186" t="str">
            <v>M9018</v>
          </cell>
          <cell r="B186" t="str">
            <v>Canaleta eternit 90x525</v>
          </cell>
          <cell r="C186" t="str">
            <v>UN</v>
          </cell>
          <cell r="D186">
            <v>49182</v>
          </cell>
        </row>
        <row r="187">
          <cell r="A187" t="str">
            <v>M9019</v>
          </cell>
          <cell r="B187" t="str">
            <v>Canaleta eternit 90x600</v>
          </cell>
          <cell r="C187" t="str">
            <v>UN</v>
          </cell>
          <cell r="D187">
            <v>52934</v>
          </cell>
        </row>
        <row r="188">
          <cell r="A188" t="str">
            <v>M9020</v>
          </cell>
          <cell r="B188" t="str">
            <v>Canaleta eternit 90x750</v>
          </cell>
          <cell r="C188" t="str">
            <v>UN</v>
          </cell>
          <cell r="D188">
            <v>66137</v>
          </cell>
        </row>
        <row r="189">
          <cell r="A189" t="str">
            <v>M9021</v>
          </cell>
          <cell r="B189" t="str">
            <v>Canaleta eternit 90x900</v>
          </cell>
          <cell r="C189" t="str">
            <v>UN</v>
          </cell>
          <cell r="D189">
            <v>83970</v>
          </cell>
        </row>
        <row r="190">
          <cell r="A190" t="str">
            <v>M9022</v>
          </cell>
          <cell r="B190" t="str">
            <v>Canaleta Acesco 90x4,5</v>
          </cell>
          <cell r="C190" t="str">
            <v>UN</v>
          </cell>
          <cell r="D190">
            <v>36077.160000000003</v>
          </cell>
        </row>
        <row r="191">
          <cell r="A191" t="str">
            <v>M9023</v>
          </cell>
          <cell r="B191" t="str">
            <v xml:space="preserve">Bajante latón 12x6 </v>
          </cell>
          <cell r="C191" t="str">
            <v>ML</v>
          </cell>
          <cell r="D191">
            <v>24128.93</v>
          </cell>
        </row>
        <row r="192">
          <cell r="A192" t="str">
            <v>M9024</v>
          </cell>
          <cell r="B192" t="str">
            <v>Bajante PVC 3"</v>
          </cell>
          <cell r="C192" t="str">
            <v>ML</v>
          </cell>
          <cell r="D192">
            <v>51422.91</v>
          </cell>
        </row>
        <row r="193">
          <cell r="A193" t="str">
            <v>M9025</v>
          </cell>
          <cell r="B193" t="str">
            <v>Afinado cubiertas planas</v>
          </cell>
          <cell r="C193" t="str">
            <v>M²</v>
          </cell>
          <cell r="D193">
            <v>16231</v>
          </cell>
        </row>
        <row r="194">
          <cell r="A194" t="str">
            <v>M9026</v>
          </cell>
          <cell r="B194" t="str">
            <v>Tornillo P/canaleta 90</v>
          </cell>
          <cell r="C194" t="str">
            <v>UN</v>
          </cell>
          <cell r="D194">
            <v>1144</v>
          </cell>
        </row>
        <row r="195">
          <cell r="A195" t="str">
            <v>M9027</v>
          </cell>
          <cell r="B195" t="str">
            <v>Tornillo P/canaleta 43 Met.</v>
          </cell>
          <cell r="C195" t="str">
            <v>UN</v>
          </cell>
          <cell r="D195">
            <v>273</v>
          </cell>
        </row>
        <row r="196">
          <cell r="A196" t="str">
            <v>M9028</v>
          </cell>
          <cell r="B196" t="str">
            <v>Gancho para teja eternit de 55mm</v>
          </cell>
          <cell r="C196" t="str">
            <v>UN</v>
          </cell>
          <cell r="D196">
            <v>140</v>
          </cell>
        </row>
        <row r="197">
          <cell r="A197" t="str">
            <v>M9029</v>
          </cell>
          <cell r="B197" t="str">
            <v>Caballete eternit PF/7 fijo</v>
          </cell>
          <cell r="C197" t="str">
            <v>UN</v>
          </cell>
          <cell r="D197">
            <v>7096</v>
          </cell>
        </row>
        <row r="198">
          <cell r="A198" t="str">
            <v>M9030</v>
          </cell>
          <cell r="B198" t="str">
            <v>Caballete teja Moore</v>
          </cell>
          <cell r="C198" t="str">
            <v>ML</v>
          </cell>
          <cell r="D198">
            <v>1624</v>
          </cell>
        </row>
        <row r="199">
          <cell r="A199" t="str">
            <v>M9031</v>
          </cell>
          <cell r="B199" t="str">
            <v>Canal PVC blanco</v>
          </cell>
          <cell r="C199" t="str">
            <v>ML</v>
          </cell>
          <cell r="D199">
            <v>12250</v>
          </cell>
        </row>
        <row r="200">
          <cell r="A200" t="str">
            <v>M9032</v>
          </cell>
          <cell r="B200" t="str">
            <v>Tapa externa</v>
          </cell>
          <cell r="C200" t="str">
            <v>UN</v>
          </cell>
          <cell r="D200">
            <v>1925</v>
          </cell>
        </row>
        <row r="201">
          <cell r="A201" t="str">
            <v>M9033</v>
          </cell>
          <cell r="B201" t="str">
            <v>Unión canal</v>
          </cell>
          <cell r="C201" t="str">
            <v>UN</v>
          </cell>
          <cell r="D201">
            <v>2175</v>
          </cell>
        </row>
        <row r="202">
          <cell r="A202" t="str">
            <v>M9034</v>
          </cell>
          <cell r="B202" t="str">
            <v>Soporte de canal</v>
          </cell>
          <cell r="C202" t="str">
            <v>UN</v>
          </cell>
          <cell r="D202">
            <v>875</v>
          </cell>
        </row>
        <row r="203">
          <cell r="A203" t="str">
            <v>M9035</v>
          </cell>
          <cell r="B203" t="str">
            <v>Canaleta 90</v>
          </cell>
          <cell r="C203" t="str">
            <v>M²</v>
          </cell>
          <cell r="D203">
            <v>47000</v>
          </cell>
        </row>
        <row r="204">
          <cell r="A204" t="str">
            <v>M9036</v>
          </cell>
          <cell r="B204" t="str">
            <v>Limpiador PVC</v>
          </cell>
          <cell r="C204" t="str">
            <v>UN</v>
          </cell>
          <cell r="D204">
            <v>6420</v>
          </cell>
        </row>
        <row r="205">
          <cell r="A205" t="str">
            <v>M9037</v>
          </cell>
          <cell r="B205" t="str">
            <v>Soldadura PVC</v>
          </cell>
          <cell r="C205" t="str">
            <v>UN</v>
          </cell>
          <cell r="D205">
            <v>1640</v>
          </cell>
        </row>
        <row r="206">
          <cell r="A206" t="str">
            <v>M10000</v>
          </cell>
          <cell r="B206" t="str">
            <v>Instalaciones eléctricas:</v>
          </cell>
        </row>
        <row r="207">
          <cell r="A207" t="str">
            <v>M10001</v>
          </cell>
          <cell r="B207" t="str">
            <v>Tubo conduit diam.1/2" PVC</v>
          </cell>
          <cell r="C207" t="str">
            <v>ML</v>
          </cell>
          <cell r="D207">
            <v>453.8</v>
          </cell>
        </row>
        <row r="208">
          <cell r="A208" t="str">
            <v>M10002</v>
          </cell>
          <cell r="B208" t="str">
            <v>Tubo conduit diam.1" PVC</v>
          </cell>
          <cell r="C208" t="str">
            <v>ML</v>
          </cell>
          <cell r="D208">
            <v>771.27</v>
          </cell>
        </row>
        <row r="209">
          <cell r="A209" t="str">
            <v>M10003</v>
          </cell>
          <cell r="B209" t="str">
            <v>Tubo conduit diam.2" PVC</v>
          </cell>
          <cell r="C209" t="str">
            <v>ML</v>
          </cell>
          <cell r="D209">
            <v>2341.27</v>
          </cell>
        </row>
        <row r="210">
          <cell r="A210" t="str">
            <v>M10004</v>
          </cell>
          <cell r="B210" t="str">
            <v>Alambre cobre THW N°10 AWG</v>
          </cell>
          <cell r="C210" t="str">
            <v>ML</v>
          </cell>
          <cell r="D210">
            <v>436.16</v>
          </cell>
        </row>
        <row r="211">
          <cell r="A211" t="str">
            <v>M10005</v>
          </cell>
          <cell r="B211" t="str">
            <v>Alambre cobre THW N°12 AWG</v>
          </cell>
          <cell r="C211" t="str">
            <v>ML</v>
          </cell>
          <cell r="D211">
            <v>278.39999999999998</v>
          </cell>
        </row>
        <row r="212">
          <cell r="A212" t="str">
            <v>M10006</v>
          </cell>
          <cell r="B212" t="str">
            <v>Alambre cobre THW N°14 AWG</v>
          </cell>
          <cell r="C212" t="str">
            <v>ML</v>
          </cell>
          <cell r="D212">
            <v>198.36</v>
          </cell>
        </row>
        <row r="213">
          <cell r="A213" t="str">
            <v>M10007</v>
          </cell>
          <cell r="B213" t="str">
            <v>Caja galvanizada tipo 5800</v>
          </cell>
          <cell r="C213" t="str">
            <v>UN</v>
          </cell>
          <cell r="D213">
            <v>360</v>
          </cell>
        </row>
        <row r="214">
          <cell r="A214" t="str">
            <v>M10008</v>
          </cell>
          <cell r="B214" t="str">
            <v>Caja octogonal</v>
          </cell>
          <cell r="C214" t="str">
            <v>UN</v>
          </cell>
          <cell r="D214">
            <v>384</v>
          </cell>
        </row>
        <row r="215">
          <cell r="A215" t="str">
            <v>M10009</v>
          </cell>
          <cell r="B215" t="str">
            <v>Toma corriente tipo AVE 15A/125V</v>
          </cell>
          <cell r="C215" t="str">
            <v>UN</v>
          </cell>
          <cell r="D215">
            <v>1324</v>
          </cell>
        </row>
        <row r="216">
          <cell r="A216" t="str">
            <v>M10010</v>
          </cell>
          <cell r="B216" t="str">
            <v>Alambre 2x22 para teléfono</v>
          </cell>
          <cell r="C216" t="str">
            <v>ML</v>
          </cell>
          <cell r="D216">
            <v>136.88</v>
          </cell>
        </row>
        <row r="217">
          <cell r="A217" t="str">
            <v>M10011</v>
          </cell>
          <cell r="B217" t="str">
            <v>Toma para teléfono</v>
          </cell>
          <cell r="C217" t="str">
            <v>UN</v>
          </cell>
          <cell r="D217">
            <v>1032.4000000000001</v>
          </cell>
        </row>
        <row r="218">
          <cell r="A218" t="str">
            <v>M10012</v>
          </cell>
          <cell r="B218" t="str">
            <v>Botón timbre</v>
          </cell>
          <cell r="C218" t="str">
            <v>UN</v>
          </cell>
          <cell r="D218">
            <v>1241.2</v>
          </cell>
        </row>
        <row r="219">
          <cell r="A219" t="str">
            <v>M10013</v>
          </cell>
          <cell r="B219" t="str">
            <v>Zumbador 110V</v>
          </cell>
          <cell r="C219" t="str">
            <v>UN</v>
          </cell>
          <cell r="D219">
            <v>2610</v>
          </cell>
        </row>
        <row r="220">
          <cell r="A220" t="str">
            <v>M10014</v>
          </cell>
          <cell r="B220" t="str">
            <v>Cordón T.V</v>
          </cell>
          <cell r="C220" t="str">
            <v>UN</v>
          </cell>
          <cell r="D220">
            <v>400</v>
          </cell>
        </row>
        <row r="221">
          <cell r="A221" t="str">
            <v>M10015</v>
          </cell>
          <cell r="B221" t="str">
            <v>Salida T.V C.N</v>
          </cell>
          <cell r="C221" t="str">
            <v>UN</v>
          </cell>
          <cell r="D221">
            <v>1863.15</v>
          </cell>
        </row>
        <row r="222">
          <cell r="A222" t="str">
            <v>M10016</v>
          </cell>
          <cell r="B222" t="str">
            <v>Tablero C/llave 12 circuitos</v>
          </cell>
          <cell r="C222" t="str">
            <v>UN</v>
          </cell>
          <cell r="D222">
            <v>61000</v>
          </cell>
        </row>
        <row r="223">
          <cell r="A223" t="str">
            <v>M10017</v>
          </cell>
          <cell r="B223" t="str">
            <v>Tablero C/llave 18 circuitos</v>
          </cell>
          <cell r="C223" t="str">
            <v>UN</v>
          </cell>
          <cell r="D223">
            <v>70580</v>
          </cell>
        </row>
        <row r="224">
          <cell r="A224" t="str">
            <v>M10018</v>
          </cell>
          <cell r="B224" t="str">
            <v>Tablero C/puerta 24 circuitos</v>
          </cell>
          <cell r="C224" t="str">
            <v>UN</v>
          </cell>
          <cell r="D224">
            <v>77490</v>
          </cell>
        </row>
        <row r="225">
          <cell r="A225" t="str">
            <v>M10019</v>
          </cell>
          <cell r="B225" t="str">
            <v>Tablero C/puerta 36 circuitos</v>
          </cell>
          <cell r="C225" t="str">
            <v>UN</v>
          </cell>
          <cell r="D225">
            <v>167527.20000000001</v>
          </cell>
        </row>
        <row r="226">
          <cell r="A226" t="str">
            <v>M10020</v>
          </cell>
          <cell r="B226" t="str">
            <v>Taco termom. unip. HQP 30A</v>
          </cell>
          <cell r="C226" t="str">
            <v>UN</v>
          </cell>
          <cell r="D226">
            <v>3132</v>
          </cell>
        </row>
        <row r="227">
          <cell r="A227" t="str">
            <v>M10021</v>
          </cell>
          <cell r="B227" t="str">
            <v>Cable teléfonos 2 pares</v>
          </cell>
          <cell r="C227" t="str">
            <v>ML</v>
          </cell>
          <cell r="D227">
            <v>237.5</v>
          </cell>
        </row>
        <row r="228">
          <cell r="A228" t="str">
            <v>M10022</v>
          </cell>
          <cell r="B228" t="str">
            <v>AD. terminal cond. 1/2"</v>
          </cell>
          <cell r="C228" t="str">
            <v>UN</v>
          </cell>
          <cell r="D228">
            <v>62.5</v>
          </cell>
        </row>
        <row r="229">
          <cell r="A229" t="str">
            <v>M10023</v>
          </cell>
          <cell r="B229" t="str">
            <v>Caja doble conduit</v>
          </cell>
          <cell r="C229" t="str">
            <v>UN</v>
          </cell>
          <cell r="D229">
            <v>717.5</v>
          </cell>
        </row>
        <row r="230">
          <cell r="A230" t="str">
            <v>M10024</v>
          </cell>
          <cell r="B230" t="str">
            <v>Tubo conduit gris 1/2"</v>
          </cell>
          <cell r="C230" t="str">
            <v>ML</v>
          </cell>
          <cell r="D230">
            <v>1407.9</v>
          </cell>
        </row>
        <row r="231">
          <cell r="A231" t="str">
            <v>M10025</v>
          </cell>
          <cell r="B231" t="str">
            <v>Caja de 60x60x10cm</v>
          </cell>
          <cell r="C231" t="str">
            <v>UN</v>
          </cell>
          <cell r="D231">
            <v>13750</v>
          </cell>
        </row>
        <row r="232">
          <cell r="A232" t="str">
            <v>M10026</v>
          </cell>
          <cell r="B232" t="str">
            <v>Unión conduit PVC 1/2"</v>
          </cell>
          <cell r="C232" t="str">
            <v>UN</v>
          </cell>
          <cell r="D232">
            <v>91.25</v>
          </cell>
        </row>
        <row r="233">
          <cell r="A233" t="str">
            <v>M10027</v>
          </cell>
          <cell r="B233" t="str">
            <v>AD. terminal conduit 1"</v>
          </cell>
          <cell r="C233" t="str">
            <v>UN</v>
          </cell>
          <cell r="D233">
            <v>197.5</v>
          </cell>
        </row>
        <row r="234">
          <cell r="A234" t="str">
            <v>M10028</v>
          </cell>
          <cell r="B234" t="str">
            <v>Roseta paflon</v>
          </cell>
          <cell r="C234" t="str">
            <v>UN</v>
          </cell>
          <cell r="D234">
            <v>555.75</v>
          </cell>
        </row>
        <row r="235">
          <cell r="A235" t="str">
            <v>M10029</v>
          </cell>
          <cell r="B235" t="str">
            <v>Interruptor sencillo</v>
          </cell>
          <cell r="C235" t="str">
            <v>UN</v>
          </cell>
          <cell r="D235">
            <v>2208.75</v>
          </cell>
        </row>
        <row r="236">
          <cell r="A236" t="str">
            <v>M10030</v>
          </cell>
          <cell r="B236" t="str">
            <v>Toma sencilla americana</v>
          </cell>
          <cell r="C236" t="str">
            <v>UN</v>
          </cell>
          <cell r="D236">
            <v>1945.12</v>
          </cell>
        </row>
        <row r="237">
          <cell r="A237" t="str">
            <v>M10031</v>
          </cell>
          <cell r="B237" t="str">
            <v>Caja sencilla conduit</v>
          </cell>
          <cell r="C237" t="str">
            <v>UN</v>
          </cell>
          <cell r="D237">
            <v>417.5</v>
          </cell>
        </row>
        <row r="238">
          <cell r="A238" t="str">
            <v>M11000</v>
          </cell>
          <cell r="B238" t="str">
            <v>Tuberia PVC sanitaria</v>
          </cell>
        </row>
        <row r="239">
          <cell r="A239" t="str">
            <v>M11001</v>
          </cell>
          <cell r="B239" t="str">
            <v>Tubo PVC A.LL. 1 1/2"</v>
          </cell>
          <cell r="C239" t="str">
            <v>ML</v>
          </cell>
          <cell r="D239">
            <v>1558.75</v>
          </cell>
        </row>
        <row r="240">
          <cell r="A240" t="str">
            <v>M11002</v>
          </cell>
          <cell r="B240" t="str">
            <v>Tubo PVC A.LL. 2"</v>
          </cell>
          <cell r="C240" t="str">
            <v>ML</v>
          </cell>
          <cell r="D240">
            <v>2300</v>
          </cell>
        </row>
        <row r="241">
          <cell r="A241" t="str">
            <v>M11003</v>
          </cell>
          <cell r="B241" t="str">
            <v>Tubo PVC A.LL. 3"</v>
          </cell>
          <cell r="C241" t="str">
            <v>ML</v>
          </cell>
          <cell r="D241">
            <v>4307.5</v>
          </cell>
        </row>
        <row r="242">
          <cell r="A242" t="str">
            <v>M11004</v>
          </cell>
          <cell r="B242" t="str">
            <v>Tubo PVC A.LL. 4"</v>
          </cell>
          <cell r="C242" t="str">
            <v>ML</v>
          </cell>
          <cell r="D242">
            <v>6327.5</v>
          </cell>
        </row>
        <row r="243">
          <cell r="A243" t="str">
            <v>M11005</v>
          </cell>
          <cell r="B243" t="str">
            <v>Codo PVC 45 3"</v>
          </cell>
          <cell r="C243" t="str">
            <v>UN</v>
          </cell>
          <cell r="D243">
            <v>1515</v>
          </cell>
        </row>
        <row r="244">
          <cell r="A244" t="str">
            <v>M11006</v>
          </cell>
          <cell r="B244" t="str">
            <v>Tubo 3/4" presión</v>
          </cell>
          <cell r="C244" t="str">
            <v>ML</v>
          </cell>
          <cell r="D244">
            <v>1175</v>
          </cell>
        </row>
        <row r="245">
          <cell r="A245" t="str">
            <v>M11007</v>
          </cell>
          <cell r="B245" t="str">
            <v>Codo PVC presión</v>
          </cell>
          <cell r="C245" t="str">
            <v>UN</v>
          </cell>
          <cell r="D245">
            <v>420</v>
          </cell>
        </row>
        <row r="246">
          <cell r="A246" t="str">
            <v>M11008</v>
          </cell>
          <cell r="B246" t="str">
            <v>Cheque red white</v>
          </cell>
          <cell r="C246" t="str">
            <v>UN</v>
          </cell>
          <cell r="D246">
            <v>34425</v>
          </cell>
        </row>
        <row r="247">
          <cell r="A247" t="str">
            <v>M11009</v>
          </cell>
          <cell r="B247" t="str">
            <v>Registro toya 3/4"</v>
          </cell>
          <cell r="C247" t="str">
            <v>UN</v>
          </cell>
          <cell r="D247">
            <v>8327</v>
          </cell>
        </row>
        <row r="248">
          <cell r="A248" t="str">
            <v>M11010</v>
          </cell>
          <cell r="B248" t="str">
            <v>Codo PVC 90 3"</v>
          </cell>
          <cell r="C248" t="str">
            <v>UN</v>
          </cell>
          <cell r="D248">
            <v>2666</v>
          </cell>
        </row>
        <row r="249">
          <cell r="A249" t="str">
            <v>M11011</v>
          </cell>
          <cell r="B249" t="str">
            <v>Codo 90 4"</v>
          </cell>
          <cell r="C249" t="str">
            <v>UN</v>
          </cell>
          <cell r="D249">
            <v>4825</v>
          </cell>
        </row>
        <row r="250">
          <cell r="A250" t="str">
            <v>M11012</v>
          </cell>
          <cell r="B250" t="str">
            <v>Codo 90 1/4 CxC 4"</v>
          </cell>
          <cell r="C250" t="str">
            <v>UN</v>
          </cell>
          <cell r="D250">
            <v>3215</v>
          </cell>
        </row>
        <row r="251">
          <cell r="A251" t="str">
            <v>M11013</v>
          </cell>
          <cell r="B251" t="str">
            <v>Tubo PVC 3" A.N.</v>
          </cell>
          <cell r="C251" t="str">
            <v>ML</v>
          </cell>
          <cell r="D251">
            <v>4307.5</v>
          </cell>
        </row>
        <row r="252">
          <cell r="A252" t="str">
            <v>M11014</v>
          </cell>
          <cell r="B252" t="str">
            <v>Tubo PVC 4" A.N.</v>
          </cell>
          <cell r="C252" t="str">
            <v>ML</v>
          </cell>
          <cell r="D252">
            <v>6327.5</v>
          </cell>
        </row>
        <row r="253">
          <cell r="A253" t="str">
            <v>M11015</v>
          </cell>
          <cell r="B253" t="str">
            <v>Tubo PVC 6" A.N.</v>
          </cell>
          <cell r="C253" t="str">
            <v>ML</v>
          </cell>
          <cell r="D253">
            <v>12695</v>
          </cell>
        </row>
        <row r="254">
          <cell r="A254" t="str">
            <v>M12000</v>
          </cell>
          <cell r="B254" t="str">
            <v>Ventaneria</v>
          </cell>
        </row>
        <row r="255">
          <cell r="A255" t="str">
            <v>M12001</v>
          </cell>
          <cell r="B255" t="str">
            <v>Vidrio plano 3mm  2,25x1,40</v>
          </cell>
          <cell r="C255" t="str">
            <v>M²</v>
          </cell>
          <cell r="D255">
            <v>5752.73</v>
          </cell>
        </row>
        <row r="256">
          <cell r="A256" t="str">
            <v>M12002</v>
          </cell>
          <cell r="B256" t="str">
            <v>Vidrio plano 4mm 2,25x1,60</v>
          </cell>
          <cell r="C256" t="str">
            <v>M²</v>
          </cell>
          <cell r="D256">
            <v>7545.38</v>
          </cell>
        </row>
        <row r="257">
          <cell r="A257" t="str">
            <v>M12003</v>
          </cell>
          <cell r="B257" t="str">
            <v>Vidrio plano 5mm 2,25x1,80</v>
          </cell>
          <cell r="C257" t="str">
            <v>M²</v>
          </cell>
          <cell r="D257">
            <v>9519</v>
          </cell>
        </row>
        <row r="258">
          <cell r="A258" t="str">
            <v>M12004</v>
          </cell>
          <cell r="B258" t="str">
            <v>Vidrio plano 6mm 2,25x1,80</v>
          </cell>
          <cell r="C258" t="str">
            <v>M²</v>
          </cell>
          <cell r="D258">
            <v>11523.98</v>
          </cell>
        </row>
        <row r="259">
          <cell r="A259" t="str">
            <v>M12005</v>
          </cell>
          <cell r="B259" t="str">
            <v>Vidrio esmerilado</v>
          </cell>
          <cell r="C259" t="str">
            <v>M²</v>
          </cell>
          <cell r="D259">
            <v>4250</v>
          </cell>
        </row>
        <row r="260">
          <cell r="A260" t="str">
            <v>M12006</v>
          </cell>
          <cell r="B260" t="str">
            <v>Ventana lámina</v>
          </cell>
          <cell r="C260" t="str">
            <v>M²</v>
          </cell>
          <cell r="D260">
            <v>21000</v>
          </cell>
        </row>
        <row r="261">
          <cell r="A261" t="str">
            <v>M13000</v>
          </cell>
          <cell r="B261" t="str">
            <v>Pinturas:</v>
          </cell>
        </row>
        <row r="262">
          <cell r="A262" t="str">
            <v>M13001</v>
          </cell>
          <cell r="B262" t="str">
            <v>Yeso corriente</v>
          </cell>
          <cell r="C262" t="str">
            <v>BULTO</v>
          </cell>
          <cell r="D262">
            <v>8125</v>
          </cell>
        </row>
        <row r="263">
          <cell r="A263" t="str">
            <v>M13002</v>
          </cell>
          <cell r="B263" t="str">
            <v>Caolín</v>
          </cell>
          <cell r="C263" t="str">
            <v>BULTO</v>
          </cell>
          <cell r="D263">
            <v>5125</v>
          </cell>
        </row>
        <row r="264">
          <cell r="A264" t="str">
            <v>M13003</v>
          </cell>
          <cell r="B264" t="str">
            <v>Viniltex</v>
          </cell>
          <cell r="C264" t="str">
            <v>GALON</v>
          </cell>
          <cell r="D264">
            <v>16550</v>
          </cell>
        </row>
        <row r="265">
          <cell r="A265" t="str">
            <v>M13004</v>
          </cell>
          <cell r="B265" t="str">
            <v>Laca transparente</v>
          </cell>
          <cell r="C265" t="str">
            <v>GALON</v>
          </cell>
          <cell r="D265">
            <v>17312.5</v>
          </cell>
        </row>
        <row r="266">
          <cell r="A266" t="str">
            <v>M13005</v>
          </cell>
          <cell r="B266" t="str">
            <v>Anticorrosivo gris</v>
          </cell>
          <cell r="C266" t="str">
            <v>GALON</v>
          </cell>
          <cell r="D266">
            <v>13250</v>
          </cell>
        </row>
        <row r="267">
          <cell r="A267" t="str">
            <v>M13006</v>
          </cell>
          <cell r="B267" t="str">
            <v>Pabmeril pliego 9x11</v>
          </cell>
          <cell r="C267" t="str">
            <v>UN</v>
          </cell>
          <cell r="D267">
            <v>718.12</v>
          </cell>
        </row>
        <row r="268">
          <cell r="A268" t="str">
            <v>M13007</v>
          </cell>
          <cell r="B268" t="str">
            <v>Acrilico Blanco y Colores</v>
          </cell>
          <cell r="C268" t="str">
            <v>GALON</v>
          </cell>
          <cell r="D268">
            <v>17162.5</v>
          </cell>
        </row>
        <row r="269">
          <cell r="A269" t="str">
            <v>M13008</v>
          </cell>
          <cell r="B269" t="str">
            <v>Acrilico Mate Suv</v>
          </cell>
          <cell r="C269" t="str">
            <v>GALON</v>
          </cell>
          <cell r="D269">
            <v>19375</v>
          </cell>
        </row>
        <row r="270">
          <cell r="A270" t="str">
            <v>M13009</v>
          </cell>
          <cell r="B270" t="str">
            <v>Acriltex</v>
          </cell>
          <cell r="C270" t="str">
            <v>GALON</v>
          </cell>
          <cell r="D270">
            <v>19475</v>
          </cell>
        </row>
        <row r="271">
          <cell r="A271" t="str">
            <v>M13010</v>
          </cell>
          <cell r="B271" t="str">
            <v>Anticorrosivo Gris</v>
          </cell>
          <cell r="C271" t="str">
            <v>GALON</v>
          </cell>
          <cell r="D271">
            <v>13250</v>
          </cell>
        </row>
        <row r="272">
          <cell r="A272" t="str">
            <v>M13011</v>
          </cell>
          <cell r="B272" t="str">
            <v>Anticorrosivo Rojo</v>
          </cell>
          <cell r="C272" t="str">
            <v>GALON</v>
          </cell>
          <cell r="D272">
            <v>13112.5</v>
          </cell>
        </row>
        <row r="273">
          <cell r="A273" t="str">
            <v>M13012</v>
          </cell>
          <cell r="B273" t="str">
            <v>Anticorrosivo Gris protección ICO</v>
          </cell>
          <cell r="C273" t="str">
            <v>GALON</v>
          </cell>
          <cell r="D273">
            <v>14850</v>
          </cell>
        </row>
        <row r="274">
          <cell r="A274" t="str">
            <v>M13013</v>
          </cell>
          <cell r="B274" t="str">
            <v>Anticorrosivo Rojo protección ICO</v>
          </cell>
          <cell r="C274" t="str">
            <v>GALON</v>
          </cell>
          <cell r="D274">
            <v>13100</v>
          </cell>
        </row>
        <row r="275">
          <cell r="A275" t="str">
            <v>M13014</v>
          </cell>
          <cell r="B275" t="str">
            <v>Barniz brillante Exterior</v>
          </cell>
          <cell r="C275" t="str">
            <v>GALON</v>
          </cell>
          <cell r="D275">
            <v>10775</v>
          </cell>
        </row>
        <row r="276">
          <cell r="A276" t="str">
            <v>M13015</v>
          </cell>
          <cell r="B276" t="str">
            <v>Barniz brillante Interior</v>
          </cell>
          <cell r="C276" t="str">
            <v>GALON</v>
          </cell>
          <cell r="D276">
            <v>14987.5</v>
          </cell>
        </row>
        <row r="277">
          <cell r="A277" t="str">
            <v>M13016</v>
          </cell>
          <cell r="B277" t="str">
            <v>Barniz Viltriflex</v>
          </cell>
          <cell r="C277" t="str">
            <v>GALON</v>
          </cell>
          <cell r="D277">
            <v>31172.5</v>
          </cell>
        </row>
        <row r="278">
          <cell r="A278" t="str">
            <v>M13017</v>
          </cell>
          <cell r="B278" t="str">
            <v>Base blanca 1490</v>
          </cell>
          <cell r="C278" t="str">
            <v>GALON</v>
          </cell>
          <cell r="D278">
            <v>31850</v>
          </cell>
        </row>
        <row r="279">
          <cell r="A279" t="str">
            <v>M13018</v>
          </cell>
          <cell r="B279" t="str">
            <v>Base blanca ultralac</v>
          </cell>
          <cell r="C279" t="str">
            <v>GALON</v>
          </cell>
          <cell r="D279">
            <v>13512.5</v>
          </cell>
        </row>
        <row r="280">
          <cell r="A280" t="str">
            <v>M13019</v>
          </cell>
          <cell r="B280" t="str">
            <v>Cal promical</v>
          </cell>
          <cell r="C280" t="str">
            <v>BULTO</v>
          </cell>
          <cell r="D280">
            <v>2500</v>
          </cell>
        </row>
        <row r="281">
          <cell r="A281" t="str">
            <v>M13020</v>
          </cell>
          <cell r="B281" t="str">
            <v xml:space="preserve">Caolín </v>
          </cell>
          <cell r="C281" t="str">
            <v>BULTO</v>
          </cell>
          <cell r="D281">
            <v>5125</v>
          </cell>
        </row>
        <row r="282">
          <cell r="A282" t="str">
            <v>M13021</v>
          </cell>
          <cell r="B282" t="str">
            <v>Esmalte corrugables</v>
          </cell>
          <cell r="C282" t="str">
            <v>GALON</v>
          </cell>
          <cell r="D282">
            <v>27672.5</v>
          </cell>
        </row>
        <row r="283">
          <cell r="A283" t="str">
            <v>M13022</v>
          </cell>
          <cell r="B283" t="str">
            <v>Esmalte domestico</v>
          </cell>
          <cell r="C283" t="str">
            <v>GALON</v>
          </cell>
          <cell r="D283">
            <v>19150</v>
          </cell>
        </row>
        <row r="284">
          <cell r="A284" t="str">
            <v>M13023</v>
          </cell>
          <cell r="B284" t="str">
            <v>Esmalte martillado</v>
          </cell>
          <cell r="C284" t="str">
            <v>GALON</v>
          </cell>
          <cell r="D284">
            <v>26225</v>
          </cell>
        </row>
        <row r="285">
          <cell r="A285" t="str">
            <v>M13024</v>
          </cell>
          <cell r="B285" t="str">
            <v>Esmalte super 15</v>
          </cell>
          <cell r="C285" t="str">
            <v>GALON</v>
          </cell>
          <cell r="D285">
            <v>21375</v>
          </cell>
        </row>
        <row r="286">
          <cell r="A286" t="str">
            <v>M13025</v>
          </cell>
          <cell r="B286" t="str">
            <v>Esmalte alto brillo</v>
          </cell>
          <cell r="C286" t="str">
            <v>GALON</v>
          </cell>
          <cell r="D286">
            <v>20875</v>
          </cell>
        </row>
        <row r="287">
          <cell r="A287" t="str">
            <v>M13026</v>
          </cell>
          <cell r="B287" t="str">
            <v>Estuco</v>
          </cell>
          <cell r="C287" t="str">
            <v>KG</v>
          </cell>
          <cell r="D287">
            <v>427.5</v>
          </cell>
        </row>
        <row r="288">
          <cell r="A288" t="str">
            <v>M13027</v>
          </cell>
          <cell r="B288" t="str">
            <v>Estucor</v>
          </cell>
          <cell r="C288" t="str">
            <v>KG</v>
          </cell>
          <cell r="D288">
            <v>430.35</v>
          </cell>
        </row>
        <row r="289">
          <cell r="A289" t="str">
            <v>M13028</v>
          </cell>
          <cell r="B289" t="str">
            <v>Laca Aerosol x 160Z</v>
          </cell>
          <cell r="C289" t="str">
            <v>UN</v>
          </cell>
          <cell r="D289">
            <v>3087.5</v>
          </cell>
        </row>
        <row r="290">
          <cell r="A290" t="str">
            <v>M13029</v>
          </cell>
          <cell r="B290" t="str">
            <v>Laca transparente mate PHLC</v>
          </cell>
          <cell r="C290" t="str">
            <v>GALON</v>
          </cell>
          <cell r="D290">
            <v>17625</v>
          </cell>
        </row>
        <row r="291">
          <cell r="A291" t="str">
            <v>M13030</v>
          </cell>
          <cell r="B291" t="str">
            <v>Pintucal</v>
          </cell>
          <cell r="C291" t="str">
            <v>KG</v>
          </cell>
          <cell r="D291">
            <v>394.73</v>
          </cell>
        </row>
        <row r="292">
          <cell r="A292" t="str">
            <v>M14000</v>
          </cell>
          <cell r="B292" t="str">
            <v>Enchapes y accesorios</v>
          </cell>
        </row>
        <row r="293">
          <cell r="A293" t="str">
            <v>M14001</v>
          </cell>
          <cell r="B293" t="str">
            <v>Cristanac especial</v>
          </cell>
          <cell r="C293" t="str">
            <v>M²</v>
          </cell>
          <cell r="D293">
            <v>23200.91</v>
          </cell>
        </row>
        <row r="294">
          <cell r="A294" t="str">
            <v>M14002</v>
          </cell>
          <cell r="B294" t="str">
            <v>Duchas Cristanac 1,2x0,9</v>
          </cell>
          <cell r="C294" t="str">
            <v>UN</v>
          </cell>
          <cell r="D294">
            <v>242747.91</v>
          </cell>
        </row>
        <row r="295">
          <cell r="A295" t="str">
            <v>M14003</v>
          </cell>
          <cell r="B295" t="str">
            <v>Gabinete baño principal</v>
          </cell>
          <cell r="C295" t="str">
            <v>UN</v>
          </cell>
          <cell r="D295">
            <v>86654</v>
          </cell>
        </row>
        <row r="296">
          <cell r="A296" t="str">
            <v>M14004</v>
          </cell>
          <cell r="B296" t="str">
            <v>Gabinete baño servicio</v>
          </cell>
          <cell r="C296" t="str">
            <v>UN</v>
          </cell>
          <cell r="D296">
            <v>46691</v>
          </cell>
        </row>
        <row r="297">
          <cell r="A297" t="str">
            <v>M14005</v>
          </cell>
          <cell r="B297" t="str">
            <v>Jaboneras porcelana acuario</v>
          </cell>
          <cell r="C297" t="str">
            <v>UN</v>
          </cell>
          <cell r="D297">
            <v>3963</v>
          </cell>
        </row>
        <row r="298">
          <cell r="A298" t="str">
            <v>M14006</v>
          </cell>
          <cell r="B298" t="str">
            <v>Juegos incrustar acuario</v>
          </cell>
          <cell r="C298" t="str">
            <v>UN</v>
          </cell>
          <cell r="D298" t="str">
            <v>19733.28</v>
          </cell>
        </row>
        <row r="299">
          <cell r="A299" t="str">
            <v>M14007</v>
          </cell>
          <cell r="B299" t="str">
            <v>Juegos incrustar royal</v>
          </cell>
          <cell r="C299" t="str">
            <v>UN</v>
          </cell>
          <cell r="D299" t="str">
            <v>24162.28</v>
          </cell>
        </row>
        <row r="300">
          <cell r="A300" t="str">
            <v>M14008</v>
          </cell>
          <cell r="B300" t="str">
            <v>Juegos incrustar stilo</v>
          </cell>
          <cell r="C300" t="str">
            <v>UN</v>
          </cell>
          <cell r="D300" t="str">
            <v>60221.15</v>
          </cell>
        </row>
        <row r="301">
          <cell r="A301" t="str">
            <v>M14009</v>
          </cell>
          <cell r="B301" t="str">
            <v>Lavaderos porcelana 11x11</v>
          </cell>
          <cell r="C301" t="str">
            <v>UN</v>
          </cell>
          <cell r="D301" t="str">
            <v>37249.76</v>
          </cell>
        </row>
        <row r="302">
          <cell r="A302" t="str">
            <v>M14010</v>
          </cell>
          <cell r="B302" t="str">
            <v>Lavaderos porcelana 20x20</v>
          </cell>
          <cell r="C302" t="str">
            <v>UN</v>
          </cell>
          <cell r="D302" t="str">
            <v>60856.28</v>
          </cell>
        </row>
        <row r="303">
          <cell r="A303" t="str">
            <v>M14011</v>
          </cell>
          <cell r="B303" t="str">
            <v>Mármol gris 30x15</v>
          </cell>
          <cell r="C303" t="str">
            <v>M²</v>
          </cell>
          <cell r="D303" t="str">
            <v>33245.36</v>
          </cell>
        </row>
        <row r="304">
          <cell r="A304" t="str">
            <v>M14012</v>
          </cell>
          <cell r="B304" t="str">
            <v>Mármol travertino peruano</v>
          </cell>
          <cell r="C304" t="str">
            <v>M²</v>
          </cell>
          <cell r="D304" t="str">
            <v>87270.49</v>
          </cell>
        </row>
        <row r="305">
          <cell r="A305" t="str">
            <v>M14013</v>
          </cell>
          <cell r="B305" t="str">
            <v>Marmol travertino 30x15</v>
          </cell>
          <cell r="C305" t="str">
            <v>M²</v>
          </cell>
          <cell r="D305">
            <v>34619.589999999997</v>
          </cell>
        </row>
        <row r="306">
          <cell r="A306" t="str">
            <v>M14014</v>
          </cell>
          <cell r="B306" t="str">
            <v>Papel de colgadura estilos</v>
          </cell>
          <cell r="C306" t="str">
            <v>M²</v>
          </cell>
          <cell r="D306">
            <v>4019.23</v>
          </cell>
        </row>
        <row r="307">
          <cell r="A307" t="str">
            <v>M14015</v>
          </cell>
          <cell r="B307" t="str">
            <v>Papel colgadura tipo 1</v>
          </cell>
          <cell r="C307" t="str">
            <v>M²</v>
          </cell>
          <cell r="D307">
            <v>4018.35</v>
          </cell>
        </row>
        <row r="308">
          <cell r="A308" t="str">
            <v>M14016</v>
          </cell>
          <cell r="B308" t="str">
            <v>Papelera porcelana acuario</v>
          </cell>
          <cell r="C308" t="str">
            <v>UN</v>
          </cell>
          <cell r="D308">
            <v>6299.72</v>
          </cell>
        </row>
        <row r="309">
          <cell r="A309" t="str">
            <v>M14017</v>
          </cell>
          <cell r="B309" t="str">
            <v>Piedra crema</v>
          </cell>
          <cell r="C309" t="str">
            <v>M²</v>
          </cell>
          <cell r="D309">
            <v>23492.93</v>
          </cell>
        </row>
        <row r="310">
          <cell r="A310" t="str">
            <v>M14018</v>
          </cell>
          <cell r="B310" t="str">
            <v>Pirlan ducha porc. 11x11</v>
          </cell>
          <cell r="C310" t="str">
            <v>ML</v>
          </cell>
          <cell r="D310">
            <v>2816.68</v>
          </cell>
        </row>
        <row r="311">
          <cell r="A311" t="str">
            <v>M14019</v>
          </cell>
          <cell r="B311" t="str">
            <v>Pirlan ducha porc. 20x20</v>
          </cell>
          <cell r="C311" t="str">
            <v>ML</v>
          </cell>
          <cell r="D311">
            <v>11013.45</v>
          </cell>
        </row>
        <row r="312">
          <cell r="A312" t="str">
            <v>M14020</v>
          </cell>
          <cell r="B312" t="str">
            <v>Porcelana esfumado base 20x20</v>
          </cell>
          <cell r="C312" t="str">
            <v>M²</v>
          </cell>
          <cell r="D312">
            <v>10357.200000000001</v>
          </cell>
        </row>
        <row r="313">
          <cell r="A313" t="str">
            <v>M14021</v>
          </cell>
          <cell r="B313" t="str">
            <v>Porcelana estancia dunas 11x11</v>
          </cell>
          <cell r="C313" t="str">
            <v>M²</v>
          </cell>
          <cell r="D313">
            <v>7150.91</v>
          </cell>
        </row>
        <row r="314">
          <cell r="A314" t="str">
            <v>M14022</v>
          </cell>
          <cell r="B314" t="str">
            <v>Rejillas plásticas sosco 3x2</v>
          </cell>
          <cell r="C314" t="str">
            <v>UN</v>
          </cell>
          <cell r="D314">
            <v>822.44</v>
          </cell>
        </row>
        <row r="315">
          <cell r="A315" t="str">
            <v>M14023</v>
          </cell>
          <cell r="B315" t="str">
            <v>Rejilla sifón 20x20</v>
          </cell>
          <cell r="C315" t="str">
            <v>UN</v>
          </cell>
          <cell r="D315">
            <v>8715.08</v>
          </cell>
        </row>
        <row r="316">
          <cell r="A316" t="str">
            <v>M14024</v>
          </cell>
          <cell r="B316" t="str">
            <v>Rejilla sifón 4,5x3,5</v>
          </cell>
          <cell r="C316" t="str">
            <v>UN</v>
          </cell>
          <cell r="D316">
            <v>5052.96</v>
          </cell>
        </row>
        <row r="317">
          <cell r="A317" t="str">
            <v>M14025</v>
          </cell>
          <cell r="B317" t="str">
            <v>Rejillas sosco 3x2</v>
          </cell>
          <cell r="C317" t="str">
            <v>UN</v>
          </cell>
          <cell r="D317">
            <v>1424.5</v>
          </cell>
        </row>
        <row r="318">
          <cell r="A318" t="str">
            <v>M14026</v>
          </cell>
          <cell r="B318" t="str">
            <v>Rejillas vent. 20x20</v>
          </cell>
          <cell r="C318" t="str">
            <v>UN</v>
          </cell>
          <cell r="D318">
            <v>3070</v>
          </cell>
        </row>
        <row r="319">
          <cell r="A319" t="str">
            <v>M14027</v>
          </cell>
          <cell r="B319" t="str">
            <v>Remate bocel aluminio</v>
          </cell>
          <cell r="C319" t="str">
            <v>ML</v>
          </cell>
          <cell r="D319">
            <v>640.5</v>
          </cell>
        </row>
        <row r="320">
          <cell r="A320" t="str">
            <v>M14028</v>
          </cell>
          <cell r="B320" t="str">
            <v>Remate bocel porc. 0,11</v>
          </cell>
          <cell r="C320" t="str">
            <v>ML</v>
          </cell>
          <cell r="D320">
            <v>1605.03</v>
          </cell>
        </row>
        <row r="321">
          <cell r="A321" t="str">
            <v>M14029</v>
          </cell>
          <cell r="B321" t="str">
            <v>Tapas registro 20x20</v>
          </cell>
          <cell r="C321" t="str">
            <v>UN</v>
          </cell>
          <cell r="D321">
            <v>9825.2000000000007</v>
          </cell>
        </row>
        <row r="322">
          <cell r="A322" t="str">
            <v>M14030</v>
          </cell>
          <cell r="B322" t="str">
            <v>Tapas registro 6x6</v>
          </cell>
          <cell r="C322" t="str">
            <v>UN</v>
          </cell>
          <cell r="D322">
            <v>4657.3999999999996</v>
          </cell>
        </row>
        <row r="323">
          <cell r="A323" t="str">
            <v>M14031</v>
          </cell>
          <cell r="B323" t="str">
            <v>Válvula lavadero 2"</v>
          </cell>
          <cell r="C323" t="str">
            <v>UN</v>
          </cell>
          <cell r="D323">
            <v>2204</v>
          </cell>
        </row>
        <row r="324">
          <cell r="A324" t="str">
            <v>M14032</v>
          </cell>
          <cell r="B324" t="str">
            <v>Sanitario nova blanco</v>
          </cell>
          <cell r="C324" t="str">
            <v>UN</v>
          </cell>
          <cell r="D324">
            <v>87780</v>
          </cell>
        </row>
        <row r="325">
          <cell r="A325" t="str">
            <v>M14033</v>
          </cell>
          <cell r="B325" t="str">
            <v>Lavamanos NOVA</v>
          </cell>
          <cell r="C325" t="str">
            <v>UN</v>
          </cell>
          <cell r="D325">
            <v>77612.5</v>
          </cell>
        </row>
        <row r="326">
          <cell r="A326" t="str">
            <v>M14034</v>
          </cell>
          <cell r="B326" t="str">
            <v>Orinal mediano</v>
          </cell>
          <cell r="C326" t="str">
            <v>UN</v>
          </cell>
          <cell r="D326">
            <v>61692.5</v>
          </cell>
        </row>
        <row r="327">
          <cell r="A327" t="str">
            <v>M15000</v>
          </cell>
          <cell r="B327" t="str">
            <v>Luminarias y lámparas:</v>
          </cell>
        </row>
        <row r="328">
          <cell r="A328" t="str">
            <v>M15001</v>
          </cell>
          <cell r="B328" t="str">
            <v>Roseta bakelita AVE</v>
          </cell>
          <cell r="C328" t="str">
            <v>UN</v>
          </cell>
          <cell r="D328">
            <v>591.6</v>
          </cell>
        </row>
        <row r="329">
          <cell r="A329" t="str">
            <v>M15002</v>
          </cell>
          <cell r="B329" t="str">
            <v>Roseta porcelana</v>
          </cell>
          <cell r="C329" t="str">
            <v>UN</v>
          </cell>
          <cell r="D329">
            <v>610.5</v>
          </cell>
        </row>
        <row r="330">
          <cell r="A330" t="str">
            <v>M15003</v>
          </cell>
          <cell r="B330" t="str">
            <v>Lámpara FLCTE 4x20 X-20K</v>
          </cell>
          <cell r="C330" t="str">
            <v>UN</v>
          </cell>
          <cell r="D330">
            <v>58877.87</v>
          </cell>
        </row>
        <row r="331">
          <cell r="A331" t="str">
            <v>M15004</v>
          </cell>
          <cell r="B331" t="str">
            <v>Lámpara FLCTE 4x20 X-70P</v>
          </cell>
          <cell r="C331" t="str">
            <v>UN</v>
          </cell>
          <cell r="D331">
            <v>76871.490000000005</v>
          </cell>
        </row>
        <row r="332">
          <cell r="A332" t="str">
            <v>M15005</v>
          </cell>
          <cell r="B332" t="str">
            <v>Lámpara SLIM 2x48 X-13K</v>
          </cell>
          <cell r="C332" t="str">
            <v>UN</v>
          </cell>
          <cell r="D332">
            <v>66735.839999999997</v>
          </cell>
        </row>
        <row r="333">
          <cell r="A333" t="str">
            <v>M15006</v>
          </cell>
          <cell r="B333" t="str">
            <v>Lámpara SLIM 2x48 X-20KM</v>
          </cell>
          <cell r="C333" t="str">
            <v>UN</v>
          </cell>
          <cell r="D333">
            <v>73568.86</v>
          </cell>
        </row>
        <row r="334">
          <cell r="A334" t="str">
            <v>M15007</v>
          </cell>
          <cell r="B334" t="str">
            <v>Farol para poste 125W</v>
          </cell>
          <cell r="C334" t="str">
            <v>UN</v>
          </cell>
          <cell r="D334">
            <v>177658.55</v>
          </cell>
        </row>
        <row r="335">
          <cell r="A335" t="str">
            <v>M15008</v>
          </cell>
          <cell r="B335" t="str">
            <v>Lámpara FLCTE 2x20 X-13K</v>
          </cell>
          <cell r="C335" t="str">
            <v>UN</v>
          </cell>
          <cell r="D335">
            <v>33823.46</v>
          </cell>
        </row>
        <row r="336">
          <cell r="A336" t="str">
            <v>M18000</v>
          </cell>
          <cell r="B336" t="str">
            <v>Puertas:</v>
          </cell>
        </row>
        <row r="337">
          <cell r="A337" t="str">
            <v>M18001</v>
          </cell>
          <cell r="B337" t="str">
            <v>Puerta doble moldura cedro 1,20x2,00</v>
          </cell>
          <cell r="C337" t="str">
            <v>UN</v>
          </cell>
          <cell r="D337">
            <v>429000</v>
          </cell>
        </row>
        <row r="338">
          <cell r="A338" t="str">
            <v>M18002</v>
          </cell>
          <cell r="B338" t="str">
            <v>Puerta doble moldura FLORM 1,20x2,00</v>
          </cell>
          <cell r="C338" t="str">
            <v>UN</v>
          </cell>
          <cell r="D338">
            <v>482625</v>
          </cell>
        </row>
        <row r="339">
          <cell r="A339" t="str">
            <v>M18003</v>
          </cell>
          <cell r="B339" t="str">
            <v>Puerta sensilla flor morado 0,80x2,00</v>
          </cell>
          <cell r="C339" t="str">
            <v>UN</v>
          </cell>
          <cell r="D339">
            <v>150000</v>
          </cell>
        </row>
        <row r="340">
          <cell r="A340" t="str">
            <v>M18004</v>
          </cell>
          <cell r="B340" t="str">
            <v>Puerta sensilla moldura cedro 0,80x2,00</v>
          </cell>
          <cell r="C340" t="str">
            <v>UN</v>
          </cell>
          <cell r="D340">
            <v>308343.75</v>
          </cell>
        </row>
        <row r="341">
          <cell r="A341" t="str">
            <v>M18005</v>
          </cell>
          <cell r="B341" t="str">
            <v>Puerta metálica</v>
          </cell>
          <cell r="C341" t="str">
            <v>M²</v>
          </cell>
          <cell r="D341">
            <v>54964.93</v>
          </cell>
        </row>
        <row r="342">
          <cell r="A342" t="str">
            <v>M19000</v>
          </cell>
          <cell r="B342" t="str">
            <v>Varios:</v>
          </cell>
        </row>
        <row r="343">
          <cell r="A343" t="str">
            <v>M19001</v>
          </cell>
          <cell r="B343" t="str">
            <v>Tornillo P/MAD. 1x6"</v>
          </cell>
          <cell r="C343" t="str">
            <v>UN</v>
          </cell>
          <cell r="D343">
            <v>11.51</v>
          </cell>
        </row>
        <row r="344">
          <cell r="A344" t="str">
            <v>M19002</v>
          </cell>
          <cell r="B344" t="str">
            <v>Perfil galvan. pag 230 18</v>
          </cell>
          <cell r="C344" t="str">
            <v>ML</v>
          </cell>
          <cell r="D344">
            <v>3003.9</v>
          </cell>
        </row>
        <row r="345">
          <cell r="A345" t="str">
            <v>M19003</v>
          </cell>
          <cell r="B345" t="str">
            <v>Cubierta arquitectónica</v>
          </cell>
          <cell r="C345" t="str">
            <v>UN</v>
          </cell>
          <cell r="D345">
            <v>15012.37</v>
          </cell>
        </row>
        <row r="346">
          <cell r="A346" t="str">
            <v>M19004</v>
          </cell>
          <cell r="B346" t="str">
            <v>Bisagra común 3"</v>
          </cell>
          <cell r="C346" t="str">
            <v>UN</v>
          </cell>
          <cell r="D346">
            <v>313.5</v>
          </cell>
        </row>
        <row r="347">
          <cell r="A347" t="str">
            <v>M19005</v>
          </cell>
          <cell r="B347" t="str">
            <v>P/candado simple 3"</v>
          </cell>
          <cell r="C347" t="str">
            <v>UN</v>
          </cell>
          <cell r="D347">
            <v>788.02</v>
          </cell>
        </row>
        <row r="348">
          <cell r="A348" t="str">
            <v>M19006</v>
          </cell>
          <cell r="B348" t="str">
            <v>T. chapa-ordinario 0,30</v>
          </cell>
          <cell r="C348" t="str">
            <v>ML</v>
          </cell>
          <cell r="D348">
            <v>1082.5</v>
          </cell>
        </row>
        <row r="349">
          <cell r="A349" t="str">
            <v>M19007</v>
          </cell>
          <cell r="B349" t="str">
            <v>Vara de clavo</v>
          </cell>
          <cell r="C349" t="str">
            <v>ML</v>
          </cell>
          <cell r="D349">
            <v>1416.25</v>
          </cell>
        </row>
        <row r="350">
          <cell r="A350" t="str">
            <v>M19008</v>
          </cell>
          <cell r="B350" t="str">
            <v>Tiras alistado 3x3x3</v>
          </cell>
          <cell r="C350" t="str">
            <v>ML</v>
          </cell>
          <cell r="D350">
            <v>208.32</v>
          </cell>
        </row>
        <row r="351">
          <cell r="A351" t="str">
            <v>M19009</v>
          </cell>
          <cell r="B351" t="str">
            <v>Pegante boxer [750ml]</v>
          </cell>
          <cell r="C351" t="str">
            <v>UN</v>
          </cell>
          <cell r="D351">
            <v>3333.75</v>
          </cell>
        </row>
        <row r="352">
          <cell r="A352" t="str">
            <v>M19010</v>
          </cell>
          <cell r="B352" t="str">
            <v>Señales y otros</v>
          </cell>
          <cell r="C352" t="str">
            <v>GLB</v>
          </cell>
          <cell r="D352">
            <v>1</v>
          </cell>
        </row>
        <row r="353">
          <cell r="A353" t="str">
            <v>M19011</v>
          </cell>
          <cell r="B353" t="str">
            <v>Explosivos</v>
          </cell>
          <cell r="C353" t="str">
            <v>KG</v>
          </cell>
          <cell r="D353">
            <v>10000</v>
          </cell>
        </row>
        <row r="354">
          <cell r="A354" t="str">
            <v>M19012</v>
          </cell>
          <cell r="B354" t="str">
            <v>Agua de carrotanque</v>
          </cell>
          <cell r="C354" t="str">
            <v>LT</v>
          </cell>
          <cell r="D354">
            <v>4.5</v>
          </cell>
        </row>
        <row r="355">
          <cell r="A355" t="str">
            <v>M19013</v>
          </cell>
          <cell r="B355" t="str">
            <v>Malla gavión</v>
          </cell>
          <cell r="C355" t="str">
            <v>ML</v>
          </cell>
          <cell r="D355">
            <v>2000</v>
          </cell>
        </row>
        <row r="356">
          <cell r="A356" t="str">
            <v>M19014</v>
          </cell>
          <cell r="B356" t="str">
            <v>Geotextil</v>
          </cell>
          <cell r="C356" t="str">
            <v>M²</v>
          </cell>
          <cell r="D356">
            <v>6000</v>
          </cell>
        </row>
        <row r="357">
          <cell r="A357" t="str">
            <v>M20000</v>
          </cell>
          <cell r="B357" t="str">
            <v>Mampostería:</v>
          </cell>
        </row>
        <row r="358">
          <cell r="A358" t="str">
            <v>M20001</v>
          </cell>
          <cell r="B358" t="str">
            <v>Mortero para pega 1:3/lt</v>
          </cell>
          <cell r="C358" t="str">
            <v>LT</v>
          </cell>
          <cell r="D358">
            <v>83.14</v>
          </cell>
        </row>
        <row r="359">
          <cell r="A359" t="str">
            <v>M20002</v>
          </cell>
          <cell r="B359" t="str">
            <v>Mortero 1:4</v>
          </cell>
          <cell r="C359" t="str">
            <v>M³</v>
          </cell>
          <cell r="D359">
            <v>76915</v>
          </cell>
        </row>
        <row r="360">
          <cell r="A360" t="str">
            <v>M21000</v>
          </cell>
          <cell r="B360" t="str">
            <v>Enchapes para muros:</v>
          </cell>
        </row>
        <row r="361">
          <cell r="A361" t="str">
            <v>M21001</v>
          </cell>
          <cell r="B361" t="str">
            <v>Porcelana DUNAS 11x11</v>
          </cell>
          <cell r="C361" t="str">
            <v>M²</v>
          </cell>
          <cell r="D361">
            <v>8478.75</v>
          </cell>
        </row>
        <row r="362">
          <cell r="A362" t="str">
            <v>M21002</v>
          </cell>
          <cell r="B362" t="str">
            <v>Porcelana estancia GRABA 11x11</v>
          </cell>
          <cell r="C362" t="str">
            <v>M²</v>
          </cell>
          <cell r="D362">
            <v>7267.5</v>
          </cell>
        </row>
        <row r="363">
          <cell r="A363" t="str">
            <v>M21003</v>
          </cell>
          <cell r="B363" t="str">
            <v>Porcelana estancia PLANO 11x11</v>
          </cell>
          <cell r="C363" t="str">
            <v>M²</v>
          </cell>
          <cell r="D363">
            <v>7267.5</v>
          </cell>
        </row>
        <row r="364">
          <cell r="A364" t="str">
            <v>M22000</v>
          </cell>
          <cell r="B364" t="str">
            <v>Estructura Metálica:</v>
          </cell>
        </row>
        <row r="365">
          <cell r="A365" t="str">
            <v>M22001</v>
          </cell>
          <cell r="B365" t="str">
            <v>Cerchas</v>
          </cell>
          <cell r="C365" t="str">
            <v>UN</v>
          </cell>
          <cell r="D365">
            <v>1250000</v>
          </cell>
        </row>
        <row r="366">
          <cell r="A366" t="str">
            <v>M22002</v>
          </cell>
          <cell r="B366" t="str">
            <v>Rejillas piso 0,3</v>
          </cell>
          <cell r="C366" t="str">
            <v>ML</v>
          </cell>
          <cell r="D366">
            <v>16023</v>
          </cell>
        </row>
        <row r="367">
          <cell r="A367" t="str">
            <v>M23000</v>
          </cell>
          <cell r="B367" t="str">
            <v>Pavimento Asfáltico</v>
          </cell>
        </row>
        <row r="368">
          <cell r="A368" t="str">
            <v>M23001</v>
          </cell>
          <cell r="B368" t="str">
            <v>Sub-base</v>
          </cell>
          <cell r="C368" t="str">
            <v>M³</v>
          </cell>
          <cell r="D368">
            <v>6496</v>
          </cell>
        </row>
        <row r="369">
          <cell r="A369" t="str">
            <v>M23002</v>
          </cell>
          <cell r="B369" t="str">
            <v>Base 7cm 1150-IV (obra)</v>
          </cell>
          <cell r="C369" t="str">
            <v>M²</v>
          </cell>
          <cell r="D369">
            <v>8980</v>
          </cell>
        </row>
        <row r="370">
          <cell r="A370" t="str">
            <v>M23003</v>
          </cell>
          <cell r="B370" t="str">
            <v>Base 7cm 1350 (obra)</v>
          </cell>
          <cell r="C370" t="str">
            <v>M²</v>
          </cell>
          <cell r="D370">
            <v>8313.64</v>
          </cell>
        </row>
        <row r="371">
          <cell r="A371" t="str">
            <v>M23004</v>
          </cell>
          <cell r="B371" t="str">
            <v>Base asfáltica (obra)</v>
          </cell>
          <cell r="C371" t="str">
            <v>M³</v>
          </cell>
          <cell r="D371">
            <v>118794.38</v>
          </cell>
        </row>
        <row r="372">
          <cell r="A372" t="str">
            <v>M23005</v>
          </cell>
          <cell r="B372" t="str">
            <v>Base asfáltica (planta)</v>
          </cell>
          <cell r="C372" t="str">
            <v>M³</v>
          </cell>
          <cell r="D372">
            <v>65461.52</v>
          </cell>
        </row>
        <row r="373">
          <cell r="A373" t="str">
            <v>M23006</v>
          </cell>
          <cell r="B373" t="str">
            <v>Rodadura 2,5cm (obra)</v>
          </cell>
          <cell r="C373" t="str">
            <v>M²</v>
          </cell>
          <cell r="D373">
            <v>3237.86</v>
          </cell>
        </row>
        <row r="374">
          <cell r="A374" t="str">
            <v>M23007</v>
          </cell>
          <cell r="B374" t="str">
            <v>Rodadura 5cm (obra)</v>
          </cell>
          <cell r="C374" t="str">
            <v>M²</v>
          </cell>
          <cell r="D374">
            <v>4224.46</v>
          </cell>
        </row>
        <row r="375">
          <cell r="A375" t="str">
            <v>M23008</v>
          </cell>
          <cell r="B375" t="str">
            <v>Rodadura asfáltica (obra)</v>
          </cell>
          <cell r="C375" t="str">
            <v>M³</v>
          </cell>
          <cell r="D375">
            <v>143658.9</v>
          </cell>
        </row>
        <row r="376">
          <cell r="A376" t="str">
            <v>M23009</v>
          </cell>
          <cell r="B376" t="str">
            <v>Rodadura asfáltica (planta)</v>
          </cell>
          <cell r="C376" t="str">
            <v>M³</v>
          </cell>
          <cell r="D376">
            <v>84669.49</v>
          </cell>
        </row>
        <row r="377">
          <cell r="A377" t="str">
            <v>M23010</v>
          </cell>
          <cell r="B377" t="str">
            <v>Imprimación</v>
          </cell>
          <cell r="C377" t="str">
            <v>M²</v>
          </cell>
          <cell r="D377">
            <v>324.8</v>
          </cell>
        </row>
        <row r="378">
          <cell r="A378" t="str">
            <v>M23011</v>
          </cell>
          <cell r="B378" t="str">
            <v>Concreto asfáltico</v>
          </cell>
          <cell r="C378" t="str">
            <v>M³</v>
          </cell>
          <cell r="D378">
            <v>32583.119999999999</v>
          </cell>
        </row>
        <row r="380">
          <cell r="A380" t="str">
            <v>BASE DE DATOS MAQUINARIA Y EQUIPOS</v>
          </cell>
        </row>
        <row r="381">
          <cell r="A381" t="str">
            <v>CODIGO</v>
          </cell>
          <cell r="B381" t="str">
            <v>DESCRIPCION</v>
          </cell>
          <cell r="C381" t="str">
            <v>TIPO</v>
          </cell>
          <cell r="D381" t="str">
            <v>MARCA</v>
          </cell>
          <cell r="E381" t="str">
            <v>MODELO</v>
          </cell>
          <cell r="F381" t="str">
            <v>CAPACIDAD</v>
          </cell>
          <cell r="G381" t="str">
            <v>UN</v>
          </cell>
          <cell r="H381" t="str">
            <v>PRECIO UNITARIO</v>
          </cell>
        </row>
        <row r="382">
          <cell r="A382" t="str">
            <v>E1000</v>
          </cell>
          <cell r="B382" t="str">
            <v>Maquinaria pesada [alquiler]:</v>
          </cell>
        </row>
        <row r="383">
          <cell r="A383" t="str">
            <v>E1001</v>
          </cell>
          <cell r="B383" t="str">
            <v>Vehículos pesados</v>
          </cell>
          <cell r="C383" t="str">
            <v>Volqueta pesada (35ton)</v>
          </cell>
          <cell r="D383" t="str">
            <v>Caterpillar</v>
          </cell>
          <cell r="E383" t="str">
            <v>769B (99F)</v>
          </cell>
          <cell r="F383" t="str">
            <v>35TON</v>
          </cell>
          <cell r="G383" t="str">
            <v>DIA</v>
          </cell>
          <cell r="H383">
            <v>33600</v>
          </cell>
        </row>
        <row r="384">
          <cell r="A384" t="str">
            <v>E1002</v>
          </cell>
          <cell r="B384" t="str">
            <v>Cargadores</v>
          </cell>
          <cell r="C384" t="str">
            <v>Cargador frontal sobre orugas (0,76m³)</v>
          </cell>
          <cell r="D384" t="str">
            <v>Case</v>
          </cell>
          <cell r="E384" t="str">
            <v>450B (PS)</v>
          </cell>
          <cell r="F384" t="str">
            <v>0,76M³</v>
          </cell>
          <cell r="G384" t="str">
            <v>DIA</v>
          </cell>
          <cell r="H384">
            <v>110323.5</v>
          </cell>
        </row>
        <row r="385">
          <cell r="A385" t="str">
            <v>E1003</v>
          </cell>
          <cell r="B385" t="str">
            <v>Compactadores</v>
          </cell>
          <cell r="C385" t="str">
            <v>Vibrocompactador eléctrico</v>
          </cell>
          <cell r="D385" t="str">
            <v>*</v>
          </cell>
          <cell r="E385" t="str">
            <v>*</v>
          </cell>
          <cell r="F385" t="str">
            <v>*</v>
          </cell>
          <cell r="G385" t="str">
            <v>DIA</v>
          </cell>
          <cell r="H385">
            <v>14000</v>
          </cell>
        </row>
        <row r="386">
          <cell r="A386" t="str">
            <v>E1004</v>
          </cell>
          <cell r="B386" t="str">
            <v>Retroexcavadoras hidráulicas</v>
          </cell>
          <cell r="C386" t="str">
            <v>Retroexcavadora sobre llantas (112HP)</v>
          </cell>
          <cell r="D386" t="str">
            <v>JCB</v>
          </cell>
          <cell r="E386" t="str">
            <v>807C</v>
          </cell>
          <cell r="F386" t="str">
            <v>0,57M³</v>
          </cell>
          <cell r="G386" t="str">
            <v>DIA</v>
          </cell>
          <cell r="H386">
            <v>128800</v>
          </cell>
        </row>
        <row r="387">
          <cell r="A387" t="str">
            <v>E1005</v>
          </cell>
          <cell r="B387" t="str">
            <v>Retroexcavadoras hidráulicas</v>
          </cell>
          <cell r="C387" t="str">
            <v>Retroexcavadora sobre orugas (185 HP)</v>
          </cell>
          <cell r="D387" t="str">
            <v>American</v>
          </cell>
          <cell r="E387" t="str">
            <v>25A</v>
          </cell>
          <cell r="F387" t="str">
            <v>1,05M³</v>
          </cell>
          <cell r="G387" t="str">
            <v>DIA</v>
          </cell>
          <cell r="H387">
            <v>212800</v>
          </cell>
        </row>
        <row r="388">
          <cell r="A388" t="str">
            <v>E1006</v>
          </cell>
          <cell r="B388" t="str">
            <v>Tractores</v>
          </cell>
          <cell r="C388" t="str">
            <v>Tractor sobre orugas</v>
          </cell>
          <cell r="D388" t="str">
            <v>Caterpillar</v>
          </cell>
          <cell r="E388" t="str">
            <v>D 4E 27X (DD)</v>
          </cell>
          <cell r="F388" t="str">
            <v>*</v>
          </cell>
          <cell r="G388" t="str">
            <v>DIA</v>
          </cell>
          <cell r="H388">
            <v>235200</v>
          </cell>
        </row>
        <row r="389">
          <cell r="A389" t="str">
            <v>E1007</v>
          </cell>
          <cell r="B389" t="str">
            <v>Vehículos pesados</v>
          </cell>
          <cell r="C389" t="str">
            <v>Volqueta (3,8 m³)</v>
          </cell>
          <cell r="D389" t="str">
            <v>Chevrolet</v>
          </cell>
          <cell r="E389" t="str">
            <v>C-70 149/189</v>
          </cell>
          <cell r="F389" t="str">
            <v>3,8M³</v>
          </cell>
          <cell r="G389" t="str">
            <v>DIA</v>
          </cell>
          <cell r="H389">
            <v>75600</v>
          </cell>
        </row>
        <row r="390">
          <cell r="A390" t="str">
            <v>E1008</v>
          </cell>
          <cell r="B390" t="str">
            <v>Motoniveladoras</v>
          </cell>
          <cell r="C390" t="str">
            <v>Motoniveladora (125HP)</v>
          </cell>
          <cell r="D390" t="str">
            <v>Caterpillar</v>
          </cell>
          <cell r="E390" t="str">
            <v>12 serie F (89H) PS</v>
          </cell>
          <cell r="F390" t="str">
            <v>*</v>
          </cell>
          <cell r="G390" t="str">
            <v>DIA</v>
          </cell>
          <cell r="H390">
            <v>179200</v>
          </cell>
        </row>
        <row r="391">
          <cell r="A391" t="str">
            <v>E1009</v>
          </cell>
          <cell r="B391" t="str">
            <v>Cilindros vibratorios lisos</v>
          </cell>
          <cell r="C391" t="str">
            <v>Cilindro vibratorio liso de arrastre</v>
          </cell>
          <cell r="D391" t="str">
            <v>Bomag</v>
          </cell>
          <cell r="E391" t="str">
            <v>BW 4</v>
          </cell>
          <cell r="F391" t="str">
            <v>*</v>
          </cell>
          <cell r="G391" t="str">
            <v>DIA</v>
          </cell>
          <cell r="H391">
            <v>140000</v>
          </cell>
        </row>
        <row r="392">
          <cell r="A392" t="str">
            <v>E1010</v>
          </cell>
          <cell r="B392" t="str">
            <v>Irrigador</v>
          </cell>
          <cell r="C392" t="str">
            <v>Carrotanque</v>
          </cell>
          <cell r="D392" t="str">
            <v>*</v>
          </cell>
          <cell r="E392" t="str">
            <v>*</v>
          </cell>
          <cell r="F392" t="str">
            <v>1000GAL</v>
          </cell>
          <cell r="G392" t="str">
            <v>DIA</v>
          </cell>
          <cell r="H392">
            <v>78400</v>
          </cell>
        </row>
        <row r="393">
          <cell r="A393" t="str">
            <v>E1011</v>
          </cell>
          <cell r="B393" t="str">
            <v>Terminadoras de asfalto</v>
          </cell>
          <cell r="C393" t="str">
            <v>Finisher, sobre orugas</v>
          </cell>
          <cell r="D393" t="str">
            <v>Baber Greene</v>
          </cell>
          <cell r="E393" t="str">
            <v>SB 111</v>
          </cell>
          <cell r="F393" t="str">
            <v>*</v>
          </cell>
          <cell r="G393" t="str">
            <v>DIA</v>
          </cell>
          <cell r="H393">
            <v>184800</v>
          </cell>
        </row>
        <row r="394">
          <cell r="A394" t="str">
            <v>E1012</v>
          </cell>
          <cell r="B394" t="str">
            <v>Cilindradores en tandem</v>
          </cell>
          <cell r="C394" t="str">
            <v>Cilindro estático</v>
          </cell>
          <cell r="D394" t="str">
            <v>Bomag</v>
          </cell>
          <cell r="E394" t="str">
            <v>S 812A</v>
          </cell>
          <cell r="F394" t="str">
            <v>*</v>
          </cell>
          <cell r="G394" t="str">
            <v>DIA</v>
          </cell>
          <cell r="H394">
            <v>140000</v>
          </cell>
        </row>
        <row r="395">
          <cell r="A395" t="str">
            <v>E1013</v>
          </cell>
          <cell r="B395" t="str">
            <v>Tractores</v>
          </cell>
          <cell r="C395" t="str">
            <v>Buldozer (220HP), sobre orugas</v>
          </cell>
          <cell r="D395" t="str">
            <v>Komatsu</v>
          </cell>
          <cell r="E395" t="str">
            <v>D 85A-18</v>
          </cell>
          <cell r="F395" t="str">
            <v>*</v>
          </cell>
          <cell r="G395" t="str">
            <v>DIA</v>
          </cell>
          <cell r="H395">
            <v>133000</v>
          </cell>
        </row>
        <row r="396">
          <cell r="A396" t="str">
            <v>E1014</v>
          </cell>
          <cell r="B396" t="str">
            <v>Irrigador de asfalto</v>
          </cell>
          <cell r="C396" t="str">
            <v>Irrigador de asfalto (1000gal)</v>
          </cell>
          <cell r="D396" t="str">
            <v>Rosco</v>
          </cell>
          <cell r="E396" t="str">
            <v>RES</v>
          </cell>
          <cell r="F396" t="str">
            <v>1000GAL</v>
          </cell>
          <cell r="G396" t="str">
            <v>DIA</v>
          </cell>
          <cell r="H396">
            <v>112000</v>
          </cell>
        </row>
        <row r="397">
          <cell r="A397" t="str">
            <v>E1015</v>
          </cell>
          <cell r="B397" t="str">
            <v>Vibradores para concreto</v>
          </cell>
          <cell r="C397" t="str">
            <v>Compresor vibrador</v>
          </cell>
          <cell r="D397" t="str">
            <v>Bosch</v>
          </cell>
          <cell r="E397" t="str">
            <v>1331 eje flexible 14'</v>
          </cell>
          <cell r="F397" t="str">
            <v>*</v>
          </cell>
          <cell r="G397" t="str">
            <v>DIA</v>
          </cell>
          <cell r="H397">
            <v>75600</v>
          </cell>
        </row>
        <row r="398">
          <cell r="A398" t="str">
            <v>E1016</v>
          </cell>
          <cell r="B398" t="str">
            <v>Perforadoras</v>
          </cell>
          <cell r="C398" t="str">
            <v>Perforador (rompe pavimentos)</v>
          </cell>
          <cell r="D398" t="str">
            <v>Ingersoll-Rand</v>
          </cell>
          <cell r="E398" t="str">
            <v>*</v>
          </cell>
          <cell r="F398" t="str">
            <v>*</v>
          </cell>
          <cell r="G398" t="str">
            <v>DIA</v>
          </cell>
          <cell r="H398">
            <v>128800</v>
          </cell>
        </row>
        <row r="399">
          <cell r="A399" t="str">
            <v>E1017</v>
          </cell>
          <cell r="B399" t="str">
            <v>Cargadores</v>
          </cell>
          <cell r="C399" t="str">
            <v>Cargador sobre llanata</v>
          </cell>
          <cell r="D399" t="str">
            <v>Allis Chalmers</v>
          </cell>
          <cell r="E399" t="str">
            <v>840B</v>
          </cell>
          <cell r="F399" t="str">
            <v>0,95M³</v>
          </cell>
          <cell r="G399" t="str">
            <v>DIA</v>
          </cell>
          <cell r="H399">
            <v>134400</v>
          </cell>
        </row>
        <row r="400">
          <cell r="A400" t="str">
            <v>E1018</v>
          </cell>
          <cell r="B400" t="str">
            <v>Mezcladoras de concreto</v>
          </cell>
          <cell r="C400" t="str">
            <v>Mezcladora genérica</v>
          </cell>
          <cell r="D400" t="str">
            <v>Proyecol</v>
          </cell>
          <cell r="E400" t="str">
            <v>6E Motor eléctrico</v>
          </cell>
          <cell r="F400" t="str">
            <v>0,17M³</v>
          </cell>
          <cell r="G400" t="str">
            <v>DIA</v>
          </cell>
          <cell r="H400">
            <v>10500</v>
          </cell>
        </row>
        <row r="401">
          <cell r="A401" t="str">
            <v>E1019</v>
          </cell>
          <cell r="B401" t="str">
            <v>Vehículos livianos</v>
          </cell>
          <cell r="C401" t="str">
            <v>Campero</v>
          </cell>
          <cell r="D401" t="str">
            <v>Nissan</v>
          </cell>
          <cell r="E401" t="str">
            <v>Patrol 4x4</v>
          </cell>
          <cell r="F401" t="str">
            <v>*</v>
          </cell>
          <cell r="G401" t="str">
            <v>DIA</v>
          </cell>
          <cell r="H401">
            <v>23333.33</v>
          </cell>
        </row>
        <row r="402">
          <cell r="A402" t="str">
            <v>E1020</v>
          </cell>
          <cell r="B402" t="str">
            <v>Vibradores</v>
          </cell>
          <cell r="C402" t="str">
            <v>Rana vibratoria</v>
          </cell>
          <cell r="D402" t="str">
            <v>*</v>
          </cell>
          <cell r="E402" t="str">
            <v>*</v>
          </cell>
          <cell r="F402" t="str">
            <v>*</v>
          </cell>
          <cell r="G402" t="str">
            <v>DIA</v>
          </cell>
          <cell r="H402">
            <v>15400</v>
          </cell>
        </row>
        <row r="403">
          <cell r="A403" t="str">
            <v>E1021</v>
          </cell>
          <cell r="B403" t="str">
            <v>Motobombas</v>
          </cell>
          <cell r="C403" t="str">
            <v>Motobomba genérica</v>
          </cell>
          <cell r="D403" t="str">
            <v>Genérica</v>
          </cell>
          <cell r="E403" t="str">
            <v>Sumergible</v>
          </cell>
          <cell r="F403" t="str">
            <v>*</v>
          </cell>
          <cell r="G403" t="str">
            <v>DIA</v>
          </cell>
          <cell r="H403">
            <v>11463</v>
          </cell>
        </row>
        <row r="404">
          <cell r="A404" t="str">
            <v>E2000</v>
          </cell>
          <cell r="B404" t="str">
            <v>Equipo [alquiler]:</v>
          </cell>
        </row>
        <row r="405">
          <cell r="A405" t="str">
            <v>E2001</v>
          </cell>
          <cell r="B405" t="str">
            <v>Vibradores</v>
          </cell>
          <cell r="C405" t="str">
            <v>Vibrador electrico</v>
          </cell>
          <cell r="D405" t="str">
            <v>*</v>
          </cell>
          <cell r="E405" t="str">
            <v>*</v>
          </cell>
          <cell r="F405" t="str">
            <v>*</v>
          </cell>
          <cell r="G405" t="str">
            <v>DIA</v>
          </cell>
          <cell r="H405">
            <v>10687.5</v>
          </cell>
        </row>
        <row r="406">
          <cell r="A406" t="str">
            <v>E2002</v>
          </cell>
          <cell r="B406" t="str">
            <v>Compresores de aire portátiles</v>
          </cell>
          <cell r="C406" t="str">
            <v>Compresor de 2 martillos (vibradores)</v>
          </cell>
          <cell r="D406" t="str">
            <v>*</v>
          </cell>
          <cell r="E406" t="str">
            <v>*</v>
          </cell>
          <cell r="F406" t="str">
            <v>*</v>
          </cell>
          <cell r="G406" t="str">
            <v>DIA</v>
          </cell>
          <cell r="H406">
            <v>1236000</v>
          </cell>
        </row>
        <row r="407">
          <cell r="A407" t="str">
            <v>E2003</v>
          </cell>
          <cell r="B407" t="str">
            <v xml:space="preserve">Cortadora de ladrillo </v>
          </cell>
          <cell r="C407" t="str">
            <v>*</v>
          </cell>
          <cell r="D407" t="str">
            <v>*</v>
          </cell>
          <cell r="E407" t="str">
            <v>*</v>
          </cell>
          <cell r="F407" t="str">
            <v>*</v>
          </cell>
          <cell r="G407" t="str">
            <v>DIA</v>
          </cell>
          <cell r="H407">
            <v>13750</v>
          </cell>
        </row>
        <row r="408">
          <cell r="A408" t="str">
            <v>E2004</v>
          </cell>
          <cell r="B408" t="str">
            <v>Escalera transporte vertical</v>
          </cell>
          <cell r="C408" t="str">
            <v>*</v>
          </cell>
          <cell r="D408" t="str">
            <v>*</v>
          </cell>
          <cell r="E408" t="str">
            <v>*</v>
          </cell>
          <cell r="F408" t="str">
            <v>*</v>
          </cell>
          <cell r="G408" t="str">
            <v>DIA</v>
          </cell>
          <cell r="H408">
            <v>415.62</v>
          </cell>
        </row>
        <row r="409">
          <cell r="A409" t="str">
            <v>E2005</v>
          </cell>
          <cell r="B409" t="str">
            <v xml:space="preserve">Paral corriente </v>
          </cell>
          <cell r="C409" t="str">
            <v>*</v>
          </cell>
          <cell r="D409" t="str">
            <v>*</v>
          </cell>
          <cell r="E409" t="str">
            <v>*</v>
          </cell>
          <cell r="F409" t="str">
            <v>*</v>
          </cell>
          <cell r="G409" t="str">
            <v>DIA</v>
          </cell>
          <cell r="H409">
            <v>50</v>
          </cell>
        </row>
        <row r="410">
          <cell r="A410" t="str">
            <v>E2006</v>
          </cell>
          <cell r="B410" t="str">
            <v>Torres grúas</v>
          </cell>
          <cell r="C410" t="str">
            <v>Grua H50 1200KG</v>
          </cell>
          <cell r="D410" t="str">
            <v>*</v>
          </cell>
          <cell r="E410" t="str">
            <v>*</v>
          </cell>
          <cell r="F410" t="str">
            <v>*</v>
          </cell>
          <cell r="G410" t="str">
            <v>DIA</v>
          </cell>
          <cell r="H410">
            <v>800000</v>
          </cell>
        </row>
        <row r="411">
          <cell r="A411" t="str">
            <v>E2007</v>
          </cell>
          <cell r="B411" t="str">
            <v>Equipo de soldadura</v>
          </cell>
          <cell r="C411" t="str">
            <v>*</v>
          </cell>
          <cell r="D411" t="str">
            <v>*</v>
          </cell>
          <cell r="E411" t="str">
            <v>*</v>
          </cell>
          <cell r="F411" t="str">
            <v>*</v>
          </cell>
          <cell r="G411" t="str">
            <v>DIA</v>
          </cell>
          <cell r="H411">
            <v>50000</v>
          </cell>
        </row>
        <row r="412">
          <cell r="A412" t="str">
            <v>E2008</v>
          </cell>
          <cell r="B412" t="str">
            <v>Equipo de topografía</v>
          </cell>
          <cell r="C412" t="str">
            <v>*</v>
          </cell>
          <cell r="D412" t="str">
            <v>*</v>
          </cell>
          <cell r="E412" t="str">
            <v>*</v>
          </cell>
          <cell r="F412" t="str">
            <v>*</v>
          </cell>
          <cell r="G412" t="str">
            <v>DIA</v>
          </cell>
          <cell r="H412">
            <v>7000</v>
          </cell>
        </row>
        <row r="413">
          <cell r="A413" t="str">
            <v>E2009</v>
          </cell>
          <cell r="B413" t="str">
            <v>Andamio colgante</v>
          </cell>
          <cell r="C413" t="str">
            <v>*</v>
          </cell>
          <cell r="D413" t="str">
            <v>*</v>
          </cell>
          <cell r="E413" t="str">
            <v>*</v>
          </cell>
          <cell r="F413" t="str">
            <v>*</v>
          </cell>
          <cell r="G413" t="str">
            <v>DIA</v>
          </cell>
          <cell r="H413">
            <v>750</v>
          </cell>
        </row>
        <row r="414">
          <cell r="A414" t="str">
            <v>E2010</v>
          </cell>
          <cell r="B414" t="str">
            <v>Andamio metalico tubular</v>
          </cell>
          <cell r="C414" t="str">
            <v>*</v>
          </cell>
          <cell r="D414" t="str">
            <v>*</v>
          </cell>
          <cell r="E414" t="str">
            <v>*</v>
          </cell>
          <cell r="F414" t="str">
            <v>*</v>
          </cell>
          <cell r="G414" t="str">
            <v>DIA</v>
          </cell>
          <cell r="H414">
            <v>200</v>
          </cell>
        </row>
        <row r="415">
          <cell r="A415" t="str">
            <v>E2011</v>
          </cell>
          <cell r="B415" t="str">
            <v>Andamio sección</v>
          </cell>
          <cell r="C415" t="str">
            <v>*</v>
          </cell>
          <cell r="D415" t="str">
            <v>*</v>
          </cell>
          <cell r="E415" t="str">
            <v>*</v>
          </cell>
          <cell r="F415" t="str">
            <v>*</v>
          </cell>
          <cell r="G415" t="str">
            <v>DIA</v>
          </cell>
          <cell r="H415">
            <v>158.33000000000001</v>
          </cell>
        </row>
        <row r="416">
          <cell r="A416" t="str">
            <v>E2012</v>
          </cell>
          <cell r="B416" t="str">
            <v>Camilla en madera 0,70x1,40</v>
          </cell>
          <cell r="C416" t="str">
            <v>*</v>
          </cell>
          <cell r="D416" t="str">
            <v>*</v>
          </cell>
          <cell r="E416" t="str">
            <v>*</v>
          </cell>
          <cell r="F416" t="str">
            <v>*</v>
          </cell>
          <cell r="G416" t="str">
            <v>DIA</v>
          </cell>
          <cell r="H416">
            <v>49.87</v>
          </cell>
        </row>
        <row r="417">
          <cell r="A417" t="str">
            <v>E2013</v>
          </cell>
          <cell r="B417" t="str">
            <v>Camilla en madera para formaleta</v>
          </cell>
          <cell r="C417" t="str">
            <v>*</v>
          </cell>
          <cell r="D417" t="str">
            <v>*</v>
          </cell>
          <cell r="E417" t="str">
            <v>*</v>
          </cell>
          <cell r="F417" t="str">
            <v>*</v>
          </cell>
          <cell r="G417" t="str">
            <v>DIA</v>
          </cell>
          <cell r="H417">
            <v>58.12</v>
          </cell>
        </row>
        <row r="418">
          <cell r="A418" t="str">
            <v>E2014</v>
          </cell>
          <cell r="B418" t="str">
            <v>Formaleta para columnas 30x30</v>
          </cell>
          <cell r="C418" t="str">
            <v>*</v>
          </cell>
          <cell r="D418" t="str">
            <v>*</v>
          </cell>
          <cell r="E418" t="str">
            <v>*</v>
          </cell>
          <cell r="F418" t="str">
            <v>*</v>
          </cell>
          <cell r="G418" t="str">
            <v>DIA</v>
          </cell>
          <cell r="H418">
            <v>25.83</v>
          </cell>
        </row>
        <row r="419">
          <cell r="A419" t="str">
            <v>E2015</v>
          </cell>
          <cell r="B419" t="str">
            <v>Formaleta para columnas 50x50</v>
          </cell>
          <cell r="C419" t="str">
            <v>*</v>
          </cell>
          <cell r="D419" t="str">
            <v>*</v>
          </cell>
          <cell r="E419" t="str">
            <v>*</v>
          </cell>
          <cell r="F419" t="str">
            <v>*</v>
          </cell>
          <cell r="G419" t="str">
            <v>DIA</v>
          </cell>
          <cell r="H419">
            <v>812.5</v>
          </cell>
        </row>
        <row r="420">
          <cell r="A420" t="str">
            <v>E2016</v>
          </cell>
          <cell r="B420" t="str">
            <v>Formaleta entrepisos &lt;200 m²</v>
          </cell>
          <cell r="C420" t="str">
            <v>*</v>
          </cell>
          <cell r="D420" t="str">
            <v>*</v>
          </cell>
          <cell r="E420" t="str">
            <v>*</v>
          </cell>
          <cell r="F420" t="str">
            <v>*</v>
          </cell>
          <cell r="G420" t="str">
            <v>DIA</v>
          </cell>
          <cell r="H420">
            <v>96.45</v>
          </cell>
        </row>
        <row r="421">
          <cell r="A421" t="str">
            <v>E2017</v>
          </cell>
          <cell r="B421" t="str">
            <v>Formaleta de entrepisos &lt;500 m²</v>
          </cell>
          <cell r="C421" t="str">
            <v>*</v>
          </cell>
          <cell r="D421" t="str">
            <v>*</v>
          </cell>
          <cell r="E421" t="str">
            <v>*</v>
          </cell>
          <cell r="F421" t="str">
            <v>*</v>
          </cell>
          <cell r="G421" t="str">
            <v>DIA</v>
          </cell>
          <cell r="H421">
            <v>103.12</v>
          </cell>
        </row>
        <row r="422">
          <cell r="A422" t="str">
            <v>E2018</v>
          </cell>
          <cell r="B422" t="str">
            <v>Formaleta [camilla+parales+cerchas+crucetas]</v>
          </cell>
          <cell r="C422" t="str">
            <v>*</v>
          </cell>
          <cell r="D422" t="str">
            <v>*</v>
          </cell>
          <cell r="E422" t="str">
            <v>*</v>
          </cell>
          <cell r="F422" t="str">
            <v>*</v>
          </cell>
          <cell r="G422" t="str">
            <v>DIA</v>
          </cell>
          <cell r="H422">
            <v>2778.75</v>
          </cell>
        </row>
        <row r="424">
          <cell r="A424" t="str">
            <v>BASE DE DATOS MANO DE OBRA</v>
          </cell>
        </row>
        <row r="425">
          <cell r="A425" t="str">
            <v>CODIGO</v>
          </cell>
          <cell r="B425" t="str">
            <v>DESCRIPCION</v>
          </cell>
          <cell r="C425" t="str">
            <v>UN</v>
          </cell>
          <cell r="D425" t="str">
            <v>VALOR UNITARIO</v>
          </cell>
        </row>
        <row r="426">
          <cell r="A426" t="str">
            <v>C1000</v>
          </cell>
          <cell r="B426" t="str">
            <v>Ingeniero director</v>
          </cell>
          <cell r="C426" t="str">
            <v>MES</v>
          </cell>
          <cell r="D426">
            <v>1450000</v>
          </cell>
        </row>
        <row r="427">
          <cell r="A427" t="str">
            <v>C1001</v>
          </cell>
          <cell r="B427" t="str">
            <v>Ingeniero residente</v>
          </cell>
          <cell r="C427" t="str">
            <v>MES</v>
          </cell>
          <cell r="D427">
            <v>928000</v>
          </cell>
        </row>
        <row r="428">
          <cell r="A428" t="str">
            <v>C1002</v>
          </cell>
          <cell r="B428" t="str">
            <v>Ingeniero de producción</v>
          </cell>
          <cell r="C428" t="str">
            <v>MES</v>
          </cell>
          <cell r="D428">
            <v>754000</v>
          </cell>
        </row>
        <row r="429">
          <cell r="A429" t="str">
            <v>C1003</v>
          </cell>
          <cell r="B429" t="str">
            <v>Topógrafo</v>
          </cell>
          <cell r="C429" t="str">
            <v>MES</v>
          </cell>
          <cell r="D429">
            <v>464000</v>
          </cell>
        </row>
        <row r="430">
          <cell r="A430" t="str">
            <v>C1004</v>
          </cell>
          <cell r="B430" t="str">
            <v>Cadenero I</v>
          </cell>
          <cell r="C430" t="str">
            <v>MES</v>
          </cell>
          <cell r="D430">
            <v>232000</v>
          </cell>
        </row>
        <row r="431">
          <cell r="A431" t="str">
            <v>C1005</v>
          </cell>
          <cell r="B431" t="str">
            <v>Cadenero II</v>
          </cell>
          <cell r="C431" t="str">
            <v>MES</v>
          </cell>
          <cell r="D431">
            <v>191400</v>
          </cell>
        </row>
        <row r="432">
          <cell r="A432" t="str">
            <v>C1006</v>
          </cell>
          <cell r="B432" t="str">
            <v>Estaquero</v>
          </cell>
          <cell r="C432" t="str">
            <v>MES</v>
          </cell>
          <cell r="D432">
            <v>145000</v>
          </cell>
        </row>
        <row r="433">
          <cell r="A433" t="str">
            <v>C1007</v>
          </cell>
          <cell r="B433" t="str">
            <v>Topógrafo inspector</v>
          </cell>
          <cell r="C433" t="str">
            <v>MES</v>
          </cell>
          <cell r="D433">
            <v>522000</v>
          </cell>
        </row>
        <row r="434">
          <cell r="A434" t="str">
            <v>C1008</v>
          </cell>
          <cell r="B434" t="str">
            <v>Almacenista</v>
          </cell>
          <cell r="C434" t="str">
            <v>MES</v>
          </cell>
          <cell r="D434">
            <v>220000</v>
          </cell>
        </row>
        <row r="435">
          <cell r="A435" t="str">
            <v>C1009</v>
          </cell>
          <cell r="B435" t="str">
            <v>Asistente administración</v>
          </cell>
          <cell r="C435" t="str">
            <v>MES</v>
          </cell>
          <cell r="D435">
            <v>290000</v>
          </cell>
        </row>
        <row r="436">
          <cell r="A436" t="str">
            <v>C1010</v>
          </cell>
          <cell r="B436" t="str">
            <v>Celador</v>
          </cell>
          <cell r="C436" t="str">
            <v>MES</v>
          </cell>
          <cell r="D436">
            <v>150000</v>
          </cell>
        </row>
        <row r="437">
          <cell r="A437" t="str">
            <v>C1011</v>
          </cell>
          <cell r="B437" t="str">
            <v>Inspector de equipos</v>
          </cell>
          <cell r="C437" t="str">
            <v>MES</v>
          </cell>
          <cell r="D437">
            <v>348000</v>
          </cell>
        </row>
        <row r="438">
          <cell r="A438" t="str">
            <v>C1012</v>
          </cell>
          <cell r="B438" t="str">
            <v>Maestro</v>
          </cell>
          <cell r="C438" t="str">
            <v>MES</v>
          </cell>
          <cell r="D438">
            <v>462850</v>
          </cell>
        </row>
        <row r="439">
          <cell r="A439" t="str">
            <v>C1013</v>
          </cell>
          <cell r="B439" t="str">
            <v>Oficial</v>
          </cell>
          <cell r="C439" t="str">
            <v>JORNAL</v>
          </cell>
          <cell r="D439">
            <v>8120</v>
          </cell>
        </row>
        <row r="440">
          <cell r="A440" t="str">
            <v>C1014</v>
          </cell>
          <cell r="B440" t="str">
            <v>Obrero</v>
          </cell>
          <cell r="C440" t="str">
            <v>JORNAL</v>
          </cell>
          <cell r="D440">
            <v>5800</v>
          </cell>
        </row>
        <row r="441">
          <cell r="A441" t="str">
            <v>C1015</v>
          </cell>
          <cell r="B441" t="str">
            <v>Conductor</v>
          </cell>
          <cell r="C441" t="str">
            <v>MES</v>
          </cell>
          <cell r="D441">
            <v>232000</v>
          </cell>
        </row>
        <row r="443">
          <cell r="A443" t="str">
            <v>BASE DE DATOS TRANSPORTE</v>
          </cell>
        </row>
        <row r="444">
          <cell r="A444" t="str">
            <v>CODIGO</v>
          </cell>
          <cell r="B444" t="str">
            <v>MATERIAL</v>
          </cell>
          <cell r="C444" t="str">
            <v>UN</v>
          </cell>
          <cell r="D444" t="str">
            <v>PRECIO UNITARIO</v>
          </cell>
        </row>
        <row r="445">
          <cell r="A445" t="str">
            <v>T1000</v>
          </cell>
          <cell r="B445" t="str">
            <v>Materiales</v>
          </cell>
        </row>
        <row r="446">
          <cell r="A446" t="str">
            <v>T1001</v>
          </cell>
          <cell r="B446" t="str">
            <v>Base</v>
          </cell>
          <cell r="C446" t="str">
            <v>KM</v>
          </cell>
          <cell r="D446">
            <v>145000</v>
          </cell>
        </row>
        <row r="447">
          <cell r="A447" t="str">
            <v>T1002</v>
          </cell>
          <cell r="B447" t="str">
            <v>Sub-base</v>
          </cell>
          <cell r="C447" t="str">
            <v>KM</v>
          </cell>
          <cell r="D447">
            <v>166000</v>
          </cell>
        </row>
      </sheetData>
      <sheetData sheetId="1">
        <row r="9">
          <cell r="D9" t="str">
            <v>2.4.b</v>
          </cell>
          <cell r="E9" t="str">
            <v>EXCAVACION DEL MATERIAL COMUN DE CORTES, CANALES Y PRESTAMOS</v>
          </cell>
          <cell r="F9" t="str">
            <v>M³</v>
          </cell>
          <cell r="G9">
            <v>78000</v>
          </cell>
        </row>
        <row r="10">
          <cell r="D10" t="str">
            <v>2.4.a.1</v>
          </cell>
          <cell r="E10" t="str">
            <v>EXCAVACION EN ROCA DE CORTES, CANALES Y PRESTAMOS SIN USO DE EXPLOSIVOS</v>
          </cell>
          <cell r="F10" t="str">
            <v>M³</v>
          </cell>
          <cell r="G10">
            <v>11700</v>
          </cell>
        </row>
        <row r="11">
          <cell r="D11" t="str">
            <v>2.4.a.2</v>
          </cell>
          <cell r="E11" t="str">
            <v>EXCAVACION EN ROCA DE CORTES, CANALES Y PRESTAMOS CON USO DE EXPLOSIVOS</v>
          </cell>
          <cell r="F11" t="str">
            <v>M³</v>
          </cell>
          <cell r="G11">
            <v>3900</v>
          </cell>
        </row>
        <row r="12">
          <cell r="D12" t="str">
            <v>2.5</v>
          </cell>
          <cell r="E12" t="str">
            <v>SOBREACARREOS DE EXCAVACION (DESPUES DE 100 MTS)</v>
          </cell>
          <cell r="F12" t="str">
            <v>M³ - KM</v>
          </cell>
          <cell r="G12">
            <v>142500</v>
          </cell>
        </row>
        <row r="13">
          <cell r="D13">
            <v>4</v>
          </cell>
          <cell r="E13" t="str">
            <v>CONFORMACION DE LA CALZADA EXISTENTE</v>
          </cell>
          <cell r="F13" t="str">
            <v>KM</v>
          </cell>
          <cell r="G13">
            <v>12</v>
          </cell>
        </row>
        <row r="14">
          <cell r="D14" t="str">
            <v>10.P</v>
          </cell>
          <cell r="E14" t="str">
            <v>SUB-BASE GRANULAR COMPACTA: INCLUYE EXPLOTACION, CARGUE, TRANSPORTE Y PROCESO</v>
          </cell>
          <cell r="F14" t="str">
            <v>M³</v>
          </cell>
          <cell r="G14">
            <v>14640</v>
          </cell>
        </row>
        <row r="15">
          <cell r="D15" t="str">
            <v>12.P</v>
          </cell>
          <cell r="E15" t="str">
            <v>BASE GRANULAR COMPACTA: INCLUYE EXPLOTACION, CARGUE, TRANSPORTE Y PROCESO</v>
          </cell>
          <cell r="F15" t="str">
            <v>M³</v>
          </cell>
          <cell r="G15">
            <v>9900</v>
          </cell>
        </row>
        <row r="16">
          <cell r="D16" t="str">
            <v>20.P</v>
          </cell>
          <cell r="E16" t="str">
            <v>IMPRIMACION CON EMULSION ASFALTICA CRL</v>
          </cell>
          <cell r="F16" t="str">
            <v>M²</v>
          </cell>
          <cell r="G16">
            <v>7150</v>
          </cell>
        </row>
        <row r="17">
          <cell r="D17" t="str">
            <v>33.1.b</v>
          </cell>
          <cell r="E17" t="str">
            <v>RODADURA B-1150 ESPESOR 5CM COMPACTOS, INCLUYE IMPRIMACION</v>
          </cell>
          <cell r="F17" t="str">
            <v>M²</v>
          </cell>
          <cell r="G17">
            <v>71500</v>
          </cell>
        </row>
        <row r="18">
          <cell r="D18" t="str">
            <v>43.P</v>
          </cell>
          <cell r="E18" t="str">
            <v>CUNETAS REVESTIDAS EN CONCRETO</v>
          </cell>
          <cell r="F18" t="str">
            <v>M³</v>
          </cell>
          <cell r="G18">
            <v>674</v>
          </cell>
        </row>
        <row r="19">
          <cell r="D19" t="str">
            <v>32.7.1</v>
          </cell>
          <cell r="E19" t="str">
            <v>CONCRETO CICLOPEO CLASE 6 PARA BASES</v>
          </cell>
          <cell r="F19" t="str">
            <v>M³</v>
          </cell>
          <cell r="G19">
            <v>60</v>
          </cell>
        </row>
        <row r="20">
          <cell r="D20" t="str">
            <v>32.7.2</v>
          </cell>
          <cell r="E20" t="str">
            <v>CONCRETO CICLOPEO CLASE 6 PARA ELEVACIONES</v>
          </cell>
          <cell r="F20" t="str">
            <v>M³</v>
          </cell>
          <cell r="G20">
            <v>100</v>
          </cell>
        </row>
        <row r="21">
          <cell r="D21" t="str">
            <v>41.1</v>
          </cell>
          <cell r="E21" t="str">
            <v>TUBERIA DE CONCRETO D=24"</v>
          </cell>
          <cell r="F21" t="str">
            <v>ML</v>
          </cell>
          <cell r="G21">
            <v>140</v>
          </cell>
        </row>
        <row r="22">
          <cell r="D22" t="str">
            <v>40.3</v>
          </cell>
          <cell r="E22" t="str">
            <v>TUBERIA DE CONCRETO REFORZADO D=36"</v>
          </cell>
          <cell r="F22" t="str">
            <v>ML</v>
          </cell>
          <cell r="G22">
            <v>28</v>
          </cell>
        </row>
        <row r="23">
          <cell r="D23" t="str">
            <v>32.6</v>
          </cell>
          <cell r="E23" t="str">
            <v>CONCRETO CLASE F PARA SOLADOS</v>
          </cell>
          <cell r="F23" t="str">
            <v>M³</v>
          </cell>
          <cell r="G23">
            <v>50</v>
          </cell>
        </row>
        <row r="24">
          <cell r="D24" t="str">
            <v>30.2.a</v>
          </cell>
          <cell r="E24" t="str">
            <v>EXCAVACIONES SECAS EN MATERIAL COMUN</v>
          </cell>
          <cell r="F24" t="str">
            <v>M³</v>
          </cell>
          <cell r="G24">
            <v>650</v>
          </cell>
        </row>
        <row r="25">
          <cell r="D25" t="str">
            <v>20.0.a</v>
          </cell>
          <cell r="E25" t="str">
            <v>EXCAVACIONES SECAS EN ROCA</v>
          </cell>
          <cell r="F25" t="str">
            <v>M³</v>
          </cell>
          <cell r="G25">
            <v>30</v>
          </cell>
        </row>
        <row r="26">
          <cell r="D26" t="str">
            <v>30.2.b.1</v>
          </cell>
          <cell r="E26" t="str">
            <v>EXCAVACIONES BAJO AGUA EN MATERIAL COMUN</v>
          </cell>
          <cell r="F26" t="str">
            <v>M³</v>
          </cell>
          <cell r="G26">
            <v>80</v>
          </cell>
        </row>
        <row r="27">
          <cell r="D27" t="str">
            <v>30.2.b.2</v>
          </cell>
          <cell r="E27" t="str">
            <v>EXCAVACIONES BAJO AGUA EN ROCA</v>
          </cell>
          <cell r="F27" t="str">
            <v>M³</v>
          </cell>
          <cell r="G27">
            <v>5</v>
          </cell>
        </row>
        <row r="28">
          <cell r="D28" t="str">
            <v>32.4.1</v>
          </cell>
          <cell r="E28" t="str">
            <v>CONCRETO PARA BOXCULVERT 3000 PSI</v>
          </cell>
          <cell r="F28" t="str">
            <v>M³</v>
          </cell>
          <cell r="G28">
            <v>15</v>
          </cell>
        </row>
        <row r="29">
          <cell r="D29" t="str">
            <v>32.4.2</v>
          </cell>
          <cell r="E29" t="str">
            <v>CONCRETO PARA PLACA Y VIGA 3000 PSI</v>
          </cell>
          <cell r="F29" t="str">
            <v>M³</v>
          </cell>
          <cell r="G29">
            <v>25</v>
          </cell>
        </row>
        <row r="30">
          <cell r="D30" t="str">
            <v>33.1</v>
          </cell>
          <cell r="E30" t="str">
            <v>HIERRO DE REFUERZO POR 60</v>
          </cell>
          <cell r="F30" t="str">
            <v>KG</v>
          </cell>
          <cell r="G30">
            <v>2450</v>
          </cell>
        </row>
        <row r="31">
          <cell r="D31" t="str">
            <v>33.2</v>
          </cell>
          <cell r="E31" t="str">
            <v>HIERRO DE REFUERZO A-37</v>
          </cell>
          <cell r="F31" t="str">
            <v>KG</v>
          </cell>
          <cell r="G31">
            <v>300</v>
          </cell>
        </row>
        <row r="32">
          <cell r="D32" t="str">
            <v>3.2.15</v>
          </cell>
          <cell r="E32" t="str">
            <v>FILTRO GEOTEXTIL</v>
          </cell>
          <cell r="F32" t="str">
            <v>M³</v>
          </cell>
          <cell r="G32">
            <v>480</v>
          </cell>
        </row>
        <row r="33">
          <cell r="D33">
            <v>50</v>
          </cell>
          <cell r="E33" t="str">
            <v>GAVIONES</v>
          </cell>
          <cell r="F33" t="str">
            <v>M³</v>
          </cell>
          <cell r="G33">
            <v>300</v>
          </cell>
        </row>
      </sheetData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MT"/>
      <sheetName val="PAGA"/>
      <sheetName val="FM (2,07)"/>
      <sheetName val="FM (2,04)"/>
      <sheetName val="FM (2,00)"/>
      <sheetName val="Inter"/>
      <sheetName val="AIU"/>
      <sheetName val="MO"/>
      <sheetName val="C"/>
      <sheetName val="Presupuesto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12"/>
      <sheetName val="MC-13"/>
      <sheetName val="MC-14"/>
      <sheetName val="MC-15"/>
      <sheetName val="MC-16"/>
      <sheetName val="MC-17"/>
      <sheetName val="LM "/>
      <sheetName val="L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ACERO"/>
      <sheetName val="MR40"/>
      <sheetName val="13"/>
      <sheetName val="14"/>
      <sheetName val="15"/>
      <sheetName val="mortero"/>
      <sheetName val="2000"/>
      <sheetName val="3000"/>
      <sheetName val="16"/>
      <sheetName val="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J1">
            <v>27</v>
          </cell>
        </row>
        <row r="2">
          <cell r="J2">
            <v>7</v>
          </cell>
        </row>
        <row r="8">
          <cell r="B8" t="str">
            <v>No.</v>
          </cell>
          <cell r="C8" t="str">
            <v>ITEM</v>
          </cell>
          <cell r="D8" t="str">
            <v>DESCRIPCION</v>
          </cell>
          <cell r="E8" t="str">
            <v>UNIDAD</v>
          </cell>
          <cell r="F8" t="str">
            <v>CANTIDAD</v>
          </cell>
          <cell r="G8" t="str">
            <v>V.UNITARIO</v>
          </cell>
          <cell r="H8" t="str">
            <v>VALOR TOTAL</v>
          </cell>
        </row>
        <row r="9">
          <cell r="B9">
            <v>0</v>
          </cell>
          <cell r="C9">
            <v>1</v>
          </cell>
          <cell r="D9" t="str">
            <v>PRELIMINARES</v>
          </cell>
          <cell r="E9">
            <v>0</v>
          </cell>
          <cell r="F9">
            <v>0</v>
          </cell>
          <cell r="G9">
            <v>0</v>
          </cell>
          <cell r="H9">
            <v>39410000</v>
          </cell>
        </row>
        <row r="10">
          <cell r="B10">
            <v>1</v>
          </cell>
          <cell r="C10">
            <v>1.1000000000000001</v>
          </cell>
          <cell r="D10" t="str">
            <v xml:space="preserve">LOCALIZACIÓN Y REPLANTEO.  </v>
          </cell>
          <cell r="E10" t="str">
            <v>m2</v>
          </cell>
          <cell r="F10">
            <v>14000</v>
          </cell>
          <cell r="G10">
            <v>2815</v>
          </cell>
          <cell r="H10">
            <v>39410000</v>
          </cell>
        </row>
        <row r="11">
          <cell r="B11">
            <v>0</v>
          </cell>
          <cell r="C11">
            <v>2</v>
          </cell>
          <cell r="D11" t="str">
            <v xml:space="preserve">OBRAS DE DRENAJE </v>
          </cell>
          <cell r="E11">
            <v>0</v>
          </cell>
          <cell r="F11">
            <v>0</v>
          </cell>
          <cell r="G11">
            <v>0</v>
          </cell>
          <cell r="H11">
            <v>534434526</v>
          </cell>
        </row>
        <row r="12">
          <cell r="B12">
            <v>2</v>
          </cell>
          <cell r="C12">
            <v>2.1</v>
          </cell>
          <cell r="D12" t="str">
            <v>DEMOLICION DE CONCRETOS DE ALCANTARILLA EXISTENTES, INCLUYE RETIRO.</v>
          </cell>
          <cell r="E12" t="str">
            <v>m3</v>
          </cell>
          <cell r="F12">
            <v>77</v>
          </cell>
          <cell r="G12">
            <v>197716</v>
          </cell>
          <cell r="H12">
            <v>15224132</v>
          </cell>
        </row>
        <row r="13">
          <cell r="B13">
            <v>3</v>
          </cell>
          <cell r="C13">
            <v>2.2000000000000002</v>
          </cell>
          <cell r="D13" t="str">
            <v>SUMINISTRO E INSTALACIÓN DE SOLADO DE LIMPIEZA EN CONCRETO NORMAL CLASE F- (F´C=140 KGF/CM2).</v>
          </cell>
          <cell r="E13" t="str">
            <v>m3</v>
          </cell>
          <cell r="F13">
            <v>12</v>
          </cell>
          <cell r="G13">
            <v>474137</v>
          </cell>
          <cell r="H13">
            <v>5689644</v>
          </cell>
        </row>
        <row r="14">
          <cell r="B14">
            <v>4</v>
          </cell>
          <cell r="C14">
            <v>2.3000000000000003</v>
          </cell>
          <cell r="D14" t="str">
            <v>SUMINISTRO E INSTALACIÓN DE CONCRETO NORMAL CLASE D- (F´C=210 KGF/CM2). PARA CONSTRUCCION DE ENCOLES, DESCOLES Y PLACAS DE SOBREPISO DE ALCANTARILLAS.</v>
          </cell>
          <cell r="E14" t="str">
            <v>m3</v>
          </cell>
          <cell r="F14">
            <v>85</v>
          </cell>
          <cell r="G14">
            <v>653439</v>
          </cell>
          <cell r="H14">
            <v>55542315</v>
          </cell>
        </row>
        <row r="15">
          <cell r="B15">
            <v>5</v>
          </cell>
          <cell r="C15">
            <v>2.4000000000000004</v>
          </cell>
          <cell r="D15" t="str">
            <v>SUMINISTRO E INSTALACIÓN DE CONCRETO NORMAL CLASE F- (F´C=140 KGF/CM2).  ATRAQUE LATERAL PARA ALCANTARILLAS.</v>
          </cell>
          <cell r="E15" t="str">
            <v>m3</v>
          </cell>
          <cell r="F15">
            <v>28</v>
          </cell>
          <cell r="G15">
            <v>475304</v>
          </cell>
          <cell r="H15">
            <v>13308512</v>
          </cell>
        </row>
        <row r="16">
          <cell r="B16">
            <v>6</v>
          </cell>
          <cell r="C16">
            <v>2.5000000000000004</v>
          </cell>
          <cell r="D16" t="str">
            <v>SUMINISTRO E INTALACION DE TUBERIA EN CONCRETO F=36", L=1M. ESP. 661-13 INV.</v>
          </cell>
          <cell r="E16" t="str">
            <v>m</v>
          </cell>
          <cell r="F16">
            <v>72</v>
          </cell>
          <cell r="G16">
            <v>388110</v>
          </cell>
          <cell r="H16">
            <v>27943920</v>
          </cell>
        </row>
        <row r="17">
          <cell r="B17">
            <v>7</v>
          </cell>
          <cell r="C17">
            <v>2.6000000000000005</v>
          </cell>
          <cell r="D17" t="str">
            <v>CONSTRUCCION DE CUNETA EN CONCRETO NORMAL CLASE D- (F´C=210 KGF/CM2).</v>
          </cell>
          <cell r="E17" t="str">
            <v>m</v>
          </cell>
          <cell r="F17">
            <v>4000</v>
          </cell>
          <cell r="G17">
            <v>95362</v>
          </cell>
          <cell r="H17">
            <v>381448000</v>
          </cell>
        </row>
        <row r="18">
          <cell r="B18">
            <v>8</v>
          </cell>
          <cell r="C18">
            <v>2.7000000000000006</v>
          </cell>
          <cell r="D18" t="str">
            <v>RELLENOS CONFORMADO CON MATERIAL SELECCIONADO. ESP. 220.1-13 INV.</v>
          </cell>
          <cell r="E18" t="str">
            <v>m3</v>
          </cell>
          <cell r="F18">
            <v>286</v>
          </cell>
          <cell r="G18">
            <v>56645</v>
          </cell>
          <cell r="H18">
            <v>16200470</v>
          </cell>
        </row>
        <row r="19">
          <cell r="B19">
            <v>9</v>
          </cell>
          <cell r="C19">
            <v>2.8000000000000007</v>
          </cell>
          <cell r="D19" t="str">
            <v>EXCAVACION MANUAL EN MATERIAL SECO (INCLUYE TRANSPORTE)</v>
          </cell>
          <cell r="E19" t="str">
            <v>m3</v>
          </cell>
          <cell r="F19">
            <v>426.80000000000007</v>
          </cell>
          <cell r="G19">
            <v>44699</v>
          </cell>
          <cell r="H19">
            <v>19077533</v>
          </cell>
        </row>
        <row r="20">
          <cell r="B20">
            <v>0</v>
          </cell>
          <cell r="C20">
            <v>3</v>
          </cell>
          <cell r="D20" t="str">
            <v>EXCAVACIONES Y MOVIMIENTOS DE TIERRA</v>
          </cell>
          <cell r="E20">
            <v>0</v>
          </cell>
          <cell r="F20">
            <v>0</v>
          </cell>
          <cell r="G20">
            <v>0</v>
          </cell>
          <cell r="H20">
            <v>171773923</v>
          </cell>
        </row>
        <row r="21">
          <cell r="B21">
            <v>10</v>
          </cell>
          <cell r="C21">
            <v>3.1</v>
          </cell>
          <cell r="D21" t="str">
            <v>EXCAVACIÓN MECÁNICA (EXPLANACIÓN). ESP. 210-13 INV. NO INCLUYE RETIRO DE MATERIAL PROVENIENTE DE LA EXCAVACIÓN NI DISPOSICIÓN FINAL DEL MISMO.</v>
          </cell>
          <cell r="E21" t="str">
            <v>m3</v>
          </cell>
          <cell r="F21">
            <v>6609.74</v>
          </cell>
          <cell r="G21">
            <v>13976</v>
          </cell>
          <cell r="H21">
            <v>92377726</v>
          </cell>
        </row>
        <row r="22">
          <cell r="B22">
            <v>11</v>
          </cell>
          <cell r="C22">
            <v>3.2</v>
          </cell>
          <cell r="D22" t="str">
            <v>TRANSPORTE DE MATERIAL SOBRANTES PROVENIENTE DE LA EXCAVACIÓN A DISPOSICIÓN FINAL. PARA DISTANCIAS MAYORES DE MIL METROS (1.000 M) MEDIDOS A PARTIR DE CIEN METROS (100 M).</v>
          </cell>
          <cell r="E22" t="str">
            <v>m3-Km</v>
          </cell>
          <cell r="F22">
            <v>60148.634000000005</v>
          </cell>
          <cell r="G22">
            <v>1320</v>
          </cell>
          <cell r="H22">
            <v>79396197</v>
          </cell>
        </row>
        <row r="23">
          <cell r="B23">
            <v>0</v>
          </cell>
          <cell r="C23">
            <v>4</v>
          </cell>
          <cell r="D23" t="str">
            <v>ESTRUCTURA DE PAVIMENTO</v>
          </cell>
          <cell r="E23">
            <v>0</v>
          </cell>
          <cell r="F23">
            <v>0</v>
          </cell>
          <cell r="G23">
            <v>0</v>
          </cell>
          <cell r="H23">
            <v>1926946200</v>
          </cell>
        </row>
        <row r="24">
          <cell r="B24">
            <v>12</v>
          </cell>
          <cell r="C24">
            <v>4.0999999999999996</v>
          </cell>
          <cell r="D24" t="str">
            <v>CONFORMACIÓN DE LA CALZADA EXISTENTE</v>
          </cell>
          <cell r="E24" t="str">
            <v>m2</v>
          </cell>
          <cell r="F24">
            <v>14000</v>
          </cell>
          <cell r="G24">
            <v>855</v>
          </cell>
          <cell r="H24">
            <v>11970000</v>
          </cell>
        </row>
        <row r="25">
          <cell r="B25">
            <v>13</v>
          </cell>
          <cell r="C25">
            <v>4.2</v>
          </cell>
          <cell r="D25" t="str">
            <v>PAVIMENTO RIGIDO MR-40, ESPESOR (0,20) M, JUNTAS DE DILATACIÓN SELLADAS, TEXTURIZADO, PASADORES TRASNSVERSALES EN HIERRO LISO DE 1" DE DIÁMETRO, LONGITUD 0,35 M, ESPACIADOS CADA 0,30 M Y LONGITUDINALES EN HIERRO CORRUGADO DE 1/2" DE DIÁMETRO, LONGITUD 0,85 M SEPARADAS 1,20 M, CURADO CON ANTISOL.</v>
          </cell>
          <cell r="E25" t="str">
            <v>m3</v>
          </cell>
          <cell r="F25">
            <v>2400</v>
          </cell>
          <cell r="G25">
            <v>657128</v>
          </cell>
          <cell r="H25">
            <v>1577107200</v>
          </cell>
        </row>
        <row r="26">
          <cell r="B26">
            <v>14</v>
          </cell>
          <cell r="C26">
            <v>4.3</v>
          </cell>
          <cell r="D26" t="str">
            <v>SUMINISTRO, INSTALACIÓN,  EXTENDIDA, NIVELACION, HUMEDECIMIENTO Y COMPACTADA DE SUB-BASE GRANULAR  320-13 INVIAS. ( NO INCLUYE TRANSPORTE.)</v>
          </cell>
          <cell r="E26" t="str">
            <v>m3</v>
          </cell>
          <cell r="F26">
            <v>2100</v>
          </cell>
          <cell r="G26">
            <v>114558</v>
          </cell>
          <cell r="H26">
            <v>240571800</v>
          </cell>
        </row>
        <row r="27">
          <cell r="B27">
            <v>15</v>
          </cell>
          <cell r="C27">
            <v>4.4000000000000004</v>
          </cell>
          <cell r="D27" t="str">
            <v>TRANSPORTE DE MATERIAL  GRANULAR. PARA DISTANCIAS MAYORES DE MIL METROS (1.000 M) MEDIDOS A PARTIR DE CIEN METROS (100 M).</v>
          </cell>
          <cell r="E27" t="str">
            <v>m3-Km</v>
          </cell>
          <cell r="F27">
            <v>73710</v>
          </cell>
          <cell r="G27">
            <v>1320</v>
          </cell>
          <cell r="H27">
            <v>97297200</v>
          </cell>
        </row>
        <row r="28">
          <cell r="B28">
            <v>0</v>
          </cell>
          <cell r="C28">
            <v>5</v>
          </cell>
          <cell r="D28" t="str">
            <v>SEÑALIZACION Y CONTROL DE TRANSITO</v>
          </cell>
          <cell r="E28">
            <v>0</v>
          </cell>
          <cell r="F28">
            <v>0</v>
          </cell>
          <cell r="G28">
            <v>0</v>
          </cell>
          <cell r="H28">
            <v>21833900</v>
          </cell>
        </row>
        <row r="29">
          <cell r="B29">
            <v>16</v>
          </cell>
          <cell r="C29">
            <v>5.0999999999999996</v>
          </cell>
          <cell r="D29" t="str">
            <v>SEÑAL VERTICAL DE TRÁNSITO. ESP. 710-13 INVIAS</v>
          </cell>
          <cell r="E29" t="str">
            <v>und</v>
          </cell>
          <cell r="F29">
            <v>20</v>
          </cell>
          <cell r="G29">
            <v>453695</v>
          </cell>
          <cell r="H29">
            <v>9073900</v>
          </cell>
        </row>
        <row r="30">
          <cell r="B30">
            <v>17</v>
          </cell>
          <cell r="C30">
            <v>5.2</v>
          </cell>
          <cell r="D30" t="str">
            <v xml:space="preserve">LÍNEA DE DEMARCACIÓN CON PINTURA EN FRIO. ESP. 700-13 INV. </v>
          </cell>
          <cell r="E30" t="str">
            <v>m</v>
          </cell>
          <cell r="F30">
            <v>8000</v>
          </cell>
          <cell r="G30">
            <v>1595</v>
          </cell>
          <cell r="H30">
            <v>12760000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5094-2003"/>
      <sheetName val="Puntajes"/>
      <sheetName val="TOTCAPIT"/>
      <sheetName val="JORNABAS"/>
      <sheetName val="MATERIALES"/>
      <sheetName val="TOTCUADEQ"/>
      <sheetName val="TOTCUADMO"/>
      <sheetName val="Anexo No. 5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</sheetNames>
    <sheetDataSet>
      <sheetData sheetId="0" refreshError="1"/>
      <sheetData sheetId="1" refreshError="1">
        <row r="3">
          <cell r="C3">
            <v>0.38300000000000001</v>
          </cell>
        </row>
        <row r="4">
          <cell r="C4">
            <v>0.4</v>
          </cell>
        </row>
        <row r="5">
          <cell r="C5">
            <v>0.15</v>
          </cell>
        </row>
        <row r="9">
          <cell r="C9">
            <v>175.28474320241691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-Indice"/>
      <sheetName val="PR-01"/>
      <sheetName val="PR-02"/>
      <sheetName val="PR-03"/>
      <sheetName val="PR-04"/>
      <sheetName val="Control"/>
      <sheetName val="Indicadores de Ciencia"/>
      <sheetName val="Indicadores de Empleo"/>
      <sheetName val="Indicadores de Eficiencia"/>
      <sheetName val="Unidades"/>
      <sheetName val="Indicadores de Producto"/>
      <sheetName val="Indicadores de Impacto"/>
      <sheetName val="Indicadores Gestión"/>
      <sheetName val="Listado"/>
    </sheetNames>
    <sheetDataSet>
      <sheetData sheetId="0"/>
      <sheetData sheetId="1"/>
      <sheetData sheetId="2"/>
      <sheetData sheetId="3"/>
      <sheetData sheetId="4">
        <row r="1">
          <cell r="S1" t="str">
            <v>Obligatorio</v>
          </cell>
        </row>
        <row r="2">
          <cell r="S2" t="str">
            <v>Opcional</v>
          </cell>
        </row>
      </sheetData>
      <sheetData sheetId="5"/>
      <sheetData sheetId="6"/>
      <sheetData sheetId="7"/>
      <sheetData sheetId="8">
        <row r="2">
          <cell r="B2" t="str">
            <v>Cumplimiento del gasto público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ULOS"/>
      <sheetName val="HOJA MODELO"/>
      <sheetName val="MANO DE OBRA"/>
      <sheetName val="ANALISIS BASICOS"/>
      <sheetName val="Hoja1"/>
      <sheetName val="1- PRELIMINARES"/>
      <sheetName val="2 - DEMOLICIONES"/>
      <sheetName val="3 MOVIMIENTOS DE TIERRA - EXCAV"/>
      <sheetName val="4 - CIMENTACIÓN - CONCRETOS"/>
      <sheetName val="5 - ESTRUCTURA - CONCRETOS "/>
      <sheetName val="6 - MAMPOSTERIA - ESTRUCT. ESP."/>
      <sheetName val="7 - ESTRUCTURA CUBIERTA"/>
      <sheetName val="8 - PISOS - CONCRETO-ENCHAPES"/>
      <sheetName val="9 - PAÑETES - PINTURA"/>
      <sheetName val="10- DEPORTES - ESPECIALES"/>
      <sheetName val="12- INST VARIAS"/>
      <sheetName val="13. ELECTRICOS"/>
      <sheetName val="13. ELECTRICOS 2"/>
      <sheetName val="CERRAMIENTO"/>
      <sheetName val="LISTADO MATERIALES"/>
      <sheetName val="LISTADO EQUIPOS"/>
      <sheetName val="HIDROSANITARIA"/>
    </sheetNames>
    <sheetDataSet>
      <sheetData sheetId="0"/>
      <sheetData sheetId="1">
        <row r="21">
          <cell r="A21" t="str">
            <v>Descripción</v>
          </cell>
        </row>
      </sheetData>
      <sheetData sheetId="2">
        <row r="186">
          <cell r="A186" t="str">
            <v>Oficial (Incl. Prestaciones)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5">
          <cell r="C15" t="str">
            <v>ALAMBRE NEGRO No. 18</v>
          </cell>
        </row>
      </sheetData>
      <sheetData sheetId="20">
        <row r="22">
          <cell r="C22" t="str">
            <v>HERRAMIENTA MENOR.</v>
          </cell>
        </row>
        <row r="44">
          <cell r="C44" t="str">
            <v>Herramienta menor de cuadrilla</v>
          </cell>
          <cell r="D44" t="str">
            <v>Hr</v>
          </cell>
          <cell r="E44">
            <v>3750</v>
          </cell>
        </row>
        <row r="45">
          <cell r="C45" t="str">
            <v>Herramienta de excavacion</v>
          </cell>
          <cell r="D45" t="str">
            <v>Hr</v>
          </cell>
          <cell r="E45">
            <v>3125</v>
          </cell>
        </row>
        <row r="46">
          <cell r="C46" t="str">
            <v>Computador</v>
          </cell>
          <cell r="D46" t="str">
            <v>Hr</v>
          </cell>
          <cell r="E46">
            <v>5625</v>
          </cell>
        </row>
        <row r="47">
          <cell r="C47" t="str">
            <v>GPS</v>
          </cell>
          <cell r="D47" t="str">
            <v>Hr</v>
          </cell>
          <cell r="E47">
            <v>5625</v>
          </cell>
        </row>
        <row r="48">
          <cell r="C48" t="str">
            <v>Camara fotografica</v>
          </cell>
          <cell r="D48" t="str">
            <v>Hr</v>
          </cell>
          <cell r="E48">
            <v>3125</v>
          </cell>
        </row>
        <row r="49">
          <cell r="C49" t="str">
            <v>Equipo de topografia</v>
          </cell>
          <cell r="D49" t="str">
            <v>Hr</v>
          </cell>
          <cell r="E49">
            <v>8055.125</v>
          </cell>
        </row>
        <row r="50">
          <cell r="C50" t="str">
            <v>Camioneta</v>
          </cell>
          <cell r="D50" t="str">
            <v>Dia</v>
          </cell>
          <cell r="E50">
            <v>107000</v>
          </cell>
        </row>
        <row r="51">
          <cell r="C51" t="str">
            <v>Grua</v>
          </cell>
          <cell r="D51" t="str">
            <v>Dia</v>
          </cell>
          <cell r="E51">
            <v>900000</v>
          </cell>
        </row>
        <row r="52">
          <cell r="C52" t="str">
            <v>Vehiculo 3 Ton</v>
          </cell>
          <cell r="D52" t="str">
            <v>Un</v>
          </cell>
          <cell r="E52">
            <v>300726</v>
          </cell>
        </row>
        <row r="53">
          <cell r="C53" t="str">
            <v>Equipo de tendido y tensionado</v>
          </cell>
          <cell r="D53" t="str">
            <v>Hr</v>
          </cell>
          <cell r="E53">
            <v>18750</v>
          </cell>
        </row>
        <row r="54">
          <cell r="C54" t="str">
            <v>Equipo de prueba salida de datos</v>
          </cell>
          <cell r="D54" t="str">
            <v>Un</v>
          </cell>
          <cell r="E54">
            <v>12000</v>
          </cell>
        </row>
      </sheetData>
      <sheetData sheetId="2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Formular"/>
      <sheetName val="Recurs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as_Sectoriales"/>
      <sheetName val="procesos"/>
      <sheetName val="EV-Indice"/>
      <sheetName val="EV-23"/>
      <sheetName val="EV-23(I)"/>
      <sheetName val="EV-24"/>
      <sheetName val="EV-25"/>
      <sheetName val="EV-26"/>
      <sheetName val="EV-27"/>
      <sheetName val="EV-28"/>
      <sheetName val="Listado"/>
      <sheetName val="Alternativas"/>
    </sheetNames>
    <sheetDataSet>
      <sheetData sheetId="0" refreshError="1">
        <row r="1">
          <cell r="A1" t="str">
            <v>Proyectos Ambientales</v>
          </cell>
          <cell r="B1">
            <v>1</v>
          </cell>
          <cell r="C1" t="str">
            <v>Mayo de 2003</v>
          </cell>
        </row>
        <row r="2">
          <cell r="A2" t="str">
            <v>Proyectos de Ciencia y Tecnologia</v>
          </cell>
          <cell r="B2">
            <v>2</v>
          </cell>
          <cell r="C2" t="str">
            <v>Mayo de 2003</v>
          </cell>
        </row>
        <row r="3">
          <cell r="A3" t="str">
            <v>Proyectos Regionales de Comercializacion</v>
          </cell>
          <cell r="B3">
            <v>3</v>
          </cell>
          <cell r="C3" t="str">
            <v>Mayo de 2003</v>
          </cell>
        </row>
        <row r="4">
          <cell r="A4" t="str">
            <v>Proyectos de Pequeña Irrigacion</v>
          </cell>
          <cell r="B4">
            <v>4</v>
          </cell>
          <cell r="C4" t="str">
            <v>Mayo de 2003</v>
          </cell>
        </row>
        <row r="5">
          <cell r="A5" t="str">
            <v xml:space="preserve">Proyectos de Construccion, Mejoramiento y Rehabilitacion de Infraestructura Vial. </v>
          </cell>
          <cell r="B5">
            <v>5</v>
          </cell>
          <cell r="C5" t="str">
            <v>Mayo de 2003</v>
          </cell>
        </row>
        <row r="6">
          <cell r="A6" t="str">
            <v>Proyectos Mineros</v>
          </cell>
          <cell r="B6">
            <v>6</v>
          </cell>
          <cell r="C6" t="str">
            <v>Mayo de 2003</v>
          </cell>
        </row>
        <row r="7">
          <cell r="A7" t="str">
            <v>Modelo Hdm Para Proyectos de Construccion y Mejoramiento de Carreteras</v>
          </cell>
          <cell r="B7">
            <v>7</v>
          </cell>
          <cell r="C7" t="str">
            <v>Mayo de 2003</v>
          </cell>
        </row>
        <row r="8">
          <cell r="A8" t="str">
            <v xml:space="preserve">Proyectos de Gestion Integral de Residuos Solidos </v>
          </cell>
          <cell r="B8">
            <v>8</v>
          </cell>
          <cell r="C8" t="str">
            <v>Mayo de 2003</v>
          </cell>
        </row>
        <row r="9">
          <cell r="A9" t="str">
            <v>Proyectos Carcelarios, Tribunales y despachos Judiciales</v>
          </cell>
          <cell r="B9">
            <v>9</v>
          </cell>
          <cell r="C9" t="str">
            <v>Mayo de 2003</v>
          </cell>
        </row>
        <row r="10">
          <cell r="A10" t="str">
            <v>Proyectos de Educacion</v>
          </cell>
          <cell r="B10">
            <v>10</v>
          </cell>
          <cell r="C10" t="str">
            <v>Mayo de 2003</v>
          </cell>
        </row>
        <row r="11">
          <cell r="A11" t="str">
            <v>Proyectos de Energia</v>
          </cell>
          <cell r="B11">
            <v>11</v>
          </cell>
          <cell r="C11" t="str">
            <v>Mayo de 2003</v>
          </cell>
        </row>
        <row r="12">
          <cell r="A12" t="str">
            <v>Proyectos de Salud</v>
          </cell>
          <cell r="B12">
            <v>12</v>
          </cell>
          <cell r="C12" t="str">
            <v>Mayo de 2003</v>
          </cell>
        </row>
      </sheetData>
      <sheetData sheetId="1" refreshError="1">
        <row r="2">
          <cell r="A2" t="str">
            <v>ACTUALIZACION</v>
          </cell>
        </row>
        <row r="3">
          <cell r="A3" t="str">
            <v>ADECUACION</v>
          </cell>
        </row>
        <row r="4">
          <cell r="A4" t="str">
            <v>ADMINISTRACION</v>
          </cell>
        </row>
        <row r="5">
          <cell r="A5" t="str">
            <v>ADQUISICION</v>
          </cell>
        </row>
        <row r="6">
          <cell r="A6" t="str">
            <v>ALFABETIZACION</v>
          </cell>
        </row>
        <row r="7">
          <cell r="A7" t="str">
            <v>AMPLIACION</v>
          </cell>
        </row>
        <row r="8">
          <cell r="A8" t="str">
            <v>ANALISIS</v>
          </cell>
        </row>
        <row r="9">
          <cell r="A9" t="str">
            <v>APLICACION</v>
          </cell>
        </row>
        <row r="10">
          <cell r="A10" t="str">
            <v>APORTES</v>
          </cell>
        </row>
        <row r="11">
          <cell r="A11" t="str">
            <v>APOYO</v>
          </cell>
        </row>
        <row r="12">
          <cell r="A12" t="str">
            <v>APROVECHAMIENTO</v>
          </cell>
        </row>
        <row r="13">
          <cell r="A13" t="str">
            <v>ASESORIA</v>
          </cell>
        </row>
        <row r="14">
          <cell r="A14" t="str">
            <v>ASISTENCIA</v>
          </cell>
        </row>
        <row r="15">
          <cell r="A15" t="str">
            <v>CAPACITACION</v>
          </cell>
        </row>
        <row r="16">
          <cell r="A16" t="str">
            <v>CAPITALIZACION</v>
          </cell>
        </row>
        <row r="17">
          <cell r="A17" t="str">
            <v>CATASTRO</v>
          </cell>
        </row>
        <row r="18">
          <cell r="A18" t="str">
            <v>CENSO</v>
          </cell>
        </row>
        <row r="19">
          <cell r="A19" t="str">
            <v>COMPROMISO</v>
          </cell>
        </row>
        <row r="20">
          <cell r="A20" t="str">
            <v>CONSERVACION</v>
          </cell>
        </row>
        <row r="21">
          <cell r="A21" t="str">
            <v>CONSTRUCCION</v>
          </cell>
        </row>
        <row r="22">
          <cell r="A22" t="str">
            <v>CONTROL</v>
          </cell>
        </row>
        <row r="23">
          <cell r="A23" t="str">
            <v>CREDITO</v>
          </cell>
        </row>
        <row r="24">
          <cell r="A24" t="str">
            <v>DEMARCACION</v>
          </cell>
        </row>
        <row r="25">
          <cell r="A25" t="str">
            <v>DESCONTAMINAR</v>
          </cell>
        </row>
        <row r="26">
          <cell r="A26" t="str">
            <v>DIAGNOSTICO</v>
          </cell>
        </row>
        <row r="27">
          <cell r="A27" t="str">
            <v>DIFUSION</v>
          </cell>
        </row>
        <row r="28">
          <cell r="A28" t="str">
            <v>DISEÑO</v>
          </cell>
        </row>
        <row r="29">
          <cell r="A29" t="str">
            <v>DISTRIBUCION</v>
          </cell>
        </row>
        <row r="30">
          <cell r="A30" t="str">
            <v>DIVULGACION</v>
          </cell>
        </row>
        <row r="31">
          <cell r="A31" t="str">
            <v>DOTACION</v>
          </cell>
        </row>
        <row r="32">
          <cell r="A32" t="str">
            <v>EDICION</v>
          </cell>
        </row>
        <row r="33">
          <cell r="A33" t="str">
            <v>ERRADICACION</v>
          </cell>
        </row>
        <row r="34">
          <cell r="A34" t="str">
            <v>ESTUDIO</v>
          </cell>
        </row>
        <row r="35">
          <cell r="A35" t="str">
            <v>ESTUDIOS</v>
          </cell>
        </row>
        <row r="36">
          <cell r="A36" t="str">
            <v>EXPLORACION</v>
          </cell>
        </row>
        <row r="37">
          <cell r="A37" t="str">
            <v>EXPLOTACION</v>
          </cell>
        </row>
        <row r="38">
          <cell r="A38" t="str">
            <v>FORESTACION</v>
          </cell>
        </row>
        <row r="39">
          <cell r="A39" t="str">
            <v>FORMULACION</v>
          </cell>
        </row>
        <row r="40">
          <cell r="A40" t="str">
            <v>HABILITACION</v>
          </cell>
        </row>
        <row r="41">
          <cell r="A41" t="str">
            <v>IMPLANTACION</v>
          </cell>
        </row>
        <row r="42">
          <cell r="A42" t="str">
            <v>IMPLEMENTACION</v>
          </cell>
        </row>
        <row r="43">
          <cell r="A43" t="str">
            <v>INSTALACION</v>
          </cell>
        </row>
        <row r="44">
          <cell r="A44" t="str">
            <v>INVENTARIO</v>
          </cell>
        </row>
        <row r="45">
          <cell r="A45" t="str">
            <v>INVERSIONES-FIN</v>
          </cell>
        </row>
        <row r="46">
          <cell r="A46" t="str">
            <v>INVESTIGACION</v>
          </cell>
        </row>
        <row r="47">
          <cell r="A47" t="str">
            <v>LEVANTAMIENTO</v>
          </cell>
        </row>
        <row r="48">
          <cell r="A48" t="str">
            <v>MANTENIMIENTO</v>
          </cell>
        </row>
        <row r="49">
          <cell r="A49" t="str">
            <v>MEJORAMIENTO</v>
          </cell>
        </row>
        <row r="50">
          <cell r="A50" t="str">
            <v>NACIONALIZACION</v>
          </cell>
        </row>
        <row r="51">
          <cell r="A51" t="str">
            <v>NORMALIZACION</v>
          </cell>
        </row>
        <row r="52">
          <cell r="A52" t="str">
            <v>PREVENCION</v>
          </cell>
        </row>
        <row r="53">
          <cell r="A53" t="str">
            <v>PRIVATIZACION</v>
          </cell>
        </row>
        <row r="54">
          <cell r="A54" t="str">
            <v>PROTECCION</v>
          </cell>
        </row>
        <row r="55">
          <cell r="A55" t="str">
            <v>RECOPILACION</v>
          </cell>
        </row>
        <row r="56">
          <cell r="A56" t="str">
            <v>RECREACION</v>
          </cell>
        </row>
        <row r="57">
          <cell r="A57" t="str">
            <v>RECUPERACION</v>
          </cell>
        </row>
        <row r="58">
          <cell r="A58" t="str">
            <v>REESTRUCTURACIO</v>
          </cell>
        </row>
        <row r="59">
          <cell r="A59" t="str">
            <v>REFORESTACION</v>
          </cell>
        </row>
        <row r="60">
          <cell r="A60" t="str">
            <v>REHABILITACION</v>
          </cell>
        </row>
        <row r="61">
          <cell r="A61" t="str">
            <v>REMODELACION</v>
          </cell>
        </row>
        <row r="62">
          <cell r="A62" t="str">
            <v>RENOVACION</v>
          </cell>
        </row>
        <row r="63">
          <cell r="A63" t="str">
            <v>REPARACION</v>
          </cell>
        </row>
        <row r="64">
          <cell r="A64" t="str">
            <v>REPOSICION</v>
          </cell>
        </row>
        <row r="65">
          <cell r="A65" t="str">
            <v>RESTAURACION</v>
          </cell>
        </row>
        <row r="66">
          <cell r="A66" t="str">
            <v>SANEAMIENTO</v>
          </cell>
        </row>
        <row r="67">
          <cell r="A67" t="str">
            <v>SERVICIO</v>
          </cell>
        </row>
        <row r="68">
          <cell r="A68" t="str">
            <v>SISTEMATIZACION</v>
          </cell>
        </row>
        <row r="69">
          <cell r="A69" t="str">
            <v>SUBSIDIO</v>
          </cell>
        </row>
        <row r="70">
          <cell r="A70" t="str">
            <v>SUMINISTRO</v>
          </cell>
        </row>
        <row r="71">
          <cell r="A71" t="str">
            <v>SUSTITUCION</v>
          </cell>
        </row>
        <row r="72">
          <cell r="A72" t="str">
            <v>TITULACION</v>
          </cell>
        </row>
        <row r="73">
          <cell r="A73" t="str">
            <v>TRASLADO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3(i)"/>
      <sheetName val="PE-04"/>
      <sheetName val="PE-04(I)"/>
      <sheetName val="PE-05"/>
      <sheetName val="PE-06"/>
      <sheetName val="PE-07"/>
      <sheetName val="PE-08"/>
      <sheetName val="PE-08(I)"/>
      <sheetName val="PE-09"/>
      <sheetName val="PE-09(I)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8(I)"/>
      <sheetName val="PE-19"/>
      <sheetName val="PE-20"/>
      <sheetName val="PE-21"/>
      <sheetName val="PE-22"/>
      <sheetName val="PE-23"/>
      <sheetName val="PE-23(I)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 refreshError="1">
        <row r="2">
          <cell r="T2" t="str">
            <v>Plan de Desarrollo</v>
          </cell>
          <cell r="AE2" t="str">
            <v>Alta</v>
          </cell>
        </row>
        <row r="3">
          <cell r="T3" t="str">
            <v>Plan de Ordenamiento Territorial,POT</v>
          </cell>
          <cell r="AE3" t="str">
            <v>Media</v>
          </cell>
        </row>
        <row r="4">
          <cell r="T4" t="str">
            <v>Régimen Tributario, Tasas</v>
          </cell>
          <cell r="AE4" t="str">
            <v>Baja</v>
          </cell>
        </row>
        <row r="5">
          <cell r="T5" t="str">
            <v>Tasas Retributivas Ambientales</v>
          </cell>
        </row>
        <row r="6">
          <cell r="T6" t="str">
            <v>Tasas dentro del Régimen Tributario</v>
          </cell>
        </row>
        <row r="7">
          <cell r="T7" t="str">
            <v>Legislación Laboral (salarios, prestaciones, contrataciones, etc)</v>
          </cell>
        </row>
        <row r="8">
          <cell r="T8" t="str">
            <v>Leyes, Decretos, Ordenanzas, Acuerdos, Resoluciones</v>
          </cell>
        </row>
        <row r="9">
          <cell r="T9" t="str">
            <v>Licencias (Exploración, construcción, demolición, etc)</v>
          </cell>
        </row>
        <row r="10">
          <cell r="T10" t="str">
            <v>Contratos de áreas aporte</v>
          </cell>
        </row>
        <row r="11">
          <cell r="B11" t="str">
            <v>Internacional</v>
          </cell>
          <cell r="T11" t="str">
            <v>Contratos de Concesión</v>
          </cell>
        </row>
        <row r="12">
          <cell r="B12" t="str">
            <v>Costa Atlántica</v>
          </cell>
          <cell r="T12" t="str">
            <v>Otras Normas</v>
          </cell>
        </row>
        <row r="13">
          <cell r="B13" t="str">
            <v>Occidente</v>
          </cell>
        </row>
        <row r="14">
          <cell r="B14" t="str">
            <v>Centro Oriente</v>
          </cell>
        </row>
        <row r="15">
          <cell r="B15" t="str">
            <v>Orinoquía</v>
          </cell>
        </row>
        <row r="16">
          <cell r="B16" t="str">
            <v>Amazonía</v>
          </cell>
        </row>
        <row r="17">
          <cell r="B17" t="str">
            <v>Bogotá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 PRECIOS"/>
      <sheetName val="CUADRI"/>
      <sheetName val="MOR1-4"/>
      <sheetName val="MOR 1-5"/>
      <sheetName val="Cto2500"/>
      <sheetName val="Cto3000"/>
      <sheetName val="ACERO0 A-37"/>
      <sheetName val="ACERO PDR-60"/>
      <sheetName val="DESMONTE"/>
      <sheetName val="DESCAPOTE"/>
      <sheetName val="REPLANTEO Y TRAZADO"/>
      <sheetName val="EXCAV. REDES"/>
      <sheetName val="EXCAV CIMIENTO"/>
      <sheetName val="RELLENO  RECEBO COMPAC"/>
      <sheetName val="ALISTADO DE PISO e= 0,04"/>
      <sheetName val="CICLOPEO"/>
      <sheetName val="VIGA CIMENTA,15 x.20"/>
      <sheetName val="VIGA AEREA (0,15x.20) "/>
      <sheetName val="COL(,15X.20)"/>
      <sheetName val="VIGA CINTA DE AMARRE"/>
      <sheetName val="MAMPOSTERIA  TOLETE"/>
      <sheetName val="MAMPOSTERIA BLOQUE N°5"/>
      <sheetName val="CUBIE ASBESTO CEMEN TEJ N°6 "/>
      <sheetName val="CUBIE ASBESTO CEMEN TEJ N°8"/>
      <sheetName val="PAÑETE LISO"/>
      <sheetName val="PLACA DE CONTRAPISO e=0,06"/>
      <sheetName val="PLACA TANQUE e=0,10"/>
      <sheetName val="INST.MARCOS"/>
      <sheetName val="INSTAL. VENTANA "/>
      <sheetName val="INSTAL. PUERTAS"/>
      <sheetName val="ENCNAPE COCINA"/>
      <sheetName val="ENCHAPE BAÑO PISO"/>
      <sheetName val="ENCHAPE BAÑO PARED"/>
      <sheetName val="PISO CERAMICA"/>
      <sheetName val="ADOQUIN"/>
      <sheetName val="INST. VIDRIOS"/>
      <sheetName val="ESTUCO Y PINTURA TIPO1"/>
      <sheetName val="VINILO S-PAÑETE 2 MANOS"/>
      <sheetName val="LADRIL A LA VISTA"/>
      <sheetName val="INST. Y SUMINISTRO BAÑO"/>
      <sheetName val="INST. TANQUE"/>
      <sheetName val="ASEO GENERAL"/>
      <sheetName val="PUNTO SANITARIO 3&quot;"/>
      <sheetName val="PUNTO SANIT2&quot;"/>
      <sheetName val="PUNTO SANIT 4&quot;"/>
      <sheetName val="PUNTO SANITN 6&quot;"/>
      <sheetName val="RED HIDRAULICA"/>
      <sheetName val="TUBERIA GRES 4&quot;"/>
      <sheetName val="CINSPEC,5x,5"/>
      <sheetName val="CINSPEC.7x.7"/>
      <sheetName val="LAMPARA TOMECON"/>
      <sheetName val="POLO TIERRA"/>
      <sheetName val="TABLER.PARCIAL4CIRC"/>
      <sheetName val="RED ELECTRICA"/>
      <sheetName val="LAVADERO PREFABRICADO"/>
      <sheetName val="MESON"/>
      <sheetName val="EXPLAN Y COMP VIA"/>
      <sheetName val="BASE RECEBO"/>
      <sheetName val="SUB BASE"/>
      <sheetName val="EXCAVACION BORDILLO"/>
      <sheetName val="INSTL BORDILLO PREFABRICADO"/>
      <sheetName val="RESUMEN"/>
      <sheetName val="RESUMEN2"/>
      <sheetName val="M_PROY"/>
    </sheetNames>
    <sheetDataSet>
      <sheetData sheetId="0" refreshError="1">
        <row r="5">
          <cell r="A5" t="str">
            <v>REFE</v>
          </cell>
          <cell r="B5" t="str">
            <v>MATERIAL</v>
          </cell>
          <cell r="C5" t="str">
            <v>UNID</v>
          </cell>
          <cell r="D5" t="str">
            <v>PRECIO</v>
          </cell>
        </row>
        <row r="7">
          <cell r="A7" t="str">
            <v>000100</v>
          </cell>
          <cell r="B7" t="str">
            <v>AGREGADOS Y CEMENTO</v>
          </cell>
        </row>
        <row r="8">
          <cell r="A8" t="str">
            <v>000101</v>
          </cell>
          <cell r="B8" t="str">
            <v xml:space="preserve">ARENA </v>
          </cell>
          <cell r="C8" t="str">
            <v>M3.</v>
          </cell>
          <cell r="D8">
            <v>18000</v>
          </cell>
        </row>
        <row r="9">
          <cell r="A9" t="str">
            <v>000102</v>
          </cell>
          <cell r="B9" t="str">
            <v>AGUA</v>
          </cell>
          <cell r="C9" t="str">
            <v>LTS.</v>
          </cell>
          <cell r="D9">
            <v>5</v>
          </cell>
        </row>
        <row r="10">
          <cell r="A10" t="str">
            <v>000103</v>
          </cell>
          <cell r="B10" t="str">
            <v>GRAVILLA TRITURADA</v>
          </cell>
          <cell r="C10" t="str">
            <v>CUBO</v>
          </cell>
          <cell r="D10">
            <v>50000</v>
          </cell>
        </row>
        <row r="11">
          <cell r="A11" t="str">
            <v>000104</v>
          </cell>
          <cell r="B11" t="str">
            <v>PIEDRA MEDIA ZONGA</v>
          </cell>
          <cell r="C11" t="str">
            <v>M3.</v>
          </cell>
          <cell r="D11">
            <v>28000</v>
          </cell>
        </row>
        <row r="12">
          <cell r="A12" t="str">
            <v>000105</v>
          </cell>
          <cell r="B12" t="str">
            <v xml:space="preserve">CEMENTO GRIS </v>
          </cell>
          <cell r="C12" t="str">
            <v>KG.</v>
          </cell>
          <cell r="D12">
            <v>200</v>
          </cell>
        </row>
        <row r="13">
          <cell r="A13" t="str">
            <v>000106</v>
          </cell>
          <cell r="B13" t="str">
            <v>COLOR MINERAL NACIONAL</v>
          </cell>
          <cell r="C13" t="str">
            <v>KG.</v>
          </cell>
          <cell r="D13">
            <v>2400</v>
          </cell>
        </row>
        <row r="14">
          <cell r="A14" t="str">
            <v>000107</v>
          </cell>
          <cell r="B14" t="str">
            <v>CAL (BLANCA) 10 Kg</v>
          </cell>
          <cell r="C14" t="str">
            <v>KG.</v>
          </cell>
          <cell r="D14">
            <v>4500</v>
          </cell>
        </row>
        <row r="15">
          <cell r="A15" t="str">
            <v>000108</v>
          </cell>
          <cell r="B15" t="str">
            <v>CONCRETO 2500 PSI</v>
          </cell>
          <cell r="C15" t="str">
            <v>M3.</v>
          </cell>
          <cell r="D15">
            <v>194022.128</v>
          </cell>
        </row>
        <row r="16">
          <cell r="A16" t="str">
            <v>000109</v>
          </cell>
          <cell r="B16" t="str">
            <v>MORTERO 1:4</v>
          </cell>
          <cell r="C16" t="str">
            <v>M3.</v>
          </cell>
          <cell r="D16">
            <v>162022.22399999999</v>
          </cell>
        </row>
        <row r="17">
          <cell r="A17" t="str">
            <v>000110</v>
          </cell>
          <cell r="B17" t="str">
            <v>CONCRETO 3000 PSI</v>
          </cell>
          <cell r="C17" t="str">
            <v>M3.</v>
          </cell>
          <cell r="D17">
            <v>213813.136</v>
          </cell>
        </row>
        <row r="18">
          <cell r="A18" t="str">
            <v>000111</v>
          </cell>
          <cell r="B18" t="str">
            <v xml:space="preserve">CEMENTO BLANCO </v>
          </cell>
          <cell r="C18" t="str">
            <v>KG.</v>
          </cell>
          <cell r="D18">
            <v>600</v>
          </cell>
        </row>
        <row r="19">
          <cell r="A19" t="str">
            <v>000112</v>
          </cell>
          <cell r="B19" t="str">
            <v xml:space="preserve">RECEBO </v>
          </cell>
          <cell r="C19" t="str">
            <v>M3.</v>
          </cell>
          <cell r="D19">
            <v>8000</v>
          </cell>
        </row>
        <row r="20">
          <cell r="A20" t="str">
            <v>000113</v>
          </cell>
          <cell r="B20" t="str">
            <v>BALASTRO VOLQUETA</v>
          </cell>
          <cell r="C20" t="str">
            <v>UND.</v>
          </cell>
          <cell r="D20">
            <v>68000</v>
          </cell>
        </row>
        <row r="21">
          <cell r="A21" t="str">
            <v>000114</v>
          </cell>
          <cell r="B21" t="str">
            <v>PIEDRA VOLQUETA</v>
          </cell>
          <cell r="C21" t="str">
            <v>UND.</v>
          </cell>
          <cell r="D21">
            <v>68000</v>
          </cell>
        </row>
        <row r="22">
          <cell r="A22" t="str">
            <v>000115</v>
          </cell>
          <cell r="B22" t="str">
            <v>GRAVA 3/4"</v>
          </cell>
          <cell r="C22" t="str">
            <v>M3.</v>
          </cell>
          <cell r="D22">
            <v>31800</v>
          </cell>
        </row>
        <row r="23">
          <cell r="A23" t="str">
            <v>000116</v>
          </cell>
          <cell r="B23" t="str">
            <v>MEZCLA ASFALTICA</v>
          </cell>
          <cell r="D23">
            <v>180000</v>
          </cell>
        </row>
        <row r="24">
          <cell r="A24" t="str">
            <v>000117</v>
          </cell>
          <cell r="B24" t="str">
            <v>MIXTO PARA CONCRETO</v>
          </cell>
          <cell r="C24" t="str">
            <v>M3.</v>
          </cell>
          <cell r="D24">
            <v>30700</v>
          </cell>
        </row>
        <row r="25">
          <cell r="A25" t="str">
            <v>000118</v>
          </cell>
          <cell r="B25" t="str">
            <v>ARENA EXTRAFINA</v>
          </cell>
          <cell r="C25" t="str">
            <v>M3.</v>
          </cell>
          <cell r="D25">
            <v>0</v>
          </cell>
        </row>
        <row r="27">
          <cell r="A27" t="str">
            <v>000200</v>
          </cell>
          <cell r="B27" t="str">
            <v>MANPOSTERIA</v>
          </cell>
        </row>
        <row r="28">
          <cell r="A28" t="str">
            <v>000201</v>
          </cell>
          <cell r="B28" t="str">
            <v>BLOQUE HUECO N° 4</v>
          </cell>
          <cell r="C28" t="str">
            <v>UND.</v>
          </cell>
          <cell r="D28">
            <v>650</v>
          </cell>
        </row>
        <row r="29">
          <cell r="A29" t="str">
            <v>000202</v>
          </cell>
          <cell r="B29" t="str">
            <v>BLOQUE HUECO N° 5</v>
          </cell>
          <cell r="C29" t="str">
            <v>UND.</v>
          </cell>
          <cell r="D29">
            <v>750</v>
          </cell>
        </row>
        <row r="30">
          <cell r="A30" t="str">
            <v>000203</v>
          </cell>
          <cell r="B30" t="str">
            <v>BLOQUE TOLETE</v>
          </cell>
          <cell r="C30" t="str">
            <v>UND.</v>
          </cell>
          <cell r="D30">
            <v>280</v>
          </cell>
        </row>
        <row r="31">
          <cell r="A31" t="str">
            <v>000204</v>
          </cell>
          <cell r="B31" t="str">
            <v>LADRILLO HUECO Nº 4</v>
          </cell>
          <cell r="C31" t="str">
            <v>UND.</v>
          </cell>
          <cell r="D31">
            <v>700</v>
          </cell>
        </row>
        <row r="32">
          <cell r="A32" t="str">
            <v>000205</v>
          </cell>
          <cell r="B32" t="str">
            <v>LADRILLO HUECO Nº 5</v>
          </cell>
          <cell r="C32" t="str">
            <v>UND.</v>
          </cell>
          <cell r="D32">
            <v>750</v>
          </cell>
        </row>
        <row r="33">
          <cell r="A33" t="str">
            <v>000206</v>
          </cell>
          <cell r="B33" t="str">
            <v>LADRILLO TOLETE COMUN</v>
          </cell>
          <cell r="C33" t="str">
            <v>UND.</v>
          </cell>
          <cell r="D33">
            <v>140</v>
          </cell>
        </row>
        <row r="34">
          <cell r="A34" t="str">
            <v>000207</v>
          </cell>
          <cell r="B34" t="str">
            <v>LADRILLO SANTA FE</v>
          </cell>
          <cell r="C34" t="str">
            <v>UND.</v>
          </cell>
          <cell r="D34">
            <v>850</v>
          </cell>
        </row>
        <row r="35">
          <cell r="A35" t="str">
            <v>000208</v>
          </cell>
          <cell r="B35" t="str">
            <v>ADOQUIN RECTANGULAR</v>
          </cell>
          <cell r="C35" t="str">
            <v>UND.</v>
          </cell>
          <cell r="D35">
            <v>200</v>
          </cell>
        </row>
        <row r="36">
          <cell r="A36" t="str">
            <v>000209</v>
          </cell>
          <cell r="B36" t="str">
            <v>ADOQUIN CORBATIN</v>
          </cell>
          <cell r="C36" t="str">
            <v>UND.</v>
          </cell>
          <cell r="D36">
            <v>270</v>
          </cell>
        </row>
        <row r="37">
          <cell r="A37" t="str">
            <v>000210</v>
          </cell>
          <cell r="B37" t="str">
            <v>BORDILLO PREF CONCR</v>
          </cell>
          <cell r="C37" t="str">
            <v>UND.</v>
          </cell>
          <cell r="D37">
            <v>0</v>
          </cell>
        </row>
        <row r="39">
          <cell r="A39" t="str">
            <v>000300</v>
          </cell>
          <cell r="B39" t="str">
            <v>CUBIERTAS</v>
          </cell>
        </row>
        <row r="40">
          <cell r="A40" t="str">
            <v>000301</v>
          </cell>
          <cell r="B40" t="str">
            <v>TEJA  ONDULADA Eternit Nº 6</v>
          </cell>
          <cell r="C40" t="str">
            <v>UND.</v>
          </cell>
          <cell r="D40">
            <v>17600</v>
          </cell>
        </row>
        <row r="41">
          <cell r="A41" t="str">
            <v>000302</v>
          </cell>
          <cell r="B41" t="str">
            <v xml:space="preserve">TEJA  ONDULADA Eternit Nº 5 </v>
          </cell>
          <cell r="C41" t="str">
            <v>UND.</v>
          </cell>
          <cell r="D41">
            <v>14400</v>
          </cell>
        </row>
        <row r="42">
          <cell r="A42" t="str">
            <v>000303</v>
          </cell>
          <cell r="B42" t="str">
            <v xml:space="preserve">CABALLETE FIJO ETERNIT </v>
          </cell>
          <cell r="C42" t="str">
            <v>UND.</v>
          </cell>
          <cell r="D42">
            <v>13000</v>
          </cell>
        </row>
        <row r="43">
          <cell r="A43" t="str">
            <v>000304</v>
          </cell>
          <cell r="B43" t="str">
            <v>PERFIL HG de 10*5 Calb 18</v>
          </cell>
          <cell r="C43" t="str">
            <v>UND.</v>
          </cell>
          <cell r="D43">
            <v>43000</v>
          </cell>
        </row>
        <row r="44">
          <cell r="A44" t="str">
            <v>000305</v>
          </cell>
          <cell r="B44" t="str">
            <v>GANCHO PARA TEJA ETERNIT</v>
          </cell>
          <cell r="C44" t="str">
            <v>UND.</v>
          </cell>
          <cell r="D44">
            <v>200</v>
          </cell>
        </row>
        <row r="45">
          <cell r="A45" t="str">
            <v>000306</v>
          </cell>
          <cell r="B45" t="str">
            <v>AMARRE PARA TEJA</v>
          </cell>
          <cell r="C45" t="str">
            <v>UND.</v>
          </cell>
          <cell r="D45">
            <v>60</v>
          </cell>
        </row>
        <row r="46">
          <cell r="A46" t="str">
            <v>000307</v>
          </cell>
          <cell r="B46" t="str">
            <v xml:space="preserve">TEJA ONDULADA Eternit </v>
          </cell>
          <cell r="C46" t="str">
            <v>UND.</v>
          </cell>
          <cell r="D46">
            <v>10400</v>
          </cell>
        </row>
        <row r="47">
          <cell r="A47" t="str">
            <v>000308</v>
          </cell>
          <cell r="B47" t="str">
            <v>TEJA ONDULADA Eternit Nº 8</v>
          </cell>
          <cell r="C47" t="str">
            <v>UND.</v>
          </cell>
          <cell r="D47">
            <v>21800</v>
          </cell>
        </row>
        <row r="48">
          <cell r="A48" t="str">
            <v>000309</v>
          </cell>
          <cell r="B48" t="str">
            <v>TUBO RECTANG. de 3*11/2 Calb 18</v>
          </cell>
          <cell r="C48" t="str">
            <v>UND.</v>
          </cell>
          <cell r="D48">
            <v>30000</v>
          </cell>
        </row>
        <row r="49">
          <cell r="A49" t="str">
            <v>000310</v>
          </cell>
          <cell r="B49" t="str">
            <v>PERFIL CAL18 de 3*1 1/2 CERR. COLD ROLLED</v>
          </cell>
          <cell r="C49" t="str">
            <v>ML</v>
          </cell>
          <cell r="D49">
            <v>11000</v>
          </cell>
        </row>
        <row r="50">
          <cell r="A50" t="str">
            <v>000311</v>
          </cell>
          <cell r="B50" t="str">
            <v>PERFIL CAL 18 DE 10*5 HG ABIERTO</v>
          </cell>
          <cell r="C50" t="str">
            <v>UND.</v>
          </cell>
          <cell r="D50">
            <v>45000</v>
          </cell>
        </row>
        <row r="51">
          <cell r="A51" t="str">
            <v>000312</v>
          </cell>
          <cell r="B51" t="str">
            <v>GANCHO PARA TEJA ETERNIT</v>
          </cell>
          <cell r="C51" t="str">
            <v>UND.</v>
          </cell>
          <cell r="D51">
            <v>260</v>
          </cell>
        </row>
        <row r="52">
          <cell r="A52" t="str">
            <v>000313</v>
          </cell>
          <cell r="B52" t="str">
            <v xml:space="preserve">CABALLETE </v>
          </cell>
          <cell r="C52" t="str">
            <v>UND.</v>
          </cell>
          <cell r="D52">
            <v>12500</v>
          </cell>
        </row>
        <row r="53">
          <cell r="A53" t="str">
            <v>000314</v>
          </cell>
          <cell r="B53" t="str">
            <v>TEJA DE ZINC 2.14 CAL. 33</v>
          </cell>
          <cell r="C53" t="str">
            <v>UND.</v>
          </cell>
          <cell r="D53">
            <v>12000</v>
          </cell>
        </row>
        <row r="54">
          <cell r="A54" t="str">
            <v>000315</v>
          </cell>
          <cell r="B54" t="str">
            <v>TEJA ZINC 3.05 CAL. 33</v>
          </cell>
          <cell r="C54" t="str">
            <v>UND.</v>
          </cell>
          <cell r="D54">
            <v>16000</v>
          </cell>
        </row>
        <row r="55">
          <cell r="A55" t="str">
            <v>000316</v>
          </cell>
          <cell r="B55" t="str">
            <v>TEJA ETERNIT  Nº 10</v>
          </cell>
          <cell r="C55" t="str">
            <v>UND.</v>
          </cell>
          <cell r="D55">
            <v>29500</v>
          </cell>
        </row>
        <row r="56">
          <cell r="A56" t="str">
            <v>000317</v>
          </cell>
          <cell r="B56" t="str">
            <v>CULATA</v>
          </cell>
          <cell r="C56" t="str">
            <v>UND.</v>
          </cell>
          <cell r="D56">
            <v>10000</v>
          </cell>
        </row>
        <row r="57">
          <cell r="A57" t="str">
            <v>000318</v>
          </cell>
          <cell r="B57" t="str">
            <v>LAM. SUPER BOARD 6mm (122*244)</v>
          </cell>
          <cell r="C57" t="str">
            <v>UND.</v>
          </cell>
          <cell r="D57">
            <v>26850</v>
          </cell>
        </row>
        <row r="58">
          <cell r="A58" t="str">
            <v>000319</v>
          </cell>
          <cell r="B58" t="str">
            <v>PERFIL ALUMINIO ANG. (6M)</v>
          </cell>
          <cell r="C58" t="str">
            <v>ML</v>
          </cell>
          <cell r="D58">
            <v>1400</v>
          </cell>
        </row>
        <row r="59">
          <cell r="A59" t="str">
            <v>000320</v>
          </cell>
          <cell r="B59" t="str">
            <v>PERFIL ALUMINIO TEE (6M)</v>
          </cell>
          <cell r="C59" t="str">
            <v>ML</v>
          </cell>
          <cell r="D59">
            <v>1450</v>
          </cell>
        </row>
        <row r="60">
          <cell r="A60" t="str">
            <v>000321</v>
          </cell>
          <cell r="B60" t="str">
            <v>CERCHA METALICA</v>
          </cell>
          <cell r="C60" t="str">
            <v>ML</v>
          </cell>
          <cell r="D60">
            <v>55000</v>
          </cell>
        </row>
        <row r="61">
          <cell r="A61" t="str">
            <v>000400</v>
          </cell>
          <cell r="B61" t="str">
            <v>PINTURAS</v>
          </cell>
        </row>
        <row r="62">
          <cell r="A62" t="str">
            <v>000401</v>
          </cell>
          <cell r="B62" t="str">
            <v>ANTICORROSIVO ROJO</v>
          </cell>
          <cell r="C62" t="str">
            <v>GAL</v>
          </cell>
          <cell r="D62">
            <v>22000</v>
          </cell>
        </row>
        <row r="63">
          <cell r="A63" t="str">
            <v>000402</v>
          </cell>
          <cell r="B63" t="str">
            <v>ESMALTE</v>
          </cell>
          <cell r="C63" t="str">
            <v>GAL</v>
          </cell>
          <cell r="D63">
            <v>28000</v>
          </cell>
        </row>
        <row r="64">
          <cell r="A64" t="str">
            <v>000403</v>
          </cell>
          <cell r="B64" t="str">
            <v>VINILO TIP.1 VINILICO</v>
          </cell>
          <cell r="C64" t="str">
            <v>CAN</v>
          </cell>
          <cell r="D64">
            <v>169500</v>
          </cell>
        </row>
        <row r="65">
          <cell r="A65" t="str">
            <v>000404</v>
          </cell>
          <cell r="B65" t="str">
            <v>PINTURA VINILTEX</v>
          </cell>
          <cell r="C65" t="str">
            <v>CAN</v>
          </cell>
          <cell r="D65">
            <v>200280</v>
          </cell>
        </row>
        <row r="66">
          <cell r="A66" t="str">
            <v>000405</v>
          </cell>
          <cell r="B66" t="str">
            <v>PINTURA KORAZA</v>
          </cell>
          <cell r="C66" t="str">
            <v>CAN</v>
          </cell>
          <cell r="D66">
            <v>216630</v>
          </cell>
        </row>
        <row r="67">
          <cell r="A67" t="str">
            <v>000406</v>
          </cell>
          <cell r="B67" t="str">
            <v>ESTUCO PROFESIONAL</v>
          </cell>
          <cell r="C67" t="str">
            <v>CAN</v>
          </cell>
          <cell r="D67">
            <v>52040</v>
          </cell>
        </row>
        <row r="68">
          <cell r="A68" t="str">
            <v>000407</v>
          </cell>
          <cell r="B68" t="str">
            <v>BOLSA ESTUCO *2 Kg</v>
          </cell>
          <cell r="C68" t="str">
            <v>KG</v>
          </cell>
          <cell r="D68">
            <v>2022</v>
          </cell>
        </row>
        <row r="69">
          <cell r="A69" t="str">
            <v>000408</v>
          </cell>
          <cell r="B69" t="str">
            <v>GRANIPLAST TONO CLARO</v>
          </cell>
          <cell r="C69" t="str">
            <v>KIL.</v>
          </cell>
          <cell r="D69">
            <v>1000</v>
          </cell>
        </row>
        <row r="70">
          <cell r="A70" t="str">
            <v>000409</v>
          </cell>
          <cell r="B70" t="str">
            <v>VINILO ESPLENDOR MARCA ICO</v>
          </cell>
          <cell r="C70" t="str">
            <v>CAN</v>
          </cell>
          <cell r="D70">
            <v>38000</v>
          </cell>
        </row>
        <row r="71">
          <cell r="A71" t="str">
            <v>000410</v>
          </cell>
          <cell r="B71" t="str">
            <v xml:space="preserve">VINILO TIPO 2 </v>
          </cell>
          <cell r="C71" t="str">
            <v>CAN</v>
          </cell>
          <cell r="D71">
            <v>110000</v>
          </cell>
        </row>
        <row r="72">
          <cell r="A72" t="str">
            <v>000411</v>
          </cell>
          <cell r="B72" t="str">
            <v>ESMALTE FESTIVAL MARCA ICO</v>
          </cell>
          <cell r="C72" t="str">
            <v>GAL</v>
          </cell>
          <cell r="D72">
            <v>26000</v>
          </cell>
        </row>
        <row r="73">
          <cell r="A73" t="str">
            <v>000412</v>
          </cell>
          <cell r="B73" t="str">
            <v>YESO</v>
          </cell>
          <cell r="C73" t="str">
            <v>BUL.</v>
          </cell>
          <cell r="D73">
            <v>10700</v>
          </cell>
        </row>
        <row r="74">
          <cell r="A74" t="str">
            <v>000413</v>
          </cell>
          <cell r="B74" t="str">
            <v>CAOLIN</v>
          </cell>
          <cell r="C74" t="str">
            <v>BUL.</v>
          </cell>
          <cell r="D74">
            <v>3800</v>
          </cell>
        </row>
        <row r="75">
          <cell r="A75" t="str">
            <v>000414</v>
          </cell>
          <cell r="B75" t="str">
            <v>CUÑETE ESTUCO PLASTICO</v>
          </cell>
          <cell r="C75" t="str">
            <v>UND.</v>
          </cell>
          <cell r="D75">
            <v>43800</v>
          </cell>
        </row>
        <row r="76">
          <cell r="A76" t="str">
            <v>000415</v>
          </cell>
          <cell r="B76" t="str">
            <v>GRANIPLAST TONO OSCURO</v>
          </cell>
          <cell r="C76" t="str">
            <v>KIL.</v>
          </cell>
          <cell r="D76">
            <v>1200</v>
          </cell>
        </row>
        <row r="77">
          <cell r="A77" t="str">
            <v>000416</v>
          </cell>
          <cell r="B77" t="str">
            <v>BARNIZ TRANSPARENTE</v>
          </cell>
          <cell r="C77" t="str">
            <v>GAL</v>
          </cell>
          <cell r="D77">
            <v>20000</v>
          </cell>
        </row>
        <row r="79">
          <cell r="A79" t="str">
            <v>000500</v>
          </cell>
          <cell r="B79" t="str">
            <v>CARPINTERIA METALICA</v>
          </cell>
        </row>
        <row r="80">
          <cell r="A80" t="str">
            <v>000501</v>
          </cell>
          <cell r="B80" t="str">
            <v>PUERTA METALICA</v>
          </cell>
          <cell r="C80" t="str">
            <v>M2.</v>
          </cell>
          <cell r="D80">
            <v>75000</v>
          </cell>
        </row>
        <row r="81">
          <cell r="A81" t="str">
            <v>000504</v>
          </cell>
          <cell r="B81" t="str">
            <v xml:space="preserve">VENTANA METALICA </v>
          </cell>
          <cell r="C81" t="str">
            <v>M2.</v>
          </cell>
          <cell r="D81">
            <v>50000</v>
          </cell>
        </row>
        <row r="82">
          <cell r="A82" t="str">
            <v>000505</v>
          </cell>
          <cell r="B82" t="str">
            <v>CHAPA DE SEGURIDAD GATO</v>
          </cell>
          <cell r="C82" t="str">
            <v>UND.</v>
          </cell>
          <cell r="D82">
            <v>36000</v>
          </cell>
        </row>
        <row r="83">
          <cell r="A83" t="str">
            <v>000506</v>
          </cell>
          <cell r="B83" t="str">
            <v>MARCO PUERTAS</v>
          </cell>
          <cell r="C83" t="str">
            <v>UND.</v>
          </cell>
          <cell r="D83">
            <v>35000</v>
          </cell>
        </row>
        <row r="85">
          <cell r="A85" t="str">
            <v>000600</v>
          </cell>
          <cell r="B85" t="str">
            <v>PISOS Y ENCHAPES</v>
          </cell>
        </row>
        <row r="86">
          <cell r="A86" t="str">
            <v>000601</v>
          </cell>
          <cell r="B86" t="str">
            <v>PISO BOSTON BEIGE 45*45 EURO TRAF 4</v>
          </cell>
          <cell r="C86" t="str">
            <v>M2.</v>
          </cell>
          <cell r="D86">
            <v>18000</v>
          </cell>
        </row>
        <row r="87">
          <cell r="A87" t="str">
            <v>000602</v>
          </cell>
          <cell r="B87" t="str">
            <v>PISO BOSTON BEIGE 32*32 EURO TRAF 4</v>
          </cell>
          <cell r="C87" t="str">
            <v>M2.</v>
          </cell>
          <cell r="D87">
            <v>17000</v>
          </cell>
        </row>
        <row r="88">
          <cell r="A88" t="str">
            <v>000603</v>
          </cell>
          <cell r="B88" t="str">
            <v>PISO SELENIO BLANCO CORONA 41*41 TRAF 4</v>
          </cell>
          <cell r="C88" t="str">
            <v>M2.</v>
          </cell>
          <cell r="D88">
            <v>23500</v>
          </cell>
        </row>
        <row r="89">
          <cell r="A89" t="str">
            <v>000604</v>
          </cell>
          <cell r="B89" t="str">
            <v>PISO SILEX BEIGE CORONA 41*41 TRAF 4</v>
          </cell>
          <cell r="C89" t="str">
            <v>M2.</v>
          </cell>
          <cell r="D89">
            <v>23500</v>
          </cell>
        </row>
        <row r="90">
          <cell r="A90" t="str">
            <v>000605</v>
          </cell>
          <cell r="B90" t="str">
            <v>ENCHAP. BAÑO PARED  CORONA 20*25</v>
          </cell>
          <cell r="C90" t="str">
            <v>M2.</v>
          </cell>
          <cell r="D90">
            <v>16300</v>
          </cell>
        </row>
        <row r="91">
          <cell r="A91" t="str">
            <v>000606</v>
          </cell>
          <cell r="B91" t="str">
            <v xml:space="preserve">ENCHAP. BAÑO PISO 30*30 BLAN. </v>
          </cell>
          <cell r="C91" t="str">
            <v>M2.</v>
          </cell>
          <cell r="D91">
            <v>17100</v>
          </cell>
        </row>
        <row r="92">
          <cell r="A92" t="str">
            <v>000607</v>
          </cell>
          <cell r="B92" t="str">
            <v>ENCHAPE BAÑO PISO 20.5*20.5 BLANCO CORONA</v>
          </cell>
          <cell r="C92" t="str">
            <v>M2.</v>
          </cell>
          <cell r="D92">
            <v>17500</v>
          </cell>
        </row>
        <row r="93">
          <cell r="A93" t="str">
            <v>000608</v>
          </cell>
          <cell r="B93" t="str">
            <v>ADOQUIN RECTANGULAR PEATONAL e=4cm</v>
          </cell>
          <cell r="C93" t="str">
            <v>M2.</v>
          </cell>
          <cell r="D93">
            <v>11500</v>
          </cell>
        </row>
        <row r="94">
          <cell r="A94" t="str">
            <v>000609</v>
          </cell>
          <cell r="B94" t="str">
            <v>TABLON 33*33 GRAFILADO TRAF 4</v>
          </cell>
          <cell r="C94" t="str">
            <v>M2.</v>
          </cell>
          <cell r="D94">
            <v>9700</v>
          </cell>
        </row>
        <row r="95">
          <cell r="A95" t="str">
            <v>000610</v>
          </cell>
          <cell r="B95" t="str">
            <v>TABLON 25*25 GRAFILADO TRAF 4</v>
          </cell>
          <cell r="C95" t="str">
            <v>M2.</v>
          </cell>
          <cell r="D95">
            <v>8500</v>
          </cell>
        </row>
        <row r="96">
          <cell r="A96" t="str">
            <v>000611</v>
          </cell>
          <cell r="B96" t="str">
            <v>ENCHAPE PISO BAÑO 20*32 BLANCO EURO TRAF 4</v>
          </cell>
          <cell r="C96" t="str">
            <v>M2.</v>
          </cell>
          <cell r="D96">
            <v>14800</v>
          </cell>
        </row>
        <row r="97">
          <cell r="A97" t="str">
            <v>000612</v>
          </cell>
          <cell r="B97" t="str">
            <v>ENCHAPE PISO CAREY TRF1</v>
          </cell>
          <cell r="C97" t="str">
            <v>M2.</v>
          </cell>
          <cell r="D97">
            <v>16000</v>
          </cell>
        </row>
        <row r="98">
          <cell r="A98" t="str">
            <v>000613</v>
          </cell>
          <cell r="B98" t="str">
            <v>ENCHAPE PISO OPAL 20.5*20.5</v>
          </cell>
          <cell r="C98" t="str">
            <v>M2.</v>
          </cell>
          <cell r="D98">
            <v>17500</v>
          </cell>
        </row>
        <row r="99">
          <cell r="A99" t="str">
            <v>000614</v>
          </cell>
          <cell r="B99" t="str">
            <v>ENCHAPE PARED EGEO</v>
          </cell>
          <cell r="C99" t="str">
            <v>M2.</v>
          </cell>
          <cell r="D99">
            <v>14900</v>
          </cell>
        </row>
        <row r="101">
          <cell r="A101" t="str">
            <v>000700</v>
          </cell>
          <cell r="B101" t="str">
            <v>VIDRIOS Y ESPEJOS</v>
          </cell>
        </row>
        <row r="102">
          <cell r="A102" t="str">
            <v>000701</v>
          </cell>
          <cell r="B102" t="str">
            <v>VIDRIO 3MM</v>
          </cell>
          <cell r="C102" t="str">
            <v>M2.</v>
          </cell>
          <cell r="D102">
            <v>21000</v>
          </cell>
        </row>
        <row r="111">
          <cell r="A111" t="str">
            <v>LISTA DE PRECIOS</v>
          </cell>
        </row>
        <row r="112">
          <cell r="A112" t="str">
            <v>HOSPITAL DEPARTAMENTAL SAN ANTONIO DE PADUA  (LA PLATA)</v>
          </cell>
        </row>
        <row r="113">
          <cell r="D113" t="str">
            <v>FECHA:</v>
          </cell>
        </row>
        <row r="114">
          <cell r="A114" t="str">
            <v>REFE</v>
          </cell>
          <cell r="B114" t="str">
            <v>MATERIAL</v>
          </cell>
          <cell r="C114" t="str">
            <v>UNID</v>
          </cell>
          <cell r="D114" t="str">
            <v>PRECIO</v>
          </cell>
        </row>
        <row r="116">
          <cell r="A116" t="str">
            <v>000800</v>
          </cell>
          <cell r="B116" t="str">
            <v>APARATOS SANITARIOS</v>
          </cell>
        </row>
        <row r="117">
          <cell r="A117" t="str">
            <v>000801</v>
          </cell>
          <cell r="B117" t="str">
            <v xml:space="preserve">SANITARIO </v>
          </cell>
          <cell r="C117" t="str">
            <v>UND.</v>
          </cell>
          <cell r="D117">
            <v>135000</v>
          </cell>
        </row>
        <row r="118">
          <cell r="A118" t="str">
            <v>000802</v>
          </cell>
          <cell r="B118" t="str">
            <v>GRIFERIA SANITARIA</v>
          </cell>
          <cell r="C118" t="str">
            <v>UND.</v>
          </cell>
          <cell r="D118">
            <v>12000</v>
          </cell>
        </row>
        <row r="119">
          <cell r="A119" t="str">
            <v>000803</v>
          </cell>
          <cell r="B119" t="str">
            <v xml:space="preserve">LAVAMANOS </v>
          </cell>
          <cell r="C119" t="str">
            <v>UND.</v>
          </cell>
          <cell r="D119">
            <v>80000</v>
          </cell>
        </row>
        <row r="120">
          <cell r="A120" t="str">
            <v>000804</v>
          </cell>
          <cell r="B120" t="str">
            <v>LAVAPLATOS</v>
          </cell>
          <cell r="C120" t="str">
            <v>UND.</v>
          </cell>
          <cell r="D120">
            <v>45000</v>
          </cell>
        </row>
        <row r="121">
          <cell r="A121" t="str">
            <v>000805</v>
          </cell>
          <cell r="B121" t="str">
            <v xml:space="preserve">LAVADERO </v>
          </cell>
          <cell r="C121" t="str">
            <v>UND.</v>
          </cell>
          <cell r="D121">
            <v>80000</v>
          </cell>
        </row>
        <row r="122">
          <cell r="A122" t="str">
            <v>000806</v>
          </cell>
          <cell r="B122" t="str">
            <v xml:space="preserve">TANQUE DE 500 LITROS </v>
          </cell>
          <cell r="C122" t="str">
            <v>UND.</v>
          </cell>
          <cell r="D122">
            <v>110000</v>
          </cell>
        </row>
        <row r="123">
          <cell r="A123" t="str">
            <v>000807</v>
          </cell>
          <cell r="B123" t="str">
            <v>LLAVE TANQUE 1/2"</v>
          </cell>
          <cell r="C123" t="str">
            <v>UND.</v>
          </cell>
          <cell r="D123">
            <v>5000</v>
          </cell>
        </row>
        <row r="124">
          <cell r="A124" t="str">
            <v>000808</v>
          </cell>
          <cell r="B124" t="str">
            <v>FLOTADOR METALICO</v>
          </cell>
          <cell r="C124" t="str">
            <v>UND.</v>
          </cell>
          <cell r="D124">
            <v>7000</v>
          </cell>
        </row>
        <row r="125">
          <cell r="A125" t="str">
            <v>000809</v>
          </cell>
          <cell r="B125" t="str">
            <v xml:space="preserve">LLAVE DUCHA </v>
          </cell>
          <cell r="C125" t="str">
            <v>UND.</v>
          </cell>
          <cell r="D125">
            <v>1200</v>
          </cell>
        </row>
        <row r="126">
          <cell r="A126" t="str">
            <v>000810</v>
          </cell>
          <cell r="B126" t="str">
            <v>TUBO 1/2 PRESION TL * 6M</v>
          </cell>
          <cell r="C126" t="str">
            <v>UND.</v>
          </cell>
          <cell r="D126">
            <v>6000</v>
          </cell>
        </row>
        <row r="127">
          <cell r="A127" t="str">
            <v>000811</v>
          </cell>
          <cell r="B127" t="str">
            <v>TUBO 1/2 PRESION TP * 6M</v>
          </cell>
          <cell r="C127" t="str">
            <v>UND.</v>
          </cell>
          <cell r="D127">
            <v>7500</v>
          </cell>
        </row>
        <row r="128">
          <cell r="A128" t="str">
            <v>000812</v>
          </cell>
          <cell r="B128" t="str">
            <v>TUBO 2" SANITARIO TL * 6M</v>
          </cell>
          <cell r="C128" t="str">
            <v>UND.</v>
          </cell>
          <cell r="D128">
            <v>18500</v>
          </cell>
        </row>
        <row r="129">
          <cell r="A129" t="str">
            <v>000813</v>
          </cell>
          <cell r="B129" t="str">
            <v>TUBO 3" SANITARIO TL *6M</v>
          </cell>
          <cell r="C129" t="str">
            <v>UND.</v>
          </cell>
          <cell r="D129">
            <v>25500</v>
          </cell>
        </row>
        <row r="130">
          <cell r="A130" t="str">
            <v>000814</v>
          </cell>
          <cell r="B130" t="str">
            <v>TUBO 4" SANITARIO TL * 6M</v>
          </cell>
          <cell r="C130" t="str">
            <v>UND.</v>
          </cell>
          <cell r="D130">
            <v>38500</v>
          </cell>
        </row>
        <row r="131">
          <cell r="A131" t="str">
            <v>000815</v>
          </cell>
          <cell r="B131" t="str">
            <v>TUBO 6" SANITARIO TL * 6M</v>
          </cell>
          <cell r="C131" t="str">
            <v>UND.</v>
          </cell>
          <cell r="D131">
            <v>107000</v>
          </cell>
        </row>
        <row r="132">
          <cell r="A132" t="str">
            <v>000816</v>
          </cell>
          <cell r="B132" t="str">
            <v>ACCESORIOS 1/2 PRESION PVC</v>
          </cell>
          <cell r="C132" t="str">
            <v>UND.</v>
          </cell>
          <cell r="D132">
            <v>250</v>
          </cell>
        </row>
        <row r="133">
          <cell r="A133" t="str">
            <v>000817</v>
          </cell>
          <cell r="B133" t="str">
            <v>TEE 1/2 PRESION PVC</v>
          </cell>
          <cell r="C133" t="str">
            <v>UND.</v>
          </cell>
          <cell r="D133">
            <v>300</v>
          </cell>
        </row>
        <row r="134">
          <cell r="A134" t="str">
            <v>000818</v>
          </cell>
          <cell r="B134" t="str">
            <v xml:space="preserve">LAVAMANOS </v>
          </cell>
          <cell r="C134" t="str">
            <v>UND.</v>
          </cell>
          <cell r="D134">
            <v>95000</v>
          </cell>
        </row>
        <row r="135">
          <cell r="A135" t="str">
            <v>000819</v>
          </cell>
          <cell r="B135" t="str">
            <v>COMBO ACUACER BLANCO CORONA</v>
          </cell>
          <cell r="C135" t="str">
            <v>UND.</v>
          </cell>
          <cell r="D135">
            <v>190000</v>
          </cell>
        </row>
        <row r="136">
          <cell r="A136" t="str">
            <v>000820</v>
          </cell>
          <cell r="B136" t="str">
            <v xml:space="preserve">ACCESORIO LAVAMANO </v>
          </cell>
          <cell r="C136" t="str">
            <v>UND.</v>
          </cell>
          <cell r="D136">
            <v>35000</v>
          </cell>
        </row>
        <row r="137">
          <cell r="A137" t="str">
            <v>000821</v>
          </cell>
          <cell r="B137" t="str">
            <v>LIMPIADOR PVC LIQU 1/4 DE GAL</v>
          </cell>
          <cell r="C137" t="str">
            <v>UND.</v>
          </cell>
          <cell r="D137">
            <v>15200</v>
          </cell>
        </row>
        <row r="138">
          <cell r="A138" t="str">
            <v>000822</v>
          </cell>
          <cell r="B138" t="str">
            <v>SOLDADURA PVC LIQU 1/4 DE GAL</v>
          </cell>
          <cell r="C138" t="str">
            <v>UND.</v>
          </cell>
          <cell r="D138">
            <v>31500</v>
          </cell>
        </row>
        <row r="139">
          <cell r="A139" t="str">
            <v>000823</v>
          </cell>
          <cell r="B139" t="str">
            <v>CODO 90 4" PVC SANITARIO</v>
          </cell>
          <cell r="C139" t="str">
            <v>UND.</v>
          </cell>
          <cell r="D139">
            <v>5000</v>
          </cell>
        </row>
        <row r="140">
          <cell r="A140" t="str">
            <v>000824</v>
          </cell>
          <cell r="B140" t="str">
            <v>CODO 90 3" PVC SANITARIO</v>
          </cell>
          <cell r="C140" t="str">
            <v>UND.</v>
          </cell>
          <cell r="D140">
            <v>2800</v>
          </cell>
        </row>
        <row r="141">
          <cell r="A141" t="str">
            <v>000825</v>
          </cell>
          <cell r="B141" t="str">
            <v>CODO 90 2" PVC SANITARIO</v>
          </cell>
          <cell r="C141" t="str">
            <v>UND.</v>
          </cell>
          <cell r="D141">
            <v>1250</v>
          </cell>
        </row>
        <row r="142">
          <cell r="A142" t="str">
            <v>000826</v>
          </cell>
          <cell r="B142" t="str">
            <v>SIFON 90 3" PVC SANITARIO</v>
          </cell>
          <cell r="C142" t="str">
            <v>UND.</v>
          </cell>
          <cell r="D142">
            <v>3900</v>
          </cell>
        </row>
        <row r="143">
          <cell r="A143" t="str">
            <v>000827</v>
          </cell>
          <cell r="B143" t="str">
            <v>SEMICODO CAMP POR CAMP 3"</v>
          </cell>
          <cell r="C143" t="str">
            <v>UND.</v>
          </cell>
          <cell r="D143">
            <v>3200</v>
          </cell>
        </row>
        <row r="144">
          <cell r="A144" t="str">
            <v>000828</v>
          </cell>
          <cell r="B144" t="str">
            <v>SIFON DE 2" PVC SANITARIO</v>
          </cell>
          <cell r="C144" t="str">
            <v>UND.</v>
          </cell>
          <cell r="D144">
            <v>2050</v>
          </cell>
        </row>
        <row r="145">
          <cell r="A145" t="str">
            <v>000829</v>
          </cell>
          <cell r="B145" t="str">
            <v>CODO CAMPANA POR ESPIGO 2"</v>
          </cell>
          <cell r="C145" t="str">
            <v>UND.</v>
          </cell>
          <cell r="D145">
            <v>1532</v>
          </cell>
        </row>
        <row r="146">
          <cell r="A146" t="str">
            <v>000830</v>
          </cell>
          <cell r="B146" t="str">
            <v>TUBO GRES 3"</v>
          </cell>
          <cell r="C146" t="str">
            <v>UND.</v>
          </cell>
          <cell r="D146">
            <v>3000</v>
          </cell>
        </row>
        <row r="147">
          <cell r="A147" t="str">
            <v>000831</v>
          </cell>
          <cell r="B147" t="str">
            <v>TUBO GRES 4"</v>
          </cell>
          <cell r="C147" t="str">
            <v>UND.</v>
          </cell>
          <cell r="D147">
            <v>3200</v>
          </cell>
        </row>
        <row r="148">
          <cell r="A148" t="str">
            <v>000832</v>
          </cell>
          <cell r="B148" t="str">
            <v>TUBO GRES 6"</v>
          </cell>
          <cell r="C148" t="str">
            <v>UND.</v>
          </cell>
          <cell r="D148">
            <v>4200</v>
          </cell>
        </row>
        <row r="149">
          <cell r="A149" t="str">
            <v>000833</v>
          </cell>
          <cell r="B149" t="str">
            <v>ACCESORIO GRES 3"</v>
          </cell>
          <cell r="C149" t="str">
            <v>UND.</v>
          </cell>
          <cell r="D149">
            <v>3000</v>
          </cell>
        </row>
        <row r="150">
          <cell r="A150" t="str">
            <v>000834</v>
          </cell>
          <cell r="B150" t="str">
            <v>ACCESORIO GRES 4"</v>
          </cell>
          <cell r="C150" t="str">
            <v>UND.</v>
          </cell>
          <cell r="D150">
            <v>3200</v>
          </cell>
        </row>
        <row r="151">
          <cell r="A151" t="str">
            <v>000835</v>
          </cell>
          <cell r="B151" t="str">
            <v>ACCESORIO GRES 6"</v>
          </cell>
          <cell r="C151" t="str">
            <v>UND.</v>
          </cell>
          <cell r="D151">
            <v>4200</v>
          </cell>
        </row>
        <row r="152">
          <cell r="A152" t="str">
            <v>000836</v>
          </cell>
          <cell r="B152" t="str">
            <v>LLAVE BOLA DE 1/2</v>
          </cell>
          <cell r="C152" t="str">
            <v>UND.</v>
          </cell>
          <cell r="D152">
            <v>6500</v>
          </cell>
        </row>
        <row r="153">
          <cell r="A153" t="str">
            <v>000837</v>
          </cell>
          <cell r="B153" t="str">
            <v>LLAVE TERMINAL</v>
          </cell>
          <cell r="C153" t="str">
            <v>UND.</v>
          </cell>
          <cell r="D153">
            <v>4000</v>
          </cell>
        </row>
        <row r="154">
          <cell r="A154" t="str">
            <v>000838</v>
          </cell>
          <cell r="B154" t="str">
            <v>ACCESORIOS LAVAPLATOS</v>
          </cell>
          <cell r="C154" t="str">
            <v>UND.</v>
          </cell>
          <cell r="D154">
            <v>13500</v>
          </cell>
        </row>
        <row r="155">
          <cell r="A155" t="str">
            <v>000839</v>
          </cell>
          <cell r="B155" t="str">
            <v>CODO 90 1/2"</v>
          </cell>
          <cell r="C155" t="str">
            <v>UND.</v>
          </cell>
          <cell r="D155">
            <v>1059</v>
          </cell>
        </row>
        <row r="156">
          <cell r="A156" t="str">
            <v>000840</v>
          </cell>
          <cell r="B156" t="str">
            <v>CODO 45 1/2"</v>
          </cell>
          <cell r="C156" t="str">
            <v>UND.</v>
          </cell>
          <cell r="D156">
            <v>1226</v>
          </cell>
        </row>
        <row r="157">
          <cell r="A157" t="str">
            <v>000841</v>
          </cell>
          <cell r="B157" t="str">
            <v>TEE REDUCCION 1/2"</v>
          </cell>
          <cell r="C157" t="str">
            <v>UND.</v>
          </cell>
          <cell r="D157">
            <v>2212</v>
          </cell>
        </row>
        <row r="158">
          <cell r="A158" t="str">
            <v>000842</v>
          </cell>
          <cell r="B158" t="str">
            <v>ADAPTADOR MACHO 1/2"</v>
          </cell>
          <cell r="C158" t="str">
            <v>UND.</v>
          </cell>
          <cell r="D158">
            <v>0</v>
          </cell>
        </row>
        <row r="159">
          <cell r="A159" t="str">
            <v>000843</v>
          </cell>
          <cell r="B159" t="str">
            <v>ADAPTADOR HEMBRA 1/2"</v>
          </cell>
          <cell r="C159" t="str">
            <v>UND.</v>
          </cell>
          <cell r="D159">
            <v>2767</v>
          </cell>
        </row>
        <row r="160">
          <cell r="A160" t="str">
            <v>000844</v>
          </cell>
          <cell r="B160" t="str">
            <v>ACOPLE SANITARIO</v>
          </cell>
          <cell r="C160" t="str">
            <v>UND.</v>
          </cell>
          <cell r="D160">
            <v>0</v>
          </cell>
        </row>
        <row r="161">
          <cell r="A161" t="str">
            <v>000845</v>
          </cell>
          <cell r="B161" t="str">
            <v>ACOPLE LAVAMANO</v>
          </cell>
          <cell r="C161" t="str">
            <v>UND.</v>
          </cell>
          <cell r="D161">
            <v>0</v>
          </cell>
        </row>
        <row r="164">
          <cell r="A164" t="str">
            <v>000900</v>
          </cell>
          <cell r="B164" t="str">
            <v>EQUIPO</v>
          </cell>
        </row>
        <row r="165">
          <cell r="A165" t="str">
            <v>000901</v>
          </cell>
          <cell r="B165" t="str">
            <v>ANDAMIO METALICO</v>
          </cell>
          <cell r="C165" t="str">
            <v>DIA.</v>
          </cell>
          <cell r="D165">
            <v>1000</v>
          </cell>
        </row>
        <row r="166">
          <cell r="A166" t="str">
            <v>000902</v>
          </cell>
          <cell r="B166" t="str">
            <v>VIBRADOR CONCRETO</v>
          </cell>
          <cell r="C166" t="str">
            <v>DIA.</v>
          </cell>
          <cell r="D166">
            <v>29000</v>
          </cell>
        </row>
        <row r="167">
          <cell r="A167" t="str">
            <v>000903</v>
          </cell>
          <cell r="B167" t="str">
            <v>MEZCLADORA CONCRETO</v>
          </cell>
          <cell r="C167" t="str">
            <v>DIA.</v>
          </cell>
          <cell r="D167">
            <v>35000</v>
          </cell>
        </row>
        <row r="168">
          <cell r="A168" t="str">
            <v>000904</v>
          </cell>
          <cell r="B168" t="str">
            <v>FORMALETA MADERA PLACA TABLERO</v>
          </cell>
          <cell r="C168" t="str">
            <v>DIA.</v>
          </cell>
          <cell r="D168">
            <v>150</v>
          </cell>
        </row>
        <row r="169">
          <cell r="A169" t="str">
            <v>000905</v>
          </cell>
          <cell r="B169" t="str">
            <v>HERRAMIENTA MENOR</v>
          </cell>
          <cell r="C169" t="str">
            <v>DIA.</v>
          </cell>
          <cell r="D169">
            <v>5600</v>
          </cell>
        </row>
        <row r="170">
          <cell r="A170" t="str">
            <v>000906</v>
          </cell>
          <cell r="B170" t="str">
            <v>RANAS</v>
          </cell>
          <cell r="C170" t="str">
            <v>DIA.</v>
          </cell>
          <cell r="D170">
            <v>30160</v>
          </cell>
        </row>
        <row r="171">
          <cell r="A171" t="str">
            <v>000907</v>
          </cell>
          <cell r="B171" t="str">
            <v>CAMILLAS</v>
          </cell>
          <cell r="C171" t="str">
            <v>DIA.</v>
          </cell>
          <cell r="D171">
            <v>150</v>
          </cell>
        </row>
        <row r="172">
          <cell r="A172" t="str">
            <v>000908</v>
          </cell>
          <cell r="B172" t="str">
            <v>PARALES</v>
          </cell>
          <cell r="C172" t="str">
            <v>DIA.</v>
          </cell>
          <cell r="D172">
            <v>140</v>
          </cell>
        </row>
        <row r="173">
          <cell r="A173" t="str">
            <v>000909</v>
          </cell>
          <cell r="B173" t="str">
            <v>CERCHAS</v>
          </cell>
          <cell r="C173" t="str">
            <v>DIA.</v>
          </cell>
          <cell r="D173">
            <v>140</v>
          </cell>
        </row>
        <row r="174">
          <cell r="A174" t="str">
            <v>000910</v>
          </cell>
          <cell r="B174" t="str">
            <v>ANDAMIO</v>
          </cell>
          <cell r="C174" t="str">
            <v>DIA.</v>
          </cell>
          <cell r="D174">
            <v>1000</v>
          </cell>
        </row>
        <row r="175">
          <cell r="A175" t="str">
            <v>000911</v>
          </cell>
          <cell r="B175" t="str">
            <v xml:space="preserve">FORMALETA COLUMNA 30*30 </v>
          </cell>
          <cell r="C175" t="str">
            <v>DIA.</v>
          </cell>
          <cell r="D175">
            <v>12000</v>
          </cell>
        </row>
        <row r="176">
          <cell r="A176" t="str">
            <v>000912</v>
          </cell>
          <cell r="B176" t="str">
            <v>FORMALETA VIGUETA</v>
          </cell>
          <cell r="C176" t="str">
            <v>DIA.</v>
          </cell>
          <cell r="D176">
            <v>4000</v>
          </cell>
        </row>
        <row r="177">
          <cell r="A177" t="str">
            <v>000913</v>
          </cell>
          <cell r="B177" t="str">
            <v>GATOS</v>
          </cell>
          <cell r="C177" t="str">
            <v>DIA.</v>
          </cell>
          <cell r="D177">
            <v>120</v>
          </cell>
        </row>
        <row r="178">
          <cell r="A178" t="str">
            <v>000914</v>
          </cell>
          <cell r="B178" t="str">
            <v>TIJERA</v>
          </cell>
          <cell r="C178" t="str">
            <v>DIA.</v>
          </cell>
          <cell r="D178">
            <v>60</v>
          </cell>
        </row>
        <row r="179">
          <cell r="A179" t="str">
            <v>000915</v>
          </cell>
          <cell r="B179" t="str">
            <v>TACO CORTO</v>
          </cell>
          <cell r="C179" t="str">
            <v>DIA.</v>
          </cell>
          <cell r="D179">
            <v>116</v>
          </cell>
        </row>
        <row r="180">
          <cell r="A180" t="str">
            <v>000916</v>
          </cell>
          <cell r="B180" t="str">
            <v>TACO LARGO</v>
          </cell>
          <cell r="C180" t="str">
            <v>DIA.</v>
          </cell>
          <cell r="D180">
            <v>174</v>
          </cell>
        </row>
        <row r="181">
          <cell r="A181" t="str">
            <v>000917</v>
          </cell>
          <cell r="B181" t="str">
            <v>CERCHA METALICA</v>
          </cell>
          <cell r="C181" t="str">
            <v>DIA.</v>
          </cell>
          <cell r="D181">
            <v>135</v>
          </cell>
        </row>
        <row r="182">
          <cell r="A182" t="str">
            <v>000918</v>
          </cell>
          <cell r="B182" t="str">
            <v>DIAGONALES</v>
          </cell>
          <cell r="C182" t="str">
            <v>DIA.</v>
          </cell>
          <cell r="D182">
            <v>50</v>
          </cell>
        </row>
        <row r="183">
          <cell r="A183" t="str">
            <v>000919</v>
          </cell>
          <cell r="B183" t="str">
            <v>SECCIONES DE ANDAMIO</v>
          </cell>
          <cell r="C183" t="str">
            <v>DIA.</v>
          </cell>
          <cell r="D183">
            <v>650</v>
          </cell>
        </row>
        <row r="184">
          <cell r="A184" t="str">
            <v>000920</v>
          </cell>
          <cell r="B184" t="str">
            <v>BUGGY</v>
          </cell>
          <cell r="C184" t="str">
            <v>DIA.</v>
          </cell>
          <cell r="D184">
            <v>1740</v>
          </cell>
        </row>
        <row r="185">
          <cell r="A185" t="str">
            <v>000921</v>
          </cell>
          <cell r="B185" t="str">
            <v>FORMALETA</v>
          </cell>
          <cell r="C185" t="str">
            <v>MES.</v>
          </cell>
          <cell r="D185">
            <v>9800</v>
          </cell>
        </row>
        <row r="186">
          <cell r="A186" t="str">
            <v>000922</v>
          </cell>
          <cell r="B186" t="str">
            <v>CASETON EN HICOPOR</v>
          </cell>
          <cell r="C186" t="str">
            <v>M2.</v>
          </cell>
          <cell r="D186">
            <v>18000</v>
          </cell>
        </row>
        <row r="187">
          <cell r="A187" t="str">
            <v>000923</v>
          </cell>
          <cell r="B187" t="str">
            <v>VOLQUETA</v>
          </cell>
          <cell r="C187" t="str">
            <v>M3</v>
          </cell>
          <cell r="D187">
            <v>0</v>
          </cell>
        </row>
        <row r="188">
          <cell r="A188" t="str">
            <v>000924</v>
          </cell>
          <cell r="B188" t="str">
            <v>VIBROCOMPACTADOR</v>
          </cell>
          <cell r="C188" t="str">
            <v>M3</v>
          </cell>
          <cell r="D188">
            <v>0</v>
          </cell>
        </row>
        <row r="189">
          <cell r="A189" t="str">
            <v>000925</v>
          </cell>
          <cell r="B189" t="str">
            <v xml:space="preserve">CARGADOR FRONTAL </v>
          </cell>
          <cell r="C189" t="str">
            <v>M3</v>
          </cell>
          <cell r="D189">
            <v>0</v>
          </cell>
        </row>
        <row r="190">
          <cell r="A190" t="str">
            <v>000926</v>
          </cell>
          <cell r="B190" t="str">
            <v>BULDOZER</v>
          </cell>
          <cell r="C190" t="str">
            <v>DIA.</v>
          </cell>
          <cell r="D190">
            <v>0</v>
          </cell>
        </row>
        <row r="192">
          <cell r="A192" t="str">
            <v>00100</v>
          </cell>
          <cell r="B192" t="str">
            <v>MADERA</v>
          </cell>
        </row>
        <row r="193">
          <cell r="A193" t="str">
            <v>00101</v>
          </cell>
          <cell r="B193" t="str">
            <v>CHAFLAN (0.05*0.10*3.0)</v>
          </cell>
          <cell r="C193" t="str">
            <v>UND,</v>
          </cell>
          <cell r="D193">
            <v>4000</v>
          </cell>
        </row>
        <row r="194">
          <cell r="A194" t="str">
            <v>00102</v>
          </cell>
          <cell r="B194" t="str">
            <v xml:space="preserve">INMUNIZANTE DE MADERA </v>
          </cell>
          <cell r="C194" t="str">
            <v>UND,</v>
          </cell>
          <cell r="D194">
            <v>4000</v>
          </cell>
        </row>
        <row r="195">
          <cell r="A195" t="str">
            <v>00103</v>
          </cell>
          <cell r="B195" t="str">
            <v>POLIN (5*5*3)</v>
          </cell>
          <cell r="C195" t="str">
            <v>ML</v>
          </cell>
          <cell r="D195">
            <v>750</v>
          </cell>
        </row>
        <row r="196">
          <cell r="A196" t="str">
            <v>00104</v>
          </cell>
          <cell r="B196" t="str">
            <v>LISTON DE (0.25*0,04*3,0)</v>
          </cell>
          <cell r="C196" t="str">
            <v>UND,</v>
          </cell>
          <cell r="D196">
            <v>2000</v>
          </cell>
        </row>
        <row r="197">
          <cell r="A197" t="str">
            <v>00105</v>
          </cell>
          <cell r="B197" t="str">
            <v>TABLA COMUN CHAPA 3*0.30*0.02</v>
          </cell>
          <cell r="C197" t="str">
            <v>ML</v>
          </cell>
          <cell r="D197">
            <v>7000</v>
          </cell>
        </row>
        <row r="198">
          <cell r="A198" t="str">
            <v>00106</v>
          </cell>
          <cell r="B198" t="str">
            <v>LISTON DE (0.02*0,04*3,0)</v>
          </cell>
          <cell r="C198" t="str">
            <v>UND</v>
          </cell>
          <cell r="D198">
            <v>1500</v>
          </cell>
        </row>
        <row r="199">
          <cell r="A199" t="str">
            <v>00107</v>
          </cell>
          <cell r="B199" t="str">
            <v>CERCO (10*5*3)</v>
          </cell>
          <cell r="C199" t="str">
            <v>UND.</v>
          </cell>
          <cell r="D199">
            <v>6000</v>
          </cell>
        </row>
        <row r="200">
          <cell r="A200" t="str">
            <v>00108</v>
          </cell>
          <cell r="B200" t="str">
            <v>TABLA BURRA 3*0.3*0.03</v>
          </cell>
          <cell r="C200" t="str">
            <v>ML</v>
          </cell>
          <cell r="D200">
            <v>3400</v>
          </cell>
        </row>
        <row r="201">
          <cell r="A201" t="str">
            <v>00109</v>
          </cell>
          <cell r="B201" t="str">
            <v>TABLA COM. CHAP. 3*0.25*0.02</v>
          </cell>
          <cell r="C201" t="str">
            <v>ML</v>
          </cell>
          <cell r="D201">
            <v>2000</v>
          </cell>
        </row>
        <row r="202">
          <cell r="A202" t="str">
            <v>00110</v>
          </cell>
          <cell r="B202" t="str">
            <v>TABLA BURRA 3*0.25*0.03</v>
          </cell>
          <cell r="C202" t="str">
            <v>ML</v>
          </cell>
          <cell r="D202">
            <v>3000</v>
          </cell>
        </row>
        <row r="204">
          <cell r="A204" t="str">
            <v>00200</v>
          </cell>
          <cell r="B204" t="str">
            <v>REFUERZO</v>
          </cell>
        </row>
        <row r="205">
          <cell r="A205" t="str">
            <v>00201</v>
          </cell>
          <cell r="B205" t="str">
            <v xml:space="preserve">ACERO PDR-60 Corrugada </v>
          </cell>
          <cell r="C205" t="str">
            <v>KG.</v>
          </cell>
          <cell r="D205">
            <v>1835</v>
          </cell>
        </row>
        <row r="206">
          <cell r="A206" t="str">
            <v>00202</v>
          </cell>
          <cell r="B206" t="str">
            <v>ACERO A-37"</v>
          </cell>
          <cell r="C206" t="str">
            <v>KG.</v>
          </cell>
          <cell r="D206">
            <v>1900</v>
          </cell>
        </row>
        <row r="207">
          <cell r="A207" t="str">
            <v>00203</v>
          </cell>
          <cell r="B207" t="str">
            <v xml:space="preserve">ALAMBRE NEGRO Cal. 18 </v>
          </cell>
          <cell r="C207" t="str">
            <v>KG.</v>
          </cell>
          <cell r="D207">
            <v>2800</v>
          </cell>
        </row>
        <row r="208">
          <cell r="A208" t="str">
            <v>00204</v>
          </cell>
          <cell r="B208" t="str">
            <v>HOJA DE CEGUETA</v>
          </cell>
          <cell r="C208" t="str">
            <v>UND.</v>
          </cell>
          <cell r="D208">
            <v>1500</v>
          </cell>
        </row>
        <row r="209">
          <cell r="A209" t="str">
            <v>00205</v>
          </cell>
          <cell r="B209" t="str">
            <v>VARIILA DE 1/2 * 60000 (6M)</v>
          </cell>
          <cell r="C209" t="str">
            <v>ML.</v>
          </cell>
          <cell r="D209">
            <v>1800</v>
          </cell>
        </row>
        <row r="210">
          <cell r="A210" t="str">
            <v>00206</v>
          </cell>
          <cell r="B210" t="str">
            <v>VARILLA DE 12 Mil</v>
          </cell>
          <cell r="D210">
            <v>9800</v>
          </cell>
        </row>
        <row r="211">
          <cell r="A211" t="str">
            <v>00207</v>
          </cell>
          <cell r="B211" t="str">
            <v>VARILLA DE 11 Mil</v>
          </cell>
          <cell r="D211">
            <v>8800</v>
          </cell>
        </row>
        <row r="212">
          <cell r="A212" t="str">
            <v>00208</v>
          </cell>
          <cell r="B212" t="str">
            <v>HIERRO 1/4 y 3/8</v>
          </cell>
          <cell r="C212" t="str">
            <v>KG:</v>
          </cell>
          <cell r="D212">
            <v>2100</v>
          </cell>
        </row>
        <row r="213">
          <cell r="A213" t="str">
            <v>000209</v>
          </cell>
          <cell r="B213" t="str">
            <v>VARILLA 5/8 (6M)</v>
          </cell>
          <cell r="C213" t="str">
            <v>ML.</v>
          </cell>
          <cell r="D213">
            <v>2990</v>
          </cell>
        </row>
        <row r="214">
          <cell r="A214" t="str">
            <v>000210</v>
          </cell>
          <cell r="B214" t="str">
            <v>VARILLA 3/8 95mm (6M)</v>
          </cell>
          <cell r="C214" t="str">
            <v>ML.</v>
          </cell>
          <cell r="D214">
            <v>1050</v>
          </cell>
        </row>
        <row r="215">
          <cell r="A215" t="str">
            <v>000211</v>
          </cell>
          <cell r="B215" t="str">
            <v>VARILLA 3/8 90mm (6M)</v>
          </cell>
          <cell r="C215" t="str">
            <v>ML.</v>
          </cell>
          <cell r="D215">
            <v>950</v>
          </cell>
        </row>
        <row r="216">
          <cell r="A216" t="str">
            <v>000212</v>
          </cell>
          <cell r="B216" t="str">
            <v>VARILLA 3/8</v>
          </cell>
          <cell r="C216" t="str">
            <v>KG.</v>
          </cell>
          <cell r="D216">
            <v>1835</v>
          </cell>
        </row>
        <row r="217">
          <cell r="A217" t="str">
            <v>000213</v>
          </cell>
          <cell r="B217" t="str">
            <v>VARILLA 1/4</v>
          </cell>
          <cell r="C217" t="str">
            <v>KG.</v>
          </cell>
          <cell r="D217">
            <v>1835</v>
          </cell>
        </row>
        <row r="218">
          <cell r="A218" t="str">
            <v>000214</v>
          </cell>
          <cell r="B218" t="str">
            <v>CHIPA 1/4 - 3/8</v>
          </cell>
          <cell r="C218" t="str">
            <v>KIL.</v>
          </cell>
          <cell r="D218">
            <v>1920</v>
          </cell>
        </row>
        <row r="219">
          <cell r="A219" t="str">
            <v>000215</v>
          </cell>
          <cell r="B219" t="str">
            <v>VARILLA 3/4 (6M)</v>
          </cell>
          <cell r="C219" t="str">
            <v>ML.</v>
          </cell>
          <cell r="D219">
            <v>4650</v>
          </cell>
        </row>
        <row r="221">
          <cell r="A221" t="str">
            <v>00300</v>
          </cell>
          <cell r="B221" t="str">
            <v>OTROS</v>
          </cell>
        </row>
        <row r="222">
          <cell r="A222" t="str">
            <v>00301</v>
          </cell>
          <cell r="B222" t="str">
            <v>PUNTILLA</v>
          </cell>
          <cell r="C222" t="str">
            <v>LB</v>
          </cell>
          <cell r="D222">
            <v>1400</v>
          </cell>
        </row>
        <row r="223">
          <cell r="A223" t="str">
            <v>00302</v>
          </cell>
          <cell r="B223" t="str">
            <v>SILICONA TRANSPARENTE</v>
          </cell>
          <cell r="C223" t="str">
            <v>UND.</v>
          </cell>
          <cell r="D223">
            <v>5000</v>
          </cell>
        </row>
        <row r="224">
          <cell r="A224" t="str">
            <v>00303</v>
          </cell>
          <cell r="B224" t="str">
            <v>HOJA DE SEGUETA</v>
          </cell>
          <cell r="C224" t="str">
            <v>UND.</v>
          </cell>
          <cell r="D224">
            <v>2000</v>
          </cell>
        </row>
        <row r="225">
          <cell r="A225" t="str">
            <v>00304</v>
          </cell>
          <cell r="B225" t="str">
            <v>MULTI PEGA 10 KG</v>
          </cell>
          <cell r="C225" t="str">
            <v>KG.</v>
          </cell>
          <cell r="D225">
            <v>500</v>
          </cell>
        </row>
        <row r="226">
          <cell r="A226" t="str">
            <v>00305</v>
          </cell>
          <cell r="B226" t="str">
            <v>TELA CERRAMIENTO</v>
          </cell>
          <cell r="C226" t="str">
            <v>MT</v>
          </cell>
          <cell r="D226">
            <v>2400</v>
          </cell>
        </row>
        <row r="227">
          <cell r="A227" t="str">
            <v>00306</v>
          </cell>
          <cell r="B227" t="str">
            <v>MALLA CON VENA</v>
          </cell>
          <cell r="C227" t="str">
            <v>MT</v>
          </cell>
          <cell r="D227">
            <v>4800</v>
          </cell>
        </row>
        <row r="228">
          <cell r="A228" t="str">
            <v>00307</v>
          </cell>
          <cell r="B228" t="str">
            <v>CERCHA METALICA CAL 20</v>
          </cell>
          <cell r="C228" t="str">
            <v>UND.</v>
          </cell>
          <cell r="D228">
            <v>29000</v>
          </cell>
        </row>
        <row r="229">
          <cell r="A229" t="str">
            <v>00308</v>
          </cell>
          <cell r="B229" t="str">
            <v>CERCHA METALICA CAL 18</v>
          </cell>
          <cell r="C229" t="str">
            <v>UND.</v>
          </cell>
          <cell r="D229">
            <v>34000</v>
          </cell>
        </row>
        <row r="230">
          <cell r="A230" t="str">
            <v>00309</v>
          </cell>
          <cell r="B230" t="str">
            <v>PALA CON CABO Nº 2</v>
          </cell>
          <cell r="C230" t="str">
            <v>UND.</v>
          </cell>
          <cell r="D230">
            <v>10800</v>
          </cell>
        </row>
        <row r="231">
          <cell r="A231" t="str">
            <v>00310</v>
          </cell>
          <cell r="B231" t="str">
            <v>PICA CON CABO</v>
          </cell>
          <cell r="C231" t="str">
            <v>UND.</v>
          </cell>
          <cell r="D231">
            <v>14000</v>
          </cell>
        </row>
        <row r="232">
          <cell r="A232" t="str">
            <v>00311</v>
          </cell>
          <cell r="B232" t="str">
            <v>BALDE DE CONSTRUCCION</v>
          </cell>
          <cell r="C232" t="str">
            <v>UND.</v>
          </cell>
          <cell r="D232">
            <v>2300</v>
          </cell>
        </row>
        <row r="233">
          <cell r="A233" t="str">
            <v>00312</v>
          </cell>
          <cell r="B233" t="str">
            <v>CERRADURA YALE</v>
          </cell>
          <cell r="C233" t="str">
            <v>UND.</v>
          </cell>
          <cell r="D233">
            <v>36500</v>
          </cell>
        </row>
        <row r="234">
          <cell r="A234" t="str">
            <v>00313</v>
          </cell>
          <cell r="B234" t="str">
            <v>ALAMBRE N- 8</v>
          </cell>
          <cell r="C234" t="str">
            <v>ML</v>
          </cell>
          <cell r="D234">
            <v>850</v>
          </cell>
        </row>
        <row r="235">
          <cell r="A235" t="str">
            <v>00314</v>
          </cell>
          <cell r="B235" t="str">
            <v>ALAMBRE N- 10</v>
          </cell>
          <cell r="C235" t="str">
            <v>ML</v>
          </cell>
          <cell r="D235">
            <v>600</v>
          </cell>
        </row>
        <row r="236">
          <cell r="A236" t="str">
            <v>00315</v>
          </cell>
          <cell r="B236" t="str">
            <v>ALAMBRE N - 12</v>
          </cell>
          <cell r="C236" t="str">
            <v>ML</v>
          </cell>
          <cell r="D236">
            <v>400</v>
          </cell>
        </row>
        <row r="237">
          <cell r="A237" t="str">
            <v>00316</v>
          </cell>
          <cell r="B237" t="str">
            <v>ALAMBRE N - 14</v>
          </cell>
          <cell r="C237" t="str">
            <v>ML</v>
          </cell>
          <cell r="D237">
            <v>300</v>
          </cell>
        </row>
        <row r="238">
          <cell r="A238" t="str">
            <v>00317</v>
          </cell>
          <cell r="B238" t="str">
            <v>PLAFON</v>
          </cell>
          <cell r="C238" t="str">
            <v>UND</v>
          </cell>
          <cell r="D238">
            <v>1200</v>
          </cell>
        </row>
        <row r="239">
          <cell r="A239" t="str">
            <v>00318</v>
          </cell>
          <cell r="B239" t="str">
            <v>CAJILLA OCTAGONAL</v>
          </cell>
          <cell r="C239" t="str">
            <v>UND</v>
          </cell>
          <cell r="D239">
            <v>600</v>
          </cell>
        </row>
        <row r="240">
          <cell r="A240" t="str">
            <v>00319</v>
          </cell>
          <cell r="B240" t="str">
            <v>CAJILLA 5800</v>
          </cell>
          <cell r="C240" t="str">
            <v>UND</v>
          </cell>
          <cell r="D240">
            <v>600</v>
          </cell>
        </row>
        <row r="241">
          <cell r="A241" t="str">
            <v>00320</v>
          </cell>
          <cell r="B241" t="str">
            <v>TUBO PVC 1/2" 4 M</v>
          </cell>
          <cell r="C241" t="str">
            <v>UND</v>
          </cell>
          <cell r="D241">
            <v>2400</v>
          </cell>
        </row>
        <row r="242">
          <cell r="A242" t="str">
            <v>00321</v>
          </cell>
          <cell r="B242" t="str">
            <v>CAJILLA CONTADOR</v>
          </cell>
          <cell r="C242" t="str">
            <v>UND</v>
          </cell>
          <cell r="D242">
            <v>24000</v>
          </cell>
        </row>
        <row r="243">
          <cell r="A243" t="str">
            <v>00322</v>
          </cell>
          <cell r="B243" t="str">
            <v>CAJA DE DOS TACOS</v>
          </cell>
          <cell r="C243" t="str">
            <v>UND</v>
          </cell>
          <cell r="D243">
            <v>5000</v>
          </cell>
        </row>
        <row r="244">
          <cell r="A244" t="str">
            <v>00323</v>
          </cell>
          <cell r="B244" t="str">
            <v>CAJA DE 4 TACOS</v>
          </cell>
          <cell r="C244" t="str">
            <v>UND</v>
          </cell>
          <cell r="D244">
            <v>8900</v>
          </cell>
        </row>
        <row r="245">
          <cell r="A245" t="str">
            <v>00324</v>
          </cell>
          <cell r="B245" t="str">
            <v>INTERRUPTOR SENCILLO</v>
          </cell>
          <cell r="C245" t="str">
            <v>UND</v>
          </cell>
          <cell r="D245">
            <v>0</v>
          </cell>
        </row>
        <row r="246">
          <cell r="A246" t="str">
            <v>00325</v>
          </cell>
          <cell r="B246" t="str">
            <v>TOMA SENCILLO AMERICANO</v>
          </cell>
          <cell r="C246" t="str">
            <v>UND</v>
          </cell>
          <cell r="D246">
            <v>0</v>
          </cell>
        </row>
        <row r="247">
          <cell r="A247" t="str">
            <v>00326</v>
          </cell>
          <cell r="B247" t="str">
            <v>ADAPTADOR TERMINAL COND. 1/2"</v>
          </cell>
          <cell r="C247" t="str">
            <v>UND</v>
          </cell>
          <cell r="D247">
            <v>0</v>
          </cell>
        </row>
        <row r="248">
          <cell r="A248" t="str">
            <v>00327</v>
          </cell>
          <cell r="B248" t="str">
            <v>CAJA SENCILLA</v>
          </cell>
          <cell r="C248" t="str">
            <v>UND</v>
          </cell>
          <cell r="D248">
            <v>0</v>
          </cell>
        </row>
        <row r="249">
          <cell r="A249" t="str">
            <v>00328</v>
          </cell>
          <cell r="B249" t="str">
            <v>TAPON 3" PVC</v>
          </cell>
          <cell r="C249" t="str">
            <v>UND</v>
          </cell>
          <cell r="D249">
            <v>7000</v>
          </cell>
        </row>
        <row r="250">
          <cell r="A250" t="str">
            <v>00329</v>
          </cell>
          <cell r="B250" t="str">
            <v>VARILLA 120 3" COB COB</v>
          </cell>
          <cell r="C250" t="str">
            <v>UND</v>
          </cell>
          <cell r="D250">
            <v>28000</v>
          </cell>
        </row>
        <row r="251">
          <cell r="A251" t="str">
            <v>00330</v>
          </cell>
          <cell r="B251" t="str">
            <v>TACO SE</v>
          </cell>
          <cell r="C251" t="str">
            <v>UND</v>
          </cell>
          <cell r="D251">
            <v>6800</v>
          </cell>
        </row>
        <row r="252">
          <cell r="A252" t="str">
            <v>00331</v>
          </cell>
          <cell r="B252" t="str">
            <v>TACO SA</v>
          </cell>
          <cell r="C252" t="str">
            <v>UND</v>
          </cell>
          <cell r="D252">
            <v>9400</v>
          </cell>
        </row>
        <row r="253">
          <cell r="A253" t="str">
            <v>00332</v>
          </cell>
          <cell r="B253" t="str">
            <v>TUBO GALV. 3/4" 3M</v>
          </cell>
          <cell r="C253" t="str">
            <v>UND</v>
          </cell>
          <cell r="D253">
            <v>0</v>
          </cell>
        </row>
        <row r="254">
          <cell r="A254" t="str">
            <v>00333</v>
          </cell>
          <cell r="B254" t="str">
            <v>CAPACETE 3/4</v>
          </cell>
          <cell r="C254" t="str">
            <v>UND</v>
          </cell>
          <cell r="D254">
            <v>0</v>
          </cell>
        </row>
        <row r="255">
          <cell r="A255" t="str">
            <v>00334</v>
          </cell>
          <cell r="B255" t="str">
            <v>TACOS TERMOMG. UNIPOL. 30A</v>
          </cell>
          <cell r="C255" t="str">
            <v>UND</v>
          </cell>
          <cell r="D255">
            <v>0</v>
          </cell>
        </row>
        <row r="256">
          <cell r="A256" t="str">
            <v>00335</v>
          </cell>
          <cell r="B256" t="str">
            <v>TOMA DOBLE</v>
          </cell>
          <cell r="C256" t="str">
            <v>UND</v>
          </cell>
          <cell r="D256">
            <v>0</v>
          </cell>
        </row>
        <row r="257">
          <cell r="A257" t="str">
            <v>00336</v>
          </cell>
          <cell r="B257" t="str">
            <v>CAJILLA 4600</v>
          </cell>
          <cell r="C257" t="str">
            <v>UND</v>
          </cell>
          <cell r="D257">
            <v>0</v>
          </cell>
        </row>
        <row r="258">
          <cell r="A258" t="str">
            <v>00337</v>
          </cell>
          <cell r="B258" t="str">
            <v>VARILLA COPEL WELL</v>
          </cell>
          <cell r="C258" t="str">
            <v>UND</v>
          </cell>
          <cell r="D258">
            <v>0</v>
          </cell>
        </row>
        <row r="259">
          <cell r="A259" t="str">
            <v>00338</v>
          </cell>
          <cell r="B259" t="str">
            <v>TAPON REVISION</v>
          </cell>
          <cell r="C259" t="str">
            <v>UND</v>
          </cell>
          <cell r="D259">
            <v>0</v>
          </cell>
        </row>
        <row r="260">
          <cell r="A260" t="str">
            <v>00339</v>
          </cell>
          <cell r="B260" t="str">
            <v>ALAMBRE DESNUDO</v>
          </cell>
          <cell r="C260" t="str">
            <v>ML</v>
          </cell>
          <cell r="D260">
            <v>0</v>
          </cell>
        </row>
        <row r="262">
          <cell r="A262" t="str">
            <v>00400</v>
          </cell>
          <cell r="B262" t="str">
            <v>CARPINTERIA DE MADERA</v>
          </cell>
        </row>
        <row r="263">
          <cell r="A263" t="str">
            <v>00401</v>
          </cell>
          <cell r="B263" t="str">
            <v>CLOSETS (0,6*2,5*2)</v>
          </cell>
          <cell r="C263" t="str">
            <v>UND</v>
          </cell>
          <cell r="D263">
            <v>400000</v>
          </cell>
        </row>
        <row r="264">
          <cell r="A264" t="str">
            <v>00402</v>
          </cell>
          <cell r="B264" t="str">
            <v xml:space="preserve">PUERTA </v>
          </cell>
          <cell r="C264" t="str">
            <v>UND</v>
          </cell>
          <cell r="D264">
            <v>120000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NALISIS RESUMIDOS"/>
      <sheetName val="ANALISIS MOVIMIENTO -CIMIENTO"/>
      <sheetName val="ELECTRICAS-HIDROSANIT"/>
      <sheetName val="CARPIN- METALICA - MADERA ALUMI"/>
      <sheetName val="MAMPOSTERIA ESTRUCTURA"/>
      <sheetName val="ANALISIS PRELIMINARES DEMOLICIO"/>
      <sheetName val="ENCHAPES-PISOS"/>
      <sheetName val="EXTRIORES Y OTROS"/>
      <sheetName val="PAÑETES-CUBIERTA"/>
      <sheetName val="APARATOS. EMPRAD-PINTURA"/>
      <sheetName val="ANALISIS BASICOS"/>
      <sheetName val="MANO DE OBRA Y CUADRILLAS"/>
      <sheetName val="LISTADO DE MATERIALES"/>
      <sheetName val="ROTULOS"/>
      <sheetName val="Hoja1"/>
    </sheetNames>
    <sheetDataSet>
      <sheetData sheetId="0"/>
      <sheetData sheetId="1">
        <row r="39">
          <cell r="C39" t="str">
            <v>ML</v>
          </cell>
        </row>
        <row r="40">
          <cell r="C40" t="str">
            <v>ML</v>
          </cell>
        </row>
        <row r="178">
          <cell r="C178" t="str">
            <v>ML</v>
          </cell>
        </row>
        <row r="179">
          <cell r="C179" t="str">
            <v>ML</v>
          </cell>
        </row>
        <row r="181">
          <cell r="C181" t="str">
            <v>ML</v>
          </cell>
        </row>
        <row r="183">
          <cell r="C183" t="str">
            <v>ML</v>
          </cell>
        </row>
        <row r="186">
          <cell r="C186" t="str">
            <v>ML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5">
          <cell r="F25">
            <v>333922</v>
          </cell>
        </row>
      </sheetData>
      <sheetData sheetId="12">
        <row r="31">
          <cell r="F31">
            <v>34978.9</v>
          </cell>
        </row>
      </sheetData>
      <sheetData sheetId="13">
        <row r="7">
          <cell r="D7">
            <v>2200</v>
          </cell>
        </row>
      </sheetData>
      <sheetData sheetId="14">
        <row r="1">
          <cell r="A1" t="str">
            <v>GOBERNACION DEL HUILA</v>
          </cell>
        </row>
      </sheetData>
      <sheetData sheetId="15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M"/>
      <sheetName val="Inter"/>
      <sheetName val="AIU"/>
      <sheetName val="CARACTE"/>
      <sheetName val="MO ok"/>
      <sheetName val="P.M.T. "/>
      <sheetName val="Presupuesto U "/>
      <sheetName val="cronograma U"/>
      <sheetName val="MC-1 CVial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12"/>
      <sheetName val="MC-13"/>
      <sheetName val="MC-14"/>
      <sheetName val="MC-15"/>
      <sheetName val="MC-16"/>
      <sheetName val="MC-17"/>
      <sheetName val="MC-18"/>
      <sheetName val="MC-19"/>
      <sheetName val="MC-20"/>
      <sheetName val="MC-21"/>
      <sheetName val="MC-22"/>
      <sheetName val="MC-23"/>
      <sheetName val="MC-24"/>
      <sheetName val="MC-25"/>
      <sheetName val="MC-26"/>
      <sheetName val="MDC19"/>
      <sheetName val="mortero"/>
      <sheetName val="2000"/>
      <sheetName val="2500"/>
      <sheetName val="3000"/>
      <sheetName val="1,1"/>
      <sheetName val="2,2"/>
      <sheetName val="2,3"/>
      <sheetName val="2,5"/>
      <sheetName val="2,6"/>
      <sheetName val="2,7"/>
      <sheetName val="2,8"/>
      <sheetName val="2,9"/>
      <sheetName val="2,10"/>
      <sheetName val="2,11"/>
      <sheetName val="2,12"/>
      <sheetName val="3.1"/>
      <sheetName val="3,2"/>
      <sheetName val="3,3"/>
      <sheetName val="3,4"/>
      <sheetName val="4,1"/>
      <sheetName val="4,2"/>
      <sheetName val="4,3"/>
      <sheetName val="4,4"/>
      <sheetName val="4,5"/>
      <sheetName val="5,1"/>
      <sheetName val="5,2"/>
      <sheetName val="5,3"/>
      <sheetName val="5,4"/>
      <sheetName val="5.5"/>
      <sheetName val="5.6"/>
    </sheetNames>
    <sheetDataSet>
      <sheetData sheetId="0" refreshError="1"/>
      <sheetData sheetId="1" refreshError="1"/>
      <sheetData sheetId="2">
        <row r="4">
          <cell r="C4" t="str">
            <v xml:space="preserve"> MEJORAMIENTO DE LA VIA  DE SEGUNDO ORDEN CRUCE PLATANILLAL-SAN ANTONIO- VEGALARGA -MUNICIPIO DE NEIVA, DEPARTAMENTO DEL HUILA</v>
          </cell>
        </row>
      </sheetData>
      <sheetData sheetId="3" refreshError="1"/>
      <sheetData sheetId="4">
        <row r="10">
          <cell r="G10" t="str">
            <v>OB</v>
          </cell>
        </row>
      </sheetData>
      <sheetData sheetId="5" refreshError="1"/>
      <sheetData sheetId="6">
        <row r="2">
          <cell r="K2">
            <v>30</v>
          </cell>
        </row>
        <row r="4">
          <cell r="K4">
            <v>1442</v>
          </cell>
        </row>
        <row r="6">
          <cell r="K6">
            <v>30</v>
          </cell>
        </row>
        <row r="7">
          <cell r="K7">
            <v>27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"/>
      <sheetName val="MODELO APU"/>
      <sheetName val="PRECIOS"/>
      <sheetName val="APB6"/>
      <sheetName val="APB8"/>
      <sheetName val="CANTIDADES"/>
      <sheetName val="PRESUPUESTO"/>
      <sheetName val="1.1"/>
      <sheetName val="1,2"/>
      <sheetName val="1,3"/>
      <sheetName val="1,4"/>
      <sheetName val="1,5"/>
      <sheetName val="1,6"/>
      <sheetName val="2.1"/>
      <sheetName val="2.2"/>
      <sheetName val="2.3"/>
      <sheetName val="3.1"/>
      <sheetName val="3.2"/>
      <sheetName val="3,3"/>
      <sheetName val="3,4"/>
      <sheetName val="3,5"/>
      <sheetName val="APB9"/>
      <sheetName val="APB7"/>
      <sheetName val="4.1"/>
      <sheetName val="4.2"/>
      <sheetName val="4.3"/>
      <sheetName val="4.4"/>
      <sheetName val="4.5"/>
      <sheetName val="4.6"/>
      <sheetName val="5,1"/>
      <sheetName val="5,2"/>
      <sheetName val="5,3"/>
      <sheetName val="5,4"/>
      <sheetName val="5,5"/>
      <sheetName val="5,6"/>
      <sheetName val="5,7"/>
      <sheetName val="6.1"/>
      <sheetName val="6.2"/>
      <sheetName val="6.3"/>
      <sheetName val="7.1"/>
      <sheetName val="7.2"/>
      <sheetName val="8,1"/>
      <sheetName val="9.1"/>
      <sheetName val="9,2"/>
      <sheetName val="10.1"/>
      <sheetName val="10.2"/>
      <sheetName val="10.3"/>
      <sheetName val="11.1"/>
      <sheetName val="11.2"/>
      <sheetName val="11.3"/>
      <sheetName val="11.4"/>
      <sheetName val="12.1"/>
      <sheetName val="12,2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,10"/>
      <sheetName val="13,11"/>
      <sheetName val="14.1"/>
      <sheetName val="15.1"/>
      <sheetName val="15.2"/>
      <sheetName val="15.3"/>
      <sheetName val="16.1"/>
      <sheetName val="16.2"/>
      <sheetName val="16.3"/>
      <sheetName val="16.4"/>
      <sheetName val="17.1"/>
      <sheetName val="17.2"/>
    </sheetNames>
    <sheetDataSet>
      <sheetData sheetId="0"/>
      <sheetData sheetId="1"/>
      <sheetData sheetId="2">
        <row r="61">
          <cell r="J61">
            <v>30000</v>
          </cell>
        </row>
        <row r="63">
          <cell r="J63">
            <v>45000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(2)"/>
      <sheetName val="INSUMOS-M. O"/>
      <sheetName val="Hoja1"/>
      <sheetName val="FM (2)"/>
      <sheetName val="FM"/>
      <sheetName val="INTERVENTORIA"/>
      <sheetName val="Cant"/>
      <sheetName val="Cronograma"/>
      <sheetName val="Presupuesto "/>
      <sheetName val="AIU"/>
      <sheetName val="MDC19"/>
      <sheetName val="mortero"/>
      <sheetName val="2000"/>
      <sheetName val="2500"/>
      <sheetName val="3000"/>
      <sheetName val="4000AC"/>
      <sheetName val="1,1"/>
      <sheetName val="1,2"/>
      <sheetName val="1,3"/>
      <sheetName val="2,1"/>
      <sheetName val="2,2"/>
      <sheetName val="2,3"/>
      <sheetName val="2,4"/>
      <sheetName val="2,5"/>
      <sheetName val="2,5NO "/>
      <sheetName val="2,6"/>
      <sheetName val="2,7"/>
      <sheetName val="2,8"/>
      <sheetName val="2,9"/>
      <sheetName val="2,10"/>
      <sheetName val="2,11"/>
      <sheetName val="2,12"/>
      <sheetName val="2,13"/>
      <sheetName val="2,14"/>
      <sheetName val="2,15"/>
      <sheetName val="3,1verif"/>
      <sheetName val="3.1"/>
      <sheetName val="3,2 "/>
      <sheetName val="3,3"/>
      <sheetName val="3,4"/>
      <sheetName val="4,1"/>
      <sheetName val="4,2"/>
      <sheetName val="4,3"/>
      <sheetName val="4,4"/>
      <sheetName val="4,5"/>
      <sheetName val="4.6"/>
      <sheetName val="5,1"/>
      <sheetName val="5,2"/>
      <sheetName val="5,3"/>
      <sheetName val="5,4"/>
      <sheetName val="5.5"/>
      <sheetName val="5.6"/>
    </sheetNames>
    <sheetDataSet>
      <sheetData sheetId="0" refreshError="1"/>
      <sheetData sheetId="1">
        <row r="10">
          <cell r="E10">
            <v>30877.701264539442</v>
          </cell>
        </row>
      </sheetData>
      <sheetData sheetId="2" refreshError="1"/>
      <sheetData sheetId="3" refreshError="1"/>
      <sheetData sheetId="4">
        <row r="8">
          <cell r="B8" t="str">
            <v xml:space="preserve"> MEJORAMIENTO DE LA VIA  DE SEGUNDO ORDEN CRUCE PLATANILLAL-SAN ANTONIO- VEGALARGA -MUNICIPIO DE NEIVA, DEPARTAMENTO DEL HUILA</v>
          </cell>
        </row>
      </sheetData>
      <sheetData sheetId="5" refreshError="1"/>
      <sheetData sheetId="6" refreshError="1"/>
      <sheetData sheetId="7" refreshError="1"/>
      <sheetData sheetId="8">
        <row r="5">
          <cell r="B5" t="str">
            <v xml:space="preserve"> MEJORAMIENTO DE LA VIA  DE SEGUNDO ORDEN CRUCE PLATANILLAL-SAN ANTONIO- VEGALARGA -MUNICIPIO DE NEIVA, DEPARTAMENTO DEL HUILA</v>
          </cell>
        </row>
        <row r="9">
          <cell r="B9" t="str">
            <v>No.</v>
          </cell>
          <cell r="C9" t="str">
            <v>Art. INV.</v>
          </cell>
          <cell r="D9" t="str">
            <v>ITEM DE PAGO</v>
          </cell>
          <cell r="E9" t="str">
            <v xml:space="preserve">DESCRIPCION </v>
          </cell>
          <cell r="F9" t="str">
            <v>UNIDAD</v>
          </cell>
          <cell r="G9" t="str">
            <v>CANTIDAD</v>
          </cell>
          <cell r="H9" t="str">
            <v>Vr.UNIT</v>
          </cell>
          <cell r="I9" t="str">
            <v>Vr. PARCIAL</v>
          </cell>
        </row>
        <row r="10">
          <cell r="B10">
            <v>30877.6875</v>
          </cell>
          <cell r="C10">
            <v>30877.6875</v>
          </cell>
          <cell r="D10">
            <v>1</v>
          </cell>
          <cell r="E10" t="str">
            <v>PRELIMINARES</v>
          </cell>
          <cell r="F10">
            <v>1</v>
          </cell>
          <cell r="G10">
            <v>1</v>
          </cell>
          <cell r="H10">
            <v>1</v>
          </cell>
          <cell r="I10">
            <v>13288500</v>
          </cell>
        </row>
        <row r="11">
          <cell r="B11">
            <v>1</v>
          </cell>
          <cell r="C11" t="str">
            <v>Part.</v>
          </cell>
          <cell r="D11" t="str">
            <v>1.1</v>
          </cell>
          <cell r="E11" t="str">
            <v>TRAZADO, LOCALIZACIÓN Y REPLANTEO. INCLUYE REVISIÓN Y AJUSTE DE DISEÑOS. ESP. PARTICULAR. S.V.I.</v>
          </cell>
          <cell r="F11" t="str">
            <v>Km</v>
          </cell>
          <cell r="G11">
            <v>1</v>
          </cell>
          <cell r="H11">
            <v>4750000</v>
          </cell>
          <cell r="I11">
            <v>4750000</v>
          </cell>
        </row>
        <row r="12">
          <cell r="B12">
            <v>2</v>
          </cell>
          <cell r="C12">
            <v>800</v>
          </cell>
          <cell r="D12" t="str">
            <v>1.2</v>
          </cell>
          <cell r="E12" t="str">
            <v>RETIRO DE CERCA EXISTENTE EN ALAMBRE DE PUAS</v>
          </cell>
          <cell r="F12" t="str">
            <v>m</v>
          </cell>
          <cell r="G12">
            <v>500</v>
          </cell>
          <cell r="H12">
            <v>1317</v>
          </cell>
          <cell r="I12">
            <v>658500</v>
          </cell>
        </row>
        <row r="13">
          <cell r="B13">
            <v>3</v>
          </cell>
          <cell r="C13">
            <v>800</v>
          </cell>
          <cell r="D13" t="str">
            <v>1.3</v>
          </cell>
          <cell r="E13" t="str">
            <v>CONSTRUCCIÓN DE CERCA DE 4 HILOS CON POSTE DE MADERA Y ALAMBRE DE PUAS CAL. 12</v>
          </cell>
          <cell r="F13" t="str">
            <v>m</v>
          </cell>
          <cell r="G13">
            <v>500</v>
          </cell>
          <cell r="H13">
            <v>15760</v>
          </cell>
          <cell r="I13">
            <v>7880000</v>
          </cell>
        </row>
        <row r="14">
          <cell r="B14">
            <v>7880000</v>
          </cell>
          <cell r="C14">
            <v>7880000</v>
          </cell>
          <cell r="D14">
            <v>2</v>
          </cell>
          <cell r="E14" t="str">
            <v>OBRAS DE DRENAJE Y CONTENCION</v>
          </cell>
          <cell r="F14">
            <v>2</v>
          </cell>
          <cell r="G14">
            <v>2</v>
          </cell>
          <cell r="H14">
            <v>2</v>
          </cell>
          <cell r="I14">
            <v>549540280</v>
          </cell>
        </row>
        <row r="15">
          <cell r="B15">
            <v>4</v>
          </cell>
          <cell r="C15">
            <v>201</v>
          </cell>
          <cell r="D15" t="str">
            <v>2.1</v>
          </cell>
          <cell r="E15" t="str">
            <v>DEMOLICION, REMOCION Y DISPOSICIÓN FINAL DE ESTRUCTURAS EN CONCRETO CONVENCIONAL NO REFORZADO.  ESP. 201 INV-13.</v>
          </cell>
          <cell r="F15" t="str">
            <v>m3</v>
          </cell>
          <cell r="G15">
            <v>60</v>
          </cell>
          <cell r="H15">
            <v>103321</v>
          </cell>
          <cell r="I15">
            <v>6199260</v>
          </cell>
        </row>
        <row r="16">
          <cell r="B16">
            <v>5</v>
          </cell>
          <cell r="C16">
            <v>630</v>
          </cell>
          <cell r="D16" t="str">
            <v>2.2</v>
          </cell>
          <cell r="E16" t="str">
            <v>CONCRETO ESTRUCTURAL F'C=140 KGF/CM2 PARA BASE DE ALCANTARILLAS. ESP. 630-13 INV.</v>
          </cell>
          <cell r="F16" t="str">
            <v>m3</v>
          </cell>
          <cell r="G16">
            <v>18</v>
          </cell>
          <cell r="H16">
            <v>536066</v>
          </cell>
          <cell r="I16">
            <v>9649188</v>
          </cell>
        </row>
        <row r="17">
          <cell r="B17">
            <v>6</v>
          </cell>
          <cell r="C17">
            <v>630</v>
          </cell>
          <cell r="D17" t="str">
            <v>2.3</v>
          </cell>
          <cell r="E17" t="str">
            <v>CONCRETO ESTRUCTURAL F'C=210 KGF/CM2 PARA ALCANTARILLAS. ESP. 630-13 INV.</v>
          </cell>
          <cell r="F17" t="str">
            <v>m3</v>
          </cell>
          <cell r="G17">
            <v>99</v>
          </cell>
          <cell r="H17">
            <v>597827</v>
          </cell>
          <cell r="I17">
            <v>59184873</v>
          </cell>
        </row>
        <row r="18">
          <cell r="B18">
            <v>7</v>
          </cell>
          <cell r="C18">
            <v>640</v>
          </cell>
          <cell r="D18" t="str">
            <v>2.4</v>
          </cell>
          <cell r="E18" t="str">
            <v>SUMINISTROS E INSTALACION DE ACERO DE REFUERZO. ESP. 640-13 INV.</v>
          </cell>
          <cell r="F18" t="str">
            <v>Kg</v>
          </cell>
          <cell r="G18">
            <v>17390</v>
          </cell>
          <cell r="H18">
            <v>4567</v>
          </cell>
          <cell r="I18">
            <v>79420130</v>
          </cell>
        </row>
        <row r="19">
          <cell r="B19">
            <v>8</v>
          </cell>
          <cell r="C19">
            <v>630</v>
          </cell>
          <cell r="D19" t="str">
            <v>2.5</v>
          </cell>
          <cell r="E19" t="str">
            <v>ATRAQUE LATERAL PARA ALCANTARILLAS CONCRETO CICPLOPEO 60% CONCRETO NORMAL F'C=176 KGF/CM2, 40% PIEDRA ESP. 630-13 INV. PARA</v>
          </cell>
          <cell r="F19" t="str">
            <v>m3</v>
          </cell>
          <cell r="G19">
            <v>31.5</v>
          </cell>
          <cell r="H19">
            <v>321212</v>
          </cell>
          <cell r="I19">
            <v>10118178</v>
          </cell>
        </row>
        <row r="20">
          <cell r="B20">
            <v>9</v>
          </cell>
          <cell r="C20">
            <v>661</v>
          </cell>
          <cell r="D20" t="str">
            <v>2.6</v>
          </cell>
          <cell r="E20" t="str">
            <v>SUMINISTRO E INTALACION TUBERÍA DE CONCRETO REFORZADO 1M X 36". ESP. 661-13 INV.</v>
          </cell>
          <cell r="F20" t="str">
            <v>ml</v>
          </cell>
          <cell r="G20">
            <v>63</v>
          </cell>
          <cell r="H20">
            <v>367191</v>
          </cell>
          <cell r="I20">
            <v>23133033</v>
          </cell>
        </row>
        <row r="21">
          <cell r="B21">
            <v>10</v>
          </cell>
          <cell r="C21">
            <v>673</v>
          </cell>
          <cell r="D21" t="str">
            <v>2.7</v>
          </cell>
          <cell r="E21" t="str">
            <v xml:space="preserve">SUMINISTRO E INSTALACION MATERIAL GRANULAR FILTRANTE. ESP. 673-13 INV. </v>
          </cell>
          <cell r="F21" t="str">
            <v>m3</v>
          </cell>
          <cell r="G21">
            <v>438</v>
          </cell>
          <cell r="H21">
            <v>151055.5402529079</v>
          </cell>
          <cell r="I21">
            <v>66162327</v>
          </cell>
        </row>
        <row r="22">
          <cell r="B22">
            <v>11</v>
          </cell>
          <cell r="C22">
            <v>671</v>
          </cell>
          <cell r="D22" t="str">
            <v>2.8</v>
          </cell>
          <cell r="E22" t="str">
            <v>CONSTRUCCION DE CUNETA TIPO INVIAS EN CONCRETO ESTRUCTURAL F'C=210 KGF/CM2 PARA BASE DE ESTRUCTURAS CONVENCIONALES. ESP. 630-13 INV.</v>
          </cell>
          <cell r="F22" t="str">
            <v>m3</v>
          </cell>
          <cell r="G22">
            <v>140.4</v>
          </cell>
          <cell r="H22">
            <v>597827</v>
          </cell>
          <cell r="I22">
            <v>83934911</v>
          </cell>
        </row>
        <row r="23">
          <cell r="B23">
            <v>12</v>
          </cell>
          <cell r="C23">
            <v>673</v>
          </cell>
          <cell r="D23" t="str">
            <v>2.9</v>
          </cell>
          <cell r="E23" t="str">
            <v>SUMINISTRO E INSTALACION GEOTEXTIL NO TEJIDO 2500 Ó SIMILAR. ESP. 673-13 INV.</v>
          </cell>
          <cell r="F23" t="str">
            <v>m2</v>
          </cell>
          <cell r="G23">
            <v>2409</v>
          </cell>
          <cell r="H23">
            <v>5558</v>
          </cell>
          <cell r="I23">
            <v>13389222</v>
          </cell>
        </row>
        <row r="24">
          <cell r="B24">
            <v>13</v>
          </cell>
          <cell r="C24">
            <v>610</v>
          </cell>
          <cell r="D24" t="str">
            <v>2.10</v>
          </cell>
          <cell r="E24" t="str">
            <v>RELLENO PARA ESTRUCTURAS  CON MATERIAL SELECCIONADO . ESP. 610-13 P. INV.</v>
          </cell>
          <cell r="F24" t="str">
            <v>m3</v>
          </cell>
          <cell r="G24">
            <v>282</v>
          </cell>
          <cell r="H24">
            <v>51060</v>
          </cell>
          <cell r="I24">
            <v>14398920</v>
          </cell>
        </row>
        <row r="25">
          <cell r="B25">
            <v>14</v>
          </cell>
          <cell r="C25">
            <v>600</v>
          </cell>
          <cell r="D25" t="str">
            <v>2.11</v>
          </cell>
          <cell r="E25" t="str">
            <v>EXCAVACIONES VARIAS SIN CLASIFICAR. ESP. 600-13 INV.</v>
          </cell>
          <cell r="F25" t="str">
            <v>m3</v>
          </cell>
          <cell r="G25">
            <v>641.4</v>
          </cell>
          <cell r="H25">
            <v>27546</v>
          </cell>
          <cell r="I25">
            <v>17668004</v>
          </cell>
        </row>
        <row r="26">
          <cell r="B26">
            <v>15</v>
          </cell>
          <cell r="C26">
            <v>630</v>
          </cell>
          <cell r="D26" t="str">
            <v>2.12</v>
          </cell>
          <cell r="E26" t="str">
            <v>CONCRETO ESTRUCTURAL F'C=210 KGF/CM2 PARA BASE DE ESTRUCTURAS CONVENCIONALES. ESP. 630-13 INV.I PARA MURO DE CONTENCION</v>
          </cell>
          <cell r="F26" t="str">
            <v>m3</v>
          </cell>
          <cell r="G26">
            <v>32</v>
          </cell>
          <cell r="H26">
            <v>598427</v>
          </cell>
          <cell r="I26">
            <v>19149664</v>
          </cell>
        </row>
        <row r="27">
          <cell r="B27">
            <v>16</v>
          </cell>
          <cell r="C27">
            <v>630</v>
          </cell>
          <cell r="D27" t="str">
            <v>2.13</v>
          </cell>
          <cell r="E27" t="str">
            <v>CONCRETO ESTRUCTURAL F'C=210 KGF/CM2 PARA BASE DE ESTRUCTURAS CONVENCIONALES. ESP. 630-13 INV. PARA BOX CULVERT,</v>
          </cell>
          <cell r="F27" t="str">
            <v>m3</v>
          </cell>
          <cell r="G27">
            <v>41.537999999999997</v>
          </cell>
          <cell r="H27">
            <v>629827</v>
          </cell>
          <cell r="I27">
            <v>26161754</v>
          </cell>
        </row>
        <row r="28">
          <cell r="B28">
            <v>17</v>
          </cell>
          <cell r="C28">
            <v>630</v>
          </cell>
          <cell r="D28" t="str">
            <v>2.14</v>
          </cell>
          <cell r="E28" t="str">
            <v>CONCRETO CICPLOPEO 60% CONCRETO NORMAL F'C=176 KGF/CM2, 40% PIEDRA ESP. 630-13 INV. PARA BOX COULVERT.</v>
          </cell>
          <cell r="F28" t="str">
            <v>m3</v>
          </cell>
          <cell r="G28">
            <v>16.349999999999998</v>
          </cell>
          <cell r="H28">
            <v>321212</v>
          </cell>
          <cell r="I28">
            <v>5251816</v>
          </cell>
        </row>
        <row r="29">
          <cell r="B29">
            <v>18</v>
          </cell>
          <cell r="C29">
            <v>681</v>
          </cell>
          <cell r="D29">
            <v>2.15</v>
          </cell>
          <cell r="E29" t="str">
            <v>GAVION EN PIEDRA ZONGA Y MEDIA ZONGA, MALLA C-12 ESCUADRA 10CMX 8CM VENA C-12, INCLUYE ATIRANTAMIENTO HORIZONTAL Y VERTICAL.</v>
          </cell>
          <cell r="F29" t="str">
            <v>m3</v>
          </cell>
          <cell r="G29">
            <v>425</v>
          </cell>
          <cell r="H29">
            <v>272280</v>
          </cell>
          <cell r="I29">
            <v>115719000</v>
          </cell>
        </row>
        <row r="30">
          <cell r="B30">
            <v>115718976</v>
          </cell>
          <cell r="C30">
            <v>115718976</v>
          </cell>
          <cell r="D30">
            <v>3</v>
          </cell>
          <cell r="E30" t="str">
            <v>EXCAVACIONES Y MOVIMIENTOS DE TIERRA</v>
          </cell>
          <cell r="F30">
            <v>3</v>
          </cell>
          <cell r="G30">
            <v>3</v>
          </cell>
          <cell r="H30">
            <v>3</v>
          </cell>
          <cell r="I30">
            <v>690729683</v>
          </cell>
        </row>
        <row r="31">
          <cell r="B31">
            <v>19</v>
          </cell>
          <cell r="C31">
            <v>210</v>
          </cell>
          <cell r="D31" t="str">
            <v>3.1</v>
          </cell>
          <cell r="E31" t="str">
            <v>CORTE Y/O EXCAVACION MECANICA EN ROCA CON MARTILLO (INCLUYE TRANSPORTE)</v>
          </cell>
          <cell r="F31" t="str">
            <v>m3</v>
          </cell>
          <cell r="G31">
            <v>2299</v>
          </cell>
          <cell r="H31">
            <v>144125</v>
          </cell>
          <cell r="I31">
            <v>331343375</v>
          </cell>
        </row>
        <row r="32">
          <cell r="B32">
            <v>20</v>
          </cell>
          <cell r="C32">
            <v>210</v>
          </cell>
          <cell r="D32" t="str">
            <v>3.2</v>
          </cell>
          <cell r="E32" t="str">
            <v>CORTE Y/O EXCAVACION MECANICA EN  MATERIAL CONGLOMERADO (INCLUYE TRANSPORTE)</v>
          </cell>
          <cell r="F32" t="str">
            <v>m3</v>
          </cell>
          <cell r="G32">
            <v>2191.16</v>
          </cell>
          <cell r="H32">
            <v>84943</v>
          </cell>
          <cell r="I32">
            <v>186123704</v>
          </cell>
        </row>
        <row r="33">
          <cell r="B33">
            <v>21</v>
          </cell>
          <cell r="C33">
            <v>230</v>
          </cell>
          <cell r="D33" t="str">
            <v>3.3</v>
          </cell>
          <cell r="E33" t="str">
            <v>SUMINISTRO, INSTALACION Y COMPACTACION MEJORAMIENTO DE LA SUBRASANTE EMPLEANDO UNICAMENTE MATERIAL SELECCIONADO. ESP. 230 INV.</v>
          </cell>
          <cell r="F33" t="str">
            <v>m3</v>
          </cell>
          <cell r="G33">
            <v>1643.9825000000001</v>
          </cell>
          <cell r="H33">
            <v>105392</v>
          </cell>
          <cell r="I33">
            <v>173262604</v>
          </cell>
        </row>
        <row r="34">
          <cell r="B34">
            <v>173262592</v>
          </cell>
          <cell r="C34">
            <v>173262592</v>
          </cell>
          <cell r="D34">
            <v>4</v>
          </cell>
          <cell r="E34" t="str">
            <v xml:space="preserve">ESTRUCTURA PAVIMENTO </v>
          </cell>
          <cell r="F34">
            <v>4</v>
          </cell>
          <cell r="G34">
            <v>4</v>
          </cell>
          <cell r="H34">
            <v>4</v>
          </cell>
          <cell r="I34">
            <v>746604352</v>
          </cell>
        </row>
        <row r="35">
          <cell r="B35">
            <v>22</v>
          </cell>
          <cell r="C35">
            <v>320</v>
          </cell>
          <cell r="D35" t="str">
            <v>4.1</v>
          </cell>
          <cell r="E35" t="str">
            <v>SUMINISTRO, INSTALACION Y COMPACTACION DE SUBBASE GRANULAR CBR ≥ 40%. ESP. 320-13 INV.</v>
          </cell>
          <cell r="F35" t="str">
            <v>m3</v>
          </cell>
          <cell r="G35">
            <v>1677.1</v>
          </cell>
          <cell r="H35">
            <v>103683</v>
          </cell>
          <cell r="I35">
            <v>173886759</v>
          </cell>
        </row>
        <row r="36">
          <cell r="B36">
            <v>23</v>
          </cell>
          <cell r="C36">
            <v>330</v>
          </cell>
          <cell r="D36" t="str">
            <v>4.2</v>
          </cell>
          <cell r="E36" t="str">
            <v>SUMINISTRO, INSTALACION Y COMPACTACION DE BASE GRANULAR CBR  ≥. 80%. ESP. 330-13 INV.</v>
          </cell>
          <cell r="F36" t="str">
            <v>m3</v>
          </cell>
          <cell r="G36">
            <v>896.79</v>
          </cell>
          <cell r="H36">
            <v>108333</v>
          </cell>
          <cell r="I36">
            <v>97151951</v>
          </cell>
        </row>
        <row r="37">
          <cell r="B37">
            <v>24</v>
          </cell>
          <cell r="C37">
            <v>420</v>
          </cell>
          <cell r="D37" t="str">
            <v>4.3</v>
          </cell>
          <cell r="E37" t="str">
            <v>SUMINISTRO E INSTALACION DE RIEGO DE IMPRIMACION CON EMULSION ASFÀLTICA CRL-1 Ó CRL-0. ESP. 420-13 INV.</v>
          </cell>
          <cell r="F37" t="str">
            <v>m2</v>
          </cell>
          <cell r="G37">
            <v>6278.7599999999993</v>
          </cell>
          <cell r="H37">
            <v>1699</v>
          </cell>
          <cell r="I37">
            <v>10667613</v>
          </cell>
        </row>
        <row r="38">
          <cell r="B38">
            <v>25</v>
          </cell>
          <cell r="C38">
            <v>450</v>
          </cell>
          <cell r="D38" t="str">
            <v>4.4</v>
          </cell>
          <cell r="E38" t="str">
            <v>SUMINISTRO, INSTALACION Y COMPACTACION DE MEZCLA ASFALTICA EN CALIENTE MDC-19 M  ≥. 383.000 PSI,  ESP. 450-13 INV.</v>
          </cell>
          <cell r="F38" t="str">
            <v>m3</v>
          </cell>
          <cell r="G38">
            <v>597.86099999999999</v>
          </cell>
          <cell r="H38">
            <v>479477</v>
          </cell>
          <cell r="I38">
            <v>286660599</v>
          </cell>
        </row>
        <row r="39">
          <cell r="B39">
            <v>26</v>
          </cell>
          <cell r="C39">
            <v>900</v>
          </cell>
          <cell r="D39" t="str">
            <v>4.5</v>
          </cell>
          <cell r="E39" t="str">
            <v xml:space="preserve">TRANSPORTE DE MATERIALES (SUBBASE, BASE, ASFALTO) </v>
          </cell>
          <cell r="F39" t="str">
            <v>m3-Km</v>
          </cell>
          <cell r="G39">
            <v>95152.53</v>
          </cell>
          <cell r="H39">
            <v>1755</v>
          </cell>
          <cell r="I39">
            <v>166992690</v>
          </cell>
        </row>
        <row r="40">
          <cell r="B40">
            <v>27</v>
          </cell>
          <cell r="C40">
            <v>630</v>
          </cell>
          <cell r="D40" t="str">
            <v>4.6</v>
          </cell>
          <cell r="E40" t="str">
            <v>CONCRETO ESTRUCTURAL F'C=280 KGF/CM2. ACELERADO ESP. 630-13 INV. PARA SOBRE-PLACA TABLERO PUENTE.</v>
          </cell>
          <cell r="F40" t="str">
            <v>m3</v>
          </cell>
          <cell r="G40">
            <v>13</v>
          </cell>
          <cell r="H40">
            <v>864980</v>
          </cell>
          <cell r="I40">
            <v>11244740</v>
          </cell>
        </row>
        <row r="41">
          <cell r="B41">
            <v>11244736</v>
          </cell>
          <cell r="C41">
            <v>11244736</v>
          </cell>
          <cell r="D41">
            <v>5</v>
          </cell>
          <cell r="E41" t="str">
            <v xml:space="preserve">SEÑALIZACION </v>
          </cell>
          <cell r="F41">
            <v>5</v>
          </cell>
          <cell r="G41">
            <v>5</v>
          </cell>
          <cell r="H41">
            <v>5</v>
          </cell>
          <cell r="I41">
            <v>67410964</v>
          </cell>
        </row>
        <row r="42">
          <cell r="B42">
            <v>28</v>
          </cell>
          <cell r="C42">
            <v>710</v>
          </cell>
          <cell r="D42" t="str">
            <v>5.1</v>
          </cell>
          <cell r="E42" t="str">
            <v xml:space="preserve">SUMINISTRO E INSTALACION DE SEÑAL VERTICAL SP, SI, SR. ESP. 710-13 INV. </v>
          </cell>
          <cell r="F42" t="str">
            <v>Und</v>
          </cell>
          <cell r="G42">
            <v>29</v>
          </cell>
          <cell r="H42">
            <v>388989</v>
          </cell>
          <cell r="I42">
            <v>11280681</v>
          </cell>
        </row>
        <row r="43">
          <cell r="B43">
            <v>29</v>
          </cell>
          <cell r="C43">
            <v>701</v>
          </cell>
          <cell r="D43" t="str">
            <v>5.2</v>
          </cell>
          <cell r="E43" t="str">
            <v>SUMINISTRO E INSTALACION DE TACHA REFLECTIVA ESP. 701-13 INV.</v>
          </cell>
          <cell r="F43" t="str">
            <v>Und</v>
          </cell>
          <cell r="G43">
            <v>520</v>
          </cell>
          <cell r="H43">
            <v>9496</v>
          </cell>
          <cell r="I43">
            <v>4937920</v>
          </cell>
        </row>
        <row r="44">
          <cell r="B44">
            <v>30</v>
          </cell>
          <cell r="C44">
            <v>700</v>
          </cell>
          <cell r="D44" t="str">
            <v>5.3</v>
          </cell>
          <cell r="E44" t="str">
            <v xml:space="preserve">LINEA DE DEMARCACIÓN CON PINTURA EN FRIO. ESP. 700-13 INV. </v>
          </cell>
          <cell r="F44" t="str">
            <v>m</v>
          </cell>
          <cell r="G44">
            <v>4000</v>
          </cell>
          <cell r="H44">
            <v>1947</v>
          </cell>
          <cell r="I44">
            <v>7788000</v>
          </cell>
        </row>
        <row r="45">
          <cell r="B45">
            <v>31</v>
          </cell>
          <cell r="C45" t="str">
            <v>Part.</v>
          </cell>
          <cell r="D45" t="str">
            <v>5.4</v>
          </cell>
          <cell r="E45" t="str">
            <v>SUMINISTRO E INSTALACIÒN BARANDA METALICA SEGÚN DISEÑO. ESPECIFICACION PARTICULAR</v>
          </cell>
          <cell r="F45" t="str">
            <v>m</v>
          </cell>
          <cell r="G45">
            <v>36.200000000000003</v>
          </cell>
          <cell r="H45">
            <v>519815</v>
          </cell>
          <cell r="I45">
            <v>18817303</v>
          </cell>
        </row>
        <row r="46">
          <cell r="B46">
            <v>32</v>
          </cell>
          <cell r="C46">
            <v>730</v>
          </cell>
          <cell r="D46" t="str">
            <v>5.5</v>
          </cell>
          <cell r="E46" t="str">
            <v xml:space="preserve">SECCION FINAL DEFENSA METALICA. ESP. 730-13 INV. </v>
          </cell>
          <cell r="F46" t="str">
            <v>Und</v>
          </cell>
          <cell r="G46">
            <v>10</v>
          </cell>
          <cell r="H46">
            <v>83585</v>
          </cell>
          <cell r="I46">
            <v>835850</v>
          </cell>
        </row>
        <row r="47">
          <cell r="B47">
            <v>33</v>
          </cell>
          <cell r="C47">
            <v>730</v>
          </cell>
          <cell r="D47" t="str">
            <v>5.6</v>
          </cell>
          <cell r="E47" t="str">
            <v xml:space="preserve">SUMINISTRO, ANCLAJE E INSTALACION DE DEFENSA METALICA. ESP. 730-13 INV. </v>
          </cell>
          <cell r="F47" t="str">
            <v>m</v>
          </cell>
          <cell r="G47">
            <v>105</v>
          </cell>
          <cell r="H47">
            <v>226202</v>
          </cell>
          <cell r="I47">
            <v>23751210</v>
          </cell>
        </row>
      </sheetData>
      <sheetData sheetId="9">
        <row r="5">
          <cell r="C5" t="str">
            <v xml:space="preserve"> MEJORAMIENTO DE LA VIA  DE SEGUNDO ORDEN CRUCE PLATANILLAL-SAN ANTONIO- VEGALARGA -MUNICIPIO DE NEIVA, DEPARTAMENTO DEL HUILA</v>
          </cell>
        </row>
      </sheetData>
      <sheetData sheetId="10" refreshError="1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 pavi"/>
      <sheetName val="ACERO"/>
      <sheetName val="R"/>
      <sheetName val="1"/>
      <sheetName val="2"/>
      <sheetName val="3"/>
      <sheetName val="4"/>
      <sheetName val="5"/>
      <sheetName val="P-1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C5">
            <v>1</v>
          </cell>
          <cell r="D5" t="str">
            <v>Calle 13B entre Carreras 4 y 5. Riveras de Garzon</v>
          </cell>
        </row>
        <row r="6">
          <cell r="C6">
            <v>2</v>
          </cell>
          <cell r="D6" t="str">
            <v>Carrera 1 1 Este entre Calles 6 y 6a Barrio Orquidea Real.</v>
          </cell>
        </row>
        <row r="7">
          <cell r="C7">
            <v>3</v>
          </cell>
          <cell r="D7" t="str">
            <v>Tramo 1 Entrada Barrio 16 de julio</v>
          </cell>
        </row>
        <row r="8">
          <cell r="C8">
            <v>4</v>
          </cell>
          <cell r="D8" t="str">
            <v>Tramo 2 Entrada Barrio 16 de julio</v>
          </cell>
        </row>
        <row r="9">
          <cell r="C9">
            <v>5</v>
          </cell>
          <cell r="D9" t="str">
            <v>Tramo frente brisas del café y laureles (piedra del indio)</v>
          </cell>
        </row>
      </sheetData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nitario Granada Proyectado V2"/>
      <sheetName val="Parámetros"/>
    </sheetNames>
    <sheetDataSet>
      <sheetData sheetId="0" refreshError="1"/>
      <sheetData sheetId="1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 (3)"/>
      <sheetName val="600.2.3"/>
      <sheetName val="610.1"/>
      <sheetName val="BALANCE Solo Tangente "/>
      <sheetName val="Mc TRAMO 1"/>
      <sheetName val="Mc TRAMO 2"/>
      <sheetName val="Mc TRAMO 3"/>
      <sheetName val="BALANCE Curva T8 tramo 2"/>
      <sheetName val="Mc TRAMO 2 -curva"/>
      <sheetName val="ALCANTARILLA"/>
      <sheetName val="SUBBASE"/>
      <sheetName val="EXCA PH"/>
      <sheetName val="CONCRETO D PH"/>
      <sheetName val="CICLO PH D"/>
      <sheetName val="ACERO"/>
      <sheetName val="cURVA 8"/>
      <sheetName val="MC-Mod"/>
      <sheetName val="Hoja1"/>
    </sheetNames>
    <sheetDataSet>
      <sheetData sheetId="0"/>
      <sheetData sheetId="1"/>
      <sheetData sheetId="2"/>
      <sheetData sheetId="3">
        <row r="19">
          <cell r="A19">
            <v>1</v>
          </cell>
          <cell r="B19" t="str">
            <v>600.2.3</v>
          </cell>
          <cell r="C19" t="str">
            <v>600-13</v>
          </cell>
          <cell r="E19" t="str">
            <v>Excavaciones varias en material comun en seco</v>
          </cell>
          <cell r="F19" t="str">
            <v>m3</v>
          </cell>
          <cell r="G19" t="str">
            <v>33,56</v>
          </cell>
          <cell r="H19">
            <v>16202.21</v>
          </cell>
          <cell r="I19">
            <v>543746.17000000004</v>
          </cell>
        </row>
        <row r="20">
          <cell r="A20">
            <v>2</v>
          </cell>
          <cell r="B20">
            <v>610.1</v>
          </cell>
          <cell r="C20" t="str">
            <v>610-13</v>
          </cell>
          <cell r="E20" t="str">
            <v>Relleno para estructuras con suelo</v>
          </cell>
          <cell r="F20" t="str">
            <v>m3</v>
          </cell>
          <cell r="G20" t="str">
            <v>14,11</v>
          </cell>
          <cell r="H20">
            <v>75891.240000000005</v>
          </cell>
          <cell r="I20">
            <v>1070825.3999999999</v>
          </cell>
        </row>
        <row r="21">
          <cell r="A21">
            <v>3</v>
          </cell>
          <cell r="B21">
            <v>630.4</v>
          </cell>
          <cell r="C21" t="str">
            <v>630-13</v>
          </cell>
          <cell r="E21" t="str">
            <v>Concreto clase D (f`c = 21 Mpa)</v>
          </cell>
          <cell r="F21" t="str">
            <v>m3</v>
          </cell>
          <cell r="G21" t="str">
            <v>4,84</v>
          </cell>
          <cell r="H21">
            <v>662512.29</v>
          </cell>
          <cell r="I21">
            <v>3206559.48</v>
          </cell>
        </row>
        <row r="22">
          <cell r="A22">
            <v>4</v>
          </cell>
          <cell r="B22">
            <v>630.6</v>
          </cell>
          <cell r="C22" t="str">
            <v>630-13</v>
          </cell>
          <cell r="E22" t="str">
            <v>Concreto clase F (f`c = 14 Mpa)</v>
          </cell>
          <cell r="F22" t="str">
            <v>m3</v>
          </cell>
          <cell r="G22" t="str">
            <v>5,56</v>
          </cell>
          <cell r="H22">
            <v>545519.26</v>
          </cell>
          <cell r="I22">
            <v>3033087.09</v>
          </cell>
        </row>
        <row r="23">
          <cell r="A23">
            <v>5</v>
          </cell>
          <cell r="B23">
            <v>661.1</v>
          </cell>
          <cell r="C23" t="str">
            <v>661-13</v>
          </cell>
          <cell r="E23" t="str">
            <v>Tubería de concreto reforzado clase D, de 900 mm</v>
          </cell>
          <cell r="F23" t="str">
            <v>m</v>
          </cell>
          <cell r="G23" t="str">
            <v>6,00</v>
          </cell>
          <cell r="H23">
            <v>662789.92000000004</v>
          </cell>
          <cell r="I23">
            <v>3976739.52</v>
          </cell>
        </row>
        <row r="24">
          <cell r="A24">
            <v>6</v>
          </cell>
          <cell r="B24">
            <v>640.1</v>
          </cell>
          <cell r="C24" t="str">
            <v>640-13</v>
          </cell>
          <cell r="E24" t="str">
            <v>Acero de refuerzo fy = 420 Mpa</v>
          </cell>
          <cell r="F24" t="str">
            <v>kg</v>
          </cell>
          <cell r="G24" t="str">
            <v>1.030,00</v>
          </cell>
          <cell r="H24">
            <v>4979.3999999999996</v>
          </cell>
          <cell r="I24">
            <v>5128782</v>
          </cell>
        </row>
        <row r="25">
          <cell r="A25" t="str">
            <v>TOTAL</v>
          </cell>
          <cell r="I25">
            <v>16959739.66</v>
          </cell>
        </row>
        <row r="26">
          <cell r="A26" t="str">
            <v xml:space="preserve">CONSTRUCCIÓN DE ( 10 ) ALCANTARILLAS TUBERIA CONCRETO REFORZADO </v>
          </cell>
        </row>
        <row r="27">
          <cell r="A27">
            <v>7</v>
          </cell>
          <cell r="B27" t="str">
            <v>600.2.3</v>
          </cell>
          <cell r="C27" t="str">
            <v>600-13</v>
          </cell>
          <cell r="E27" t="str">
            <v>Excavaciones varias en material comun en seco</v>
          </cell>
          <cell r="F27" t="str">
            <v>m3</v>
          </cell>
          <cell r="G27" t="str">
            <v>304,80</v>
          </cell>
          <cell r="H27">
            <v>16202.21</v>
          </cell>
          <cell r="I27">
            <v>4938433.6100000003</v>
          </cell>
        </row>
        <row r="28">
          <cell r="A28">
            <v>8</v>
          </cell>
          <cell r="B28">
            <v>610.1</v>
          </cell>
          <cell r="C28" t="str">
            <v>610-13</v>
          </cell>
          <cell r="E28" t="str">
            <v>Relleno para estructuras con suelo</v>
          </cell>
          <cell r="F28" t="str">
            <v>m3</v>
          </cell>
          <cell r="G28" t="str">
            <v>122,40</v>
          </cell>
          <cell r="H28">
            <v>75891.240000000005</v>
          </cell>
          <cell r="I28">
            <v>9289087.7799999993</v>
          </cell>
        </row>
        <row r="29">
          <cell r="A29">
            <v>9</v>
          </cell>
          <cell r="B29">
            <v>630.4</v>
          </cell>
          <cell r="C29" t="str">
            <v>630-13</v>
          </cell>
          <cell r="E29" t="str">
            <v>Concreto clase D (f`c = 21 Mpa)</v>
          </cell>
          <cell r="F29" t="str">
            <v>m3</v>
          </cell>
          <cell r="G29" t="str">
            <v>53,10</v>
          </cell>
          <cell r="H29">
            <v>662512.29</v>
          </cell>
          <cell r="I29">
            <v>35179402.600000001</v>
          </cell>
        </row>
        <row r="30">
          <cell r="A30">
            <v>10</v>
          </cell>
          <cell r="B30">
            <v>630.6</v>
          </cell>
          <cell r="C30" t="str">
            <v>630-13</v>
          </cell>
          <cell r="E30" t="str">
            <v>Concreto clase F (f`c = 14 Mpa)</v>
          </cell>
          <cell r="F30" t="str">
            <v>m3</v>
          </cell>
          <cell r="G30" t="str">
            <v>50,90</v>
          </cell>
          <cell r="H30">
            <v>545519.26</v>
          </cell>
          <cell r="I30">
            <v>27766930.329999998</v>
          </cell>
        </row>
        <row r="31">
          <cell r="A31">
            <v>11</v>
          </cell>
          <cell r="B31">
            <v>661.1</v>
          </cell>
          <cell r="C31" t="str">
            <v>661-13</v>
          </cell>
          <cell r="E31" t="str">
            <v>Tubería de concreto reforzado clase D, de 900 mm</v>
          </cell>
          <cell r="F31" t="str">
            <v>m</v>
          </cell>
          <cell r="G31" t="str">
            <v>50,00</v>
          </cell>
          <cell r="H31">
            <v>662789.92000000004</v>
          </cell>
          <cell r="I31">
            <v>33139496</v>
          </cell>
        </row>
        <row r="32">
          <cell r="A32">
            <v>12</v>
          </cell>
          <cell r="B32">
            <v>640.1</v>
          </cell>
          <cell r="C32" t="str">
            <v>640-13</v>
          </cell>
          <cell r="E32" t="str">
            <v>Acero de refuerzo fy = 420 Mpa</v>
          </cell>
          <cell r="F32" t="str">
            <v>kg</v>
          </cell>
          <cell r="G32" t="str">
            <v>10.300,00</v>
          </cell>
          <cell r="H32">
            <v>4979.3999999999996</v>
          </cell>
          <cell r="I32">
            <v>51287820</v>
          </cell>
        </row>
        <row r="33">
          <cell r="A33" t="str">
            <v>TOTAL</v>
          </cell>
          <cell r="I33">
            <v>161601170.31999999</v>
          </cell>
        </row>
        <row r="34">
          <cell r="A34" t="str">
            <v xml:space="preserve">CONSTRUCCIÓN DE PLACA HUELLA EN CONCRETO </v>
          </cell>
        </row>
        <row r="35">
          <cell r="A35">
            <v>13</v>
          </cell>
          <cell r="B35">
            <v>320.3</v>
          </cell>
          <cell r="C35" t="str">
            <v>320-13</v>
          </cell>
          <cell r="E35" t="str">
            <v>Subbase Granular Clase C</v>
          </cell>
          <cell r="F35" t="str">
            <v>m3</v>
          </cell>
          <cell r="G35" t="str">
            <v>81,91</v>
          </cell>
          <cell r="H35">
            <v>212568.2</v>
          </cell>
          <cell r="I35">
            <v>17411461.260000002</v>
          </cell>
        </row>
        <row r="36">
          <cell r="A36">
            <v>14</v>
          </cell>
          <cell r="B36" t="str">
            <v>600.2.3</v>
          </cell>
          <cell r="C36" t="str">
            <v>600-13</v>
          </cell>
          <cell r="E36" t="str">
            <v>Excavaciones varias en material comun en seco</v>
          </cell>
          <cell r="F36" t="str">
            <v>m3</v>
          </cell>
          <cell r="G36" t="str">
            <v>81,91</v>
          </cell>
          <cell r="H36">
            <v>16202.21</v>
          </cell>
          <cell r="I36">
            <v>1327123.02</v>
          </cell>
        </row>
        <row r="37">
          <cell r="A37">
            <v>15</v>
          </cell>
          <cell r="B37">
            <v>630.4</v>
          </cell>
          <cell r="C37" t="str">
            <v>630-13</v>
          </cell>
          <cell r="E37" t="str">
            <v>Concreto clase D (f`c = 21 Mpa)</v>
          </cell>
          <cell r="F37" t="str">
            <v>m3</v>
          </cell>
          <cell r="G37" t="str">
            <v>70,95</v>
          </cell>
          <cell r="H37">
            <v>662512.29</v>
          </cell>
          <cell r="I37">
            <v>47005246.979999997</v>
          </cell>
        </row>
        <row r="38">
          <cell r="A38">
            <v>16</v>
          </cell>
          <cell r="D38" t="str">
            <v>630.7P</v>
          </cell>
          <cell r="E38" t="str">
            <v>Concreto Resistencia = 21 Mpa (D), Piedra Pegada</v>
          </cell>
          <cell r="F38" t="str">
            <v>m3</v>
          </cell>
          <cell r="G38" t="str">
            <v>25,71</v>
          </cell>
          <cell r="H38">
            <v>463417.45</v>
          </cell>
          <cell r="I38">
            <v>11914462.640000001</v>
          </cell>
        </row>
        <row r="39">
          <cell r="A39">
            <v>17</v>
          </cell>
          <cell r="B39">
            <v>640.1</v>
          </cell>
          <cell r="C39" t="str">
            <v>640-13</v>
          </cell>
          <cell r="E39" t="str">
            <v>Acero de refuerzo (4200 Kg/cm2 ≤ fy ≥ 5200 Kg/cm2)</v>
          </cell>
          <cell r="F39" t="str">
            <v>kg</v>
          </cell>
          <cell r="G39" t="str">
            <v>3.969,00</v>
          </cell>
          <cell r="H39">
            <v>4979.3999999999996</v>
          </cell>
          <cell r="I39">
            <v>19763238.600000001</v>
          </cell>
        </row>
        <row r="40">
          <cell r="A40" t="str">
            <v>TOTAL</v>
          </cell>
          <cell r="I40">
            <v>97421532.5</v>
          </cell>
        </row>
        <row r="41">
          <cell r="A41" t="str">
            <v>CONSTRUCCIÓN DE ( 5 ) BADENES CON MURO EN CONCRETO REFORZADO</v>
          </cell>
        </row>
        <row r="42">
          <cell r="A42">
            <v>18</v>
          </cell>
          <cell r="B42" t="str">
            <v>600.2.3</v>
          </cell>
          <cell r="C42" t="str">
            <v>600-13</v>
          </cell>
          <cell r="E42" t="str">
            <v>Excavaciones varias en material comun en seco</v>
          </cell>
          <cell r="F42" t="str">
            <v>m3</v>
          </cell>
          <cell r="G42" t="str">
            <v>151,20</v>
          </cell>
          <cell r="H42">
            <v>16202.21</v>
          </cell>
          <cell r="I42">
            <v>2449774.15</v>
          </cell>
        </row>
        <row r="43">
          <cell r="A43">
            <v>19</v>
          </cell>
          <cell r="B43">
            <v>610.1</v>
          </cell>
          <cell r="C43" t="str">
            <v>610-13</v>
          </cell>
          <cell r="E43" t="str">
            <v>Relleno para estructuras con suelo</v>
          </cell>
          <cell r="F43" t="str">
            <v>m3</v>
          </cell>
          <cell r="G43" t="str">
            <v>28,80</v>
          </cell>
          <cell r="H43">
            <v>75891.240000000005</v>
          </cell>
          <cell r="I43">
            <v>2185667.71</v>
          </cell>
        </row>
        <row r="44">
          <cell r="A44">
            <v>20</v>
          </cell>
          <cell r="B44">
            <v>630.4</v>
          </cell>
          <cell r="C44" t="str">
            <v>630-13</v>
          </cell>
          <cell r="E44" t="str">
            <v>Concreto clase D (f`c = 21 Mpa)</v>
          </cell>
          <cell r="F44" t="str">
            <v>m3</v>
          </cell>
          <cell r="G44" t="str">
            <v>72,00</v>
          </cell>
          <cell r="H44">
            <v>662512.29</v>
          </cell>
          <cell r="I44">
            <v>47700884.880000003</v>
          </cell>
        </row>
        <row r="45">
          <cell r="A45">
            <v>21</v>
          </cell>
          <cell r="B45">
            <v>630.6</v>
          </cell>
          <cell r="C45" t="str">
            <v>630-13</v>
          </cell>
          <cell r="E45" t="str">
            <v>Concreto clase F (f`c = 14 Mpa)</v>
          </cell>
          <cell r="F45" t="str">
            <v>m3</v>
          </cell>
          <cell r="G45" t="str">
            <v>4,50</v>
          </cell>
          <cell r="H45">
            <v>545519.26</v>
          </cell>
          <cell r="I45">
            <v>2454836.67</v>
          </cell>
        </row>
        <row r="46">
          <cell r="A46">
            <v>22</v>
          </cell>
          <cell r="B46">
            <v>640.1</v>
          </cell>
          <cell r="C46" t="str">
            <v>640-13</v>
          </cell>
          <cell r="E46" t="str">
            <v>Acero de refuerzo fy = 420 Mpa</v>
          </cell>
          <cell r="F46" t="str">
            <v>kg</v>
          </cell>
          <cell r="G46" t="str">
            <v>6.600,00</v>
          </cell>
          <cell r="H46">
            <v>4979.3999999999996</v>
          </cell>
          <cell r="I46">
            <v>32864040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Resumen Total"/>
      <sheetName val="Hoja Resumen Cantidades"/>
      <sheetName val="Vía de Acceso"/>
      <sheetName val="TARIFAS"/>
      <sheetName val="Alcantarillas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COSTOS UNITARIOS"/>
      <sheetName val="CA-2909"/>
      <sheetName val="5094-2003"/>
      <sheetName val="5.2"/>
      <sheetName val="CONT_ADI"/>
      <sheetName val="RECURSOS"/>
      <sheetName val="Datos Generale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Formatos.xls"/>
      <sheetName val="FORMATO ESTANDAR"/>
      <sheetName val="CASHFLOW"/>
      <sheetName val="5001 Lisama 158"/>
      <sheetName val="5001 Lisama Este 1"/>
      <sheetName val="INSUMOS"/>
      <sheetName val=""/>
      <sheetName val="Run Slide Sheet"/>
      <sheetName val="unitarios"/>
      <sheetName val="ANALISIS DE PRECIOS UNITARIOS"/>
      <sheetName val="MEMORIAS DE CALCULO"/>
      <sheetName val="PESOS"/>
      <sheetName val="Ingenieria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DATOS"/>
      <sheetName val="ITEMS"/>
      <sheetName val="APU"/>
      <sheetName val="AI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>
        <row r="2">
          <cell r="B2" t="str">
            <v>INFORME SEMANAL DE ACTIVIDADES</v>
          </cell>
        </row>
      </sheetData>
      <sheetData sheetId="57"/>
      <sheetData sheetId="58"/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/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c2.5y2.6"/>
      <sheetName val="SUB APU"/>
      <sheetName val="ESTADO VÍA-CRIT.TECNICO"/>
      <sheetName val="CLASIFICACION"/>
      <sheetName val="PRESUPUESTO"/>
      <sheetName val="Equipo"/>
      <sheetName val="Listas"/>
      <sheetName val="Excavación Mat. Común Estacione"/>
      <sheetName val="Demolición Pavimento"/>
      <sheetName val="Insum"/>
      <sheetName val="TRANSPORTE"/>
      <sheetName val="A. P. U."/>
      <sheetName val="PUNITARIOS%20PARA%20241201%202S"/>
      <sheetName val="RELACION M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P.M.T."/>
      <sheetName val="PAGA"/>
      <sheetName val="FM"/>
      <sheetName val="FM (2)"/>
      <sheetName val="FM (3)"/>
      <sheetName val="Inter"/>
      <sheetName val="AIU"/>
      <sheetName val="Presupuesto"/>
      <sheetName val="MO"/>
      <sheetName val="C"/>
      <sheetName val="LM "/>
      <sheetName val="LE"/>
      <sheetName val="MC-0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 122 "/>
      <sheetName val="MC-13"/>
      <sheetName val="MC-14"/>
      <sheetName val="MC-15"/>
      <sheetName val="0"/>
      <sheetName val="1,1"/>
      <sheetName val="1,2"/>
      <sheetName val="1,3"/>
      <sheetName val="1,4"/>
      <sheetName val="1,5"/>
      <sheetName val="1,6"/>
      <sheetName val="2,1"/>
      <sheetName val="2,2"/>
      <sheetName val="3,1"/>
      <sheetName val="3,2"/>
      <sheetName val="3,3"/>
      <sheetName val="3,4"/>
      <sheetName val="3,5"/>
      <sheetName val="3,6"/>
      <sheetName val="3,7"/>
      <sheetName val="mortero"/>
      <sheetName val="2000"/>
      <sheetName val="3000"/>
      <sheetName val="3,222"/>
      <sheetName val="MC- 12"/>
      <sheetName val="MC-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2">
          <cell r="C52" t="str">
            <v>FECHA:  25 NOVIEMBRE DE 2019</v>
          </cell>
        </row>
      </sheetData>
      <sheetData sheetId="8">
        <row r="3">
          <cell r="J3">
            <v>1400</v>
          </cell>
        </row>
        <row r="5">
          <cell r="J5">
            <v>30</v>
          </cell>
        </row>
      </sheetData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16">
          <cell r="C16" t="str">
            <v>ML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30">
          <cell r="G30">
            <v>425760</v>
          </cell>
        </row>
      </sheetData>
      <sheetData sheetId="47">
        <row r="30">
          <cell r="G30">
            <v>502472</v>
          </cell>
        </row>
      </sheetData>
      <sheetData sheetId="48" refreshError="1"/>
      <sheetData sheetId="49" refreshError="1"/>
      <sheetData sheetId="5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MANTENIMIENTO RUTA 1001_MARZO "/>
      <sheetName val="\D\MANTENIMIENTO RUTA 1001_MARZ"/>
      <sheetName val="\G\D\MANTENIMIENTO RUTA 1001_MA"/>
      <sheetName val="BALANCE- RECURS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rtero"/>
      <sheetName val="2000"/>
      <sheetName val="3000"/>
      <sheetName val="4000"/>
      <sheetName val="Analisis AIU"/>
      <sheetName val="AIU"/>
      <sheetName val="Analisis AIU final"/>
      <sheetName val="Inter"/>
      <sheetName val="FM"/>
      <sheetName val="LE"/>
      <sheetName val="LM "/>
      <sheetName val="Cronograma"/>
      <sheetName val="C"/>
      <sheetName val="MO"/>
      <sheetName val="P.M.T."/>
      <sheetName val="PAGA"/>
      <sheetName val="DATOS"/>
      <sheetName val="P. P.HUELLA"/>
      <sheetName val="P. P.HUELLA (2)"/>
      <sheetName val="Mc B2"/>
      <sheetName val="Mc B3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12"/>
      <sheetName val="MC-13)"/>
      <sheetName val="MC-14"/>
      <sheetName val="MC-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2">
          <cell r="D12">
            <v>110000</v>
          </cell>
        </row>
        <row r="14">
          <cell r="D14">
            <v>127200</v>
          </cell>
        </row>
        <row r="15">
          <cell r="D15">
            <v>116000</v>
          </cell>
        </row>
        <row r="21">
          <cell r="D21">
            <v>77350</v>
          </cell>
        </row>
        <row r="22">
          <cell r="D22">
            <v>17000</v>
          </cell>
        </row>
        <row r="23">
          <cell r="D23">
            <v>10000</v>
          </cell>
        </row>
        <row r="24">
          <cell r="D24">
            <v>166000</v>
          </cell>
        </row>
        <row r="25">
          <cell r="D25">
            <v>113000</v>
          </cell>
        </row>
        <row r="26">
          <cell r="D26">
            <v>168000</v>
          </cell>
        </row>
        <row r="27">
          <cell r="D27">
            <v>6000</v>
          </cell>
        </row>
        <row r="28">
          <cell r="D28">
            <v>121000</v>
          </cell>
        </row>
        <row r="32">
          <cell r="D32">
            <v>1233.33</v>
          </cell>
        </row>
        <row r="37">
          <cell r="D37">
            <v>72.38</v>
          </cell>
        </row>
        <row r="38">
          <cell r="D38">
            <v>5</v>
          </cell>
        </row>
      </sheetData>
      <sheetData sheetId="10">
        <row r="10">
          <cell r="D10">
            <v>4100</v>
          </cell>
        </row>
        <row r="11">
          <cell r="D11">
            <v>40</v>
          </cell>
        </row>
        <row r="13">
          <cell r="D13">
            <v>6979.95</v>
          </cell>
        </row>
        <row r="15">
          <cell r="D15">
            <v>47600</v>
          </cell>
        </row>
        <row r="17">
          <cell r="D17">
            <v>540</v>
          </cell>
        </row>
        <row r="18">
          <cell r="D18">
            <v>6667</v>
          </cell>
        </row>
        <row r="19">
          <cell r="D19">
            <v>3000</v>
          </cell>
        </row>
        <row r="20">
          <cell r="D20">
            <v>4722.55</v>
          </cell>
        </row>
        <row r="23">
          <cell r="D23">
            <v>5100</v>
          </cell>
        </row>
        <row r="25">
          <cell r="D25">
            <v>29750</v>
          </cell>
        </row>
        <row r="26">
          <cell r="D26">
            <v>80000</v>
          </cell>
        </row>
        <row r="27">
          <cell r="D27">
            <v>2600</v>
          </cell>
        </row>
        <row r="28">
          <cell r="D28">
            <v>50000</v>
          </cell>
        </row>
        <row r="29">
          <cell r="D29">
            <v>95200</v>
          </cell>
        </row>
        <row r="30">
          <cell r="D30">
            <v>2174.4202538071067</v>
          </cell>
        </row>
        <row r="31">
          <cell r="D31">
            <v>315000</v>
          </cell>
        </row>
        <row r="34">
          <cell r="D34">
            <v>518926</v>
          </cell>
        </row>
        <row r="35">
          <cell r="D35">
            <v>521546</v>
          </cell>
        </row>
        <row r="36">
          <cell r="D36">
            <v>509369</v>
          </cell>
        </row>
      </sheetData>
      <sheetData sheetId="11"/>
      <sheetData sheetId="12"/>
      <sheetData sheetId="13">
        <row r="10">
          <cell r="G10" t="str">
            <v>OB</v>
          </cell>
          <cell r="H10" t="str">
            <v>OBRERO.</v>
          </cell>
          <cell r="I10" t="str">
            <v>H-H</v>
          </cell>
          <cell r="J10">
            <v>7006.7797236593442</v>
          </cell>
          <cell r="K10">
            <v>56054.237789274754</v>
          </cell>
        </row>
        <row r="11">
          <cell r="G11" t="str">
            <v>O</v>
          </cell>
          <cell r="H11" t="str">
            <v>OFICIAL.</v>
          </cell>
          <cell r="I11" t="str">
            <v>H-H</v>
          </cell>
          <cell r="J11">
            <v>11562.125132345156</v>
          </cell>
          <cell r="K11">
            <v>92497.001058761249</v>
          </cell>
        </row>
        <row r="12">
          <cell r="G12" t="str">
            <v>C11</v>
          </cell>
          <cell r="H12" t="str">
            <v>CUADRILLA (1 obrero+1 oficial).</v>
          </cell>
          <cell r="I12" t="str">
            <v>H-C</v>
          </cell>
          <cell r="J12">
            <v>18568.904856004501</v>
          </cell>
          <cell r="K12">
            <v>148551.23884803601</v>
          </cell>
        </row>
        <row r="13">
          <cell r="G13" t="str">
            <v>C61</v>
          </cell>
          <cell r="H13" t="str">
            <v>CUADRILLA PREPARACION (6 obreros + 1 oficial).</v>
          </cell>
          <cell r="I13" t="str">
            <v>H-C</v>
          </cell>
          <cell r="J13">
            <v>53602.803474301225</v>
          </cell>
          <cell r="K13">
            <v>428822.4277944098</v>
          </cell>
        </row>
        <row r="14">
          <cell r="G14" t="str">
            <v>C71</v>
          </cell>
          <cell r="H14" t="str">
            <v>CUADRILLA PAVIMENTOS  (7 obreros+1 oficial).</v>
          </cell>
          <cell r="I14" t="str">
            <v>H-C</v>
          </cell>
          <cell r="J14">
            <v>60609.583197960565</v>
          </cell>
          <cell r="K14">
            <v>484876.66558368452</v>
          </cell>
        </row>
        <row r="15">
          <cell r="G15" t="str">
            <v>C21</v>
          </cell>
          <cell r="H15" t="str">
            <v>CUADRILLA (2 obreros+1 oficial).</v>
          </cell>
          <cell r="I15" t="str">
            <v>H-C</v>
          </cell>
          <cell r="J15">
            <v>25575.684579663844</v>
          </cell>
          <cell r="K15">
            <v>204605.47663731076</v>
          </cell>
        </row>
        <row r="16">
          <cell r="G16" t="str">
            <v>C31</v>
          </cell>
          <cell r="H16" t="str">
            <v>CUADRILLA (3 obreros+1 oficial).</v>
          </cell>
          <cell r="I16" t="str">
            <v>H-C</v>
          </cell>
          <cell r="J16">
            <v>32582.464303323191</v>
          </cell>
          <cell r="K16">
            <v>260659.71442658553</v>
          </cell>
        </row>
        <row r="17">
          <cell r="G17" t="str">
            <v>C41</v>
          </cell>
          <cell r="H17" t="str">
            <v>CUADRILLA ESPECIALIZADA SEÑALIZACIÓN VIAL (4 obreros+1 oficial).</v>
          </cell>
          <cell r="I17" t="str">
            <v>H-C</v>
          </cell>
          <cell r="J17">
            <v>49487</v>
          </cell>
          <cell r="K17">
            <v>395892</v>
          </cell>
        </row>
        <row r="18">
          <cell r="G18" t="str">
            <v>CA41</v>
          </cell>
          <cell r="H18" t="str">
            <v>CUADRILLA AMBIENTAL Y REFORESTACION (4 obreros+1 oficial).</v>
          </cell>
          <cell r="I18" t="str">
            <v>H-C</v>
          </cell>
          <cell r="J18">
            <v>47507</v>
          </cell>
          <cell r="K18">
            <v>380057</v>
          </cell>
        </row>
        <row r="19">
          <cell r="G19" t="str">
            <v>CT</v>
          </cell>
          <cell r="H19" t="str">
            <v>COMISIÓN DE TOPOGRAFÍA (Topógrafo, Cadenero 1, Cadenero 2 y Obrero).</v>
          </cell>
          <cell r="I19" t="str">
            <v>DIA-C</v>
          </cell>
          <cell r="J19">
            <v>850000</v>
          </cell>
          <cell r="K19"/>
        </row>
      </sheetData>
      <sheetData sheetId="14"/>
      <sheetData sheetId="15"/>
      <sheetData sheetId="16">
        <row r="15">
          <cell r="P15">
            <v>1</v>
          </cell>
        </row>
        <row r="21">
          <cell r="E21">
            <v>4.5</v>
          </cell>
          <cell r="F21">
            <v>3870</v>
          </cell>
        </row>
        <row r="22">
          <cell r="G22">
            <v>0</v>
          </cell>
        </row>
        <row r="28">
          <cell r="D28">
            <v>10</v>
          </cell>
          <cell r="F28">
            <v>10</v>
          </cell>
        </row>
        <row r="31">
          <cell r="D31">
            <v>13</v>
          </cell>
        </row>
        <row r="32">
          <cell r="D32">
            <v>0</v>
          </cell>
        </row>
        <row r="61">
          <cell r="U61" t="str">
            <v xml:space="preserve"> </v>
          </cell>
        </row>
        <row r="62">
          <cell r="U62" t="str">
            <v xml:space="preserve"> </v>
          </cell>
        </row>
      </sheetData>
      <sheetData sheetId="17">
        <row r="8">
          <cell r="B8" t="str">
            <v>B. PAVIMENTO CON PLACA HUELLA</v>
          </cell>
          <cell r="C8"/>
          <cell r="D8"/>
          <cell r="E8"/>
          <cell r="F8"/>
          <cell r="G8"/>
          <cell r="H8">
            <v>3666751499</v>
          </cell>
        </row>
        <row r="9">
          <cell r="B9" t="str">
            <v>No.</v>
          </cell>
          <cell r="C9" t="str">
            <v>ITEM</v>
          </cell>
          <cell r="D9" t="str">
            <v>DESCRIPCION</v>
          </cell>
          <cell r="E9" t="str">
            <v>UNIDAD</v>
          </cell>
          <cell r="F9" t="str">
            <v>CANTIDAD</v>
          </cell>
          <cell r="G9" t="str">
            <v>V.UNITARIO</v>
          </cell>
          <cell r="H9" t="str">
            <v>VALOR TOTAL</v>
          </cell>
        </row>
        <row r="10">
          <cell r="B10"/>
          <cell r="C10" t="str">
            <v>B1</v>
          </cell>
          <cell r="D10" t="str">
            <v>PRELIMINARES</v>
          </cell>
          <cell r="E10"/>
          <cell r="F10"/>
          <cell r="G10"/>
          <cell r="H10">
            <v>13772900</v>
          </cell>
        </row>
        <row r="11">
          <cell r="B11">
            <v>1</v>
          </cell>
          <cell r="C11">
            <v>1.1000000000000001</v>
          </cell>
          <cell r="D11" t="str">
            <v xml:space="preserve">LOCALIZACIÓN Y REPLANTEO.  </v>
          </cell>
          <cell r="E11" t="str">
            <v>m</v>
          </cell>
          <cell r="F11">
            <v>4300</v>
          </cell>
          <cell r="G11">
            <v>3203</v>
          </cell>
          <cell r="H11">
            <v>13772900</v>
          </cell>
        </row>
        <row r="12">
          <cell r="B12"/>
          <cell r="C12" t="str">
            <v>B2</v>
          </cell>
          <cell r="D12" t="str">
            <v>ESTRUCTURA DE PAVIMENTO PLACA HUELLA</v>
          </cell>
          <cell r="E12"/>
          <cell r="F12"/>
          <cell r="G12"/>
          <cell r="H12">
            <v>3444548123</v>
          </cell>
        </row>
        <row r="13">
          <cell r="B13">
            <v>2</v>
          </cell>
          <cell r="C13">
            <v>3.1</v>
          </cell>
          <cell r="D13" t="str">
            <v>EXCAVACIÓN MECÁNICA (EXPLANACIÓN). ESP. 210-13 INV.  INCLUYE RETIRO DE MATERIAL PROVENIENTE DE LA EXCAVACIÓN A DISPOSICIÓN FINAL DEL MISMO.</v>
          </cell>
          <cell r="E13" t="str">
            <v>m3</v>
          </cell>
          <cell r="F13">
            <v>234.60000000000002</v>
          </cell>
          <cell r="G13">
            <v>25460</v>
          </cell>
          <cell r="H13">
            <v>5972916</v>
          </cell>
        </row>
        <row r="14">
          <cell r="B14">
            <v>3</v>
          </cell>
          <cell r="C14">
            <v>3.2</v>
          </cell>
          <cell r="D14" t="str">
            <v>EXCAVACION MANUAL EN MATERIAL SECO (INCLUYE TRANSPORTE  A SITIO AUTORIZADO.)</v>
          </cell>
          <cell r="E14" t="str">
            <v>m3</v>
          </cell>
          <cell r="F14">
            <v>211.70058</v>
          </cell>
          <cell r="G14">
            <v>29187</v>
          </cell>
          <cell r="H14">
            <v>6178905</v>
          </cell>
        </row>
        <row r="15">
          <cell r="B15">
            <v>4</v>
          </cell>
          <cell r="C15">
            <v>4.2</v>
          </cell>
          <cell r="D15" t="str">
            <v>SUMINISTRO, INSTALACION, EXTENDIDA, NIVELACION, HUMEDECIMIENTO O AIREACION Y COMPACTACION DE SUBBASE GRANULAR CBR ≥ 40%. ESP. 320-13 INV.</v>
          </cell>
          <cell r="E15" t="str">
            <v>m3</v>
          </cell>
          <cell r="F15">
            <v>1365.8</v>
          </cell>
          <cell r="G15">
            <v>177628</v>
          </cell>
          <cell r="H15">
            <v>242604322</v>
          </cell>
        </row>
        <row r="16">
          <cell r="B16">
            <v>5</v>
          </cell>
          <cell r="C16">
            <v>4.3</v>
          </cell>
          <cell r="D16" t="str">
            <v>SUMINISTRO E INSTALACIÓN DE SOLADO DE LIMPIEZA EN CONCRETO NORMAL CLASE F- (F´C=140 KGF/CM2). PARA RIOSTRAS,</v>
          </cell>
          <cell r="E16" t="str">
            <v>m3</v>
          </cell>
          <cell r="F16">
            <v>0</v>
          </cell>
          <cell r="G16">
            <v>599811</v>
          </cell>
          <cell r="H16">
            <v>0</v>
          </cell>
        </row>
        <row r="17">
          <cell r="B17">
            <v>6</v>
          </cell>
          <cell r="C17">
            <v>4.4000000000000004</v>
          </cell>
          <cell r="D17" t="str">
            <v>ACERO DE REFUERZO 4.200 KG/CM²  (60.000 PSI) ESP.640-13 INV. PARA PLACAS, RIOSTRAS, CUNETAS,  BORDILLOS Y DENTELLONES</v>
          </cell>
          <cell r="E17" t="str">
            <v>kg</v>
          </cell>
          <cell r="F17">
            <v>184118.85182222223</v>
          </cell>
          <cell r="G17">
            <v>5269</v>
          </cell>
          <cell r="H17">
            <v>970122230</v>
          </cell>
        </row>
        <row r="18">
          <cell r="B18">
            <v>7</v>
          </cell>
          <cell r="C18">
            <v>4.5</v>
          </cell>
          <cell r="D18" t="str">
            <v>SUMINISTRO E INSTALACIÓN DE CONCRETO NORMAL CLASE D - (F´C=210 KGF/CM2) O (3.000 PSI) PARA DENTELLONES- PLACAS - RIOSTRAS - CUNETAS - BORDILLO.</v>
          </cell>
          <cell r="E18" t="str">
            <v>m3</v>
          </cell>
          <cell r="F18">
            <v>3207.0687599999997</v>
          </cell>
          <cell r="G18">
            <v>590330</v>
          </cell>
          <cell r="H18">
            <v>1893228901</v>
          </cell>
        </row>
        <row r="19">
          <cell r="B19">
            <v>8</v>
          </cell>
          <cell r="C19">
            <v>4.5999999999999996</v>
          </cell>
          <cell r="D19" t="str">
            <v>SUMINISTRO E INSTALACIÓN DE CONCRETO CICLÓPEO DE 210 KG/CM² (3.000 PSI)  ESPESOR 0,15 M.60% CONCRETO NORMAL DE 210 KG/CM² (3.000 PSI) , 40% PIEDRA ESP. 630-13 INV. PARA HUELLAS.</v>
          </cell>
          <cell r="E19" t="str">
            <v>m3</v>
          </cell>
          <cell r="F19">
            <v>785.76</v>
          </cell>
          <cell r="G19">
            <v>415446</v>
          </cell>
          <cell r="H19">
            <v>326440849</v>
          </cell>
        </row>
        <row r="20">
          <cell r="B20"/>
          <cell r="C20" t="str">
            <v>B3</v>
          </cell>
          <cell r="D20" t="str">
            <v>OBRAS DE DRENAJE Y COMPLEMENTARIAS: ALCANTARILLAS (1)</v>
          </cell>
          <cell r="E20"/>
          <cell r="F20"/>
          <cell r="G20"/>
          <cell r="H20">
            <v>208430476</v>
          </cell>
        </row>
        <row r="21">
          <cell r="B21">
            <v>9</v>
          </cell>
          <cell r="C21">
            <v>5.0999999999999996</v>
          </cell>
          <cell r="D21" t="str">
            <v>SUMINISTRO E INSTALACIÓN DE SOLADO DE LIMPIEZA EN CONCRETO NORMAL CLASE F- (F´C=140 KGF/CM2). PARA OBRAS DE ARTE.</v>
          </cell>
          <cell r="E21" t="str">
            <v>m3</v>
          </cell>
          <cell r="F21">
            <v>38.5</v>
          </cell>
          <cell r="G21">
            <v>599811</v>
          </cell>
          <cell r="H21">
            <v>23092724</v>
          </cell>
        </row>
        <row r="22">
          <cell r="B22">
            <v>10</v>
          </cell>
          <cell r="C22">
            <v>5.2</v>
          </cell>
          <cell r="D22" t="str">
            <v>SUMINISTRO E INSTALACIÓN DE CONCRETO NORMAL CLASE D- (F´C=210 KGF/CM2). PARA CONSTRUCCION DE ENCOLES, DESCOLES Y PLACAS DE SOBREPISO DE ALCANTARILLAS.</v>
          </cell>
          <cell r="E22" t="str">
            <v>m3</v>
          </cell>
          <cell r="F22">
            <v>109.46</v>
          </cell>
          <cell r="G22">
            <v>602060</v>
          </cell>
          <cell r="H22">
            <v>65901488</v>
          </cell>
        </row>
        <row r="23">
          <cell r="B23">
            <v>11</v>
          </cell>
          <cell r="C23">
            <v>5.4</v>
          </cell>
          <cell r="D23" t="str">
            <v>SUMINISTRO E INTALACION DE TUBERIA EN CONCRETO F=36", L=1M. ESP. 661-13 INV.</v>
          </cell>
          <cell r="E23" t="str">
            <v>m</v>
          </cell>
          <cell r="F23">
            <v>65</v>
          </cell>
          <cell r="G23">
            <v>427042</v>
          </cell>
          <cell r="H23">
            <v>27757730</v>
          </cell>
        </row>
        <row r="24">
          <cell r="B24">
            <v>12</v>
          </cell>
          <cell r="C24">
            <v>5.5</v>
          </cell>
          <cell r="D24" t="str">
            <v>ACERO DE REFUERZO 4.200 KG/CM²  (60.000 PSI) ESP.640-13 INV. PARA ALCANTARILLA, BOX, MUROS.</v>
          </cell>
          <cell r="E24" t="str">
            <v>Kg</v>
          </cell>
          <cell r="F24">
            <v>13442</v>
          </cell>
          <cell r="G24">
            <v>5269</v>
          </cell>
          <cell r="H24">
            <v>70825898</v>
          </cell>
        </row>
        <row r="25">
          <cell r="B25">
            <v>13</v>
          </cell>
          <cell r="C25">
            <v>5.6</v>
          </cell>
          <cell r="D25" t="str">
            <v xml:space="preserve">SUMINISTRO E INSTALACION MATERIAL GRANULAR FILTRANTE. ESP. 673-13 INV. </v>
          </cell>
          <cell r="E25" t="str">
            <v>m3</v>
          </cell>
          <cell r="F25">
            <v>24</v>
          </cell>
          <cell r="G25">
            <v>239701</v>
          </cell>
          <cell r="H25">
            <v>5752824</v>
          </cell>
        </row>
        <row r="26">
          <cell r="B26">
            <v>14</v>
          </cell>
          <cell r="C26">
            <v>5.7</v>
          </cell>
          <cell r="D26" t="str">
            <v>DEMOLICION DE CONCRETOS DE EXISTENTES, INCLUYE RETIRO.</v>
          </cell>
          <cell r="E26" t="str">
            <v>m3</v>
          </cell>
          <cell r="F26">
            <v>0</v>
          </cell>
          <cell r="G26">
            <v>31948</v>
          </cell>
          <cell r="H26">
            <v>0</v>
          </cell>
        </row>
        <row r="27">
          <cell r="B27">
            <v>15</v>
          </cell>
          <cell r="C27">
            <v>5.8</v>
          </cell>
          <cell r="D27" t="str">
            <v>TERRAPLEN / MEJORAMIENTO CONFORMADO CON MATERIAL SELECCIONADO. ESP. 220.1-13 INV.</v>
          </cell>
          <cell r="E27" t="str">
            <v>m3</v>
          </cell>
          <cell r="F27">
            <v>91</v>
          </cell>
          <cell r="G27">
            <v>165932</v>
          </cell>
          <cell r="H27">
            <v>15099812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arreos"/>
      <sheetName val="acero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B47AD-13F2-4D7F-BDFB-F9B0D4A72AF9}">
  <dimension ref="A1:S48"/>
  <sheetViews>
    <sheetView showGridLines="0" view="pageBreakPreview" zoomScale="55" zoomScaleNormal="55" zoomScaleSheetLayoutView="55" zoomScalePageLayoutView="70" workbookViewId="0">
      <selection activeCell="O34" sqref="O34"/>
    </sheetView>
  </sheetViews>
  <sheetFormatPr baseColWidth="10" defaultColWidth="11.42578125" defaultRowHeight="16.5" x14ac:dyDescent="0.3"/>
  <cols>
    <col min="1" max="2" width="4.42578125" style="108" customWidth="1"/>
    <col min="3" max="3" width="14.7109375" style="108" customWidth="1"/>
    <col min="4" max="4" width="14.28515625" style="108" customWidth="1"/>
    <col min="5" max="5" width="16.140625" style="188" customWidth="1"/>
    <col min="6" max="6" width="20.7109375" style="108" customWidth="1"/>
    <col min="7" max="7" width="73.28515625" style="108" customWidth="1"/>
    <col min="8" max="8" width="8.7109375" style="108" customWidth="1"/>
    <col min="9" max="9" width="18.85546875" style="108" customWidth="1"/>
    <col min="10" max="10" width="23.85546875" style="108" customWidth="1"/>
    <col min="11" max="11" width="30" style="108" customWidth="1"/>
    <col min="12" max="13" width="4.42578125" style="108" customWidth="1"/>
    <col min="14" max="14" width="11.42578125" style="108"/>
    <col min="15" max="15" width="39" style="108" customWidth="1"/>
    <col min="16" max="17" width="29.85546875" style="108" customWidth="1"/>
    <col min="18" max="18" width="28.85546875" style="108" customWidth="1"/>
    <col min="19" max="19" width="30" style="108" customWidth="1"/>
    <col min="20" max="16384" width="11.42578125" style="108"/>
  </cols>
  <sheetData>
    <row r="1" spans="1:13" ht="17.25" thickBot="1" x14ac:dyDescent="0.35">
      <c r="A1" s="105"/>
      <c r="B1" s="106"/>
      <c r="C1" s="107"/>
      <c r="D1" s="106"/>
      <c r="E1" s="107"/>
      <c r="F1" s="105"/>
      <c r="G1" s="105"/>
      <c r="H1" s="105"/>
      <c r="I1" s="105"/>
      <c r="J1" s="105"/>
      <c r="K1" s="105"/>
      <c r="L1" s="105"/>
      <c r="M1" s="105"/>
    </row>
    <row r="2" spans="1:13" ht="17.25" thickTop="1" x14ac:dyDescent="0.3">
      <c r="A2" s="105"/>
      <c r="B2" s="320"/>
      <c r="C2" s="321"/>
      <c r="D2" s="321"/>
      <c r="E2" s="321"/>
      <c r="F2" s="321"/>
      <c r="G2" s="321"/>
      <c r="H2" s="321"/>
      <c r="I2" s="321"/>
      <c r="J2" s="321"/>
      <c r="K2" s="321"/>
      <c r="L2" s="322"/>
      <c r="M2" s="105"/>
    </row>
    <row r="3" spans="1:13" ht="30.75" customHeight="1" x14ac:dyDescent="0.3">
      <c r="A3" s="105"/>
      <c r="B3" s="109"/>
      <c r="C3" s="323" t="s">
        <v>142</v>
      </c>
      <c r="D3" s="324"/>
      <c r="E3" s="324"/>
      <c r="F3" s="325"/>
      <c r="G3" s="105"/>
      <c r="H3" s="105"/>
      <c r="I3" s="105"/>
      <c r="J3" s="105"/>
      <c r="K3" s="105"/>
      <c r="L3" s="110"/>
      <c r="M3" s="105"/>
    </row>
    <row r="4" spans="1:13" x14ac:dyDescent="0.3">
      <c r="A4" s="105"/>
      <c r="B4" s="109"/>
      <c r="C4" s="111" t="s">
        <v>143</v>
      </c>
      <c r="D4" s="112" t="s">
        <v>144</v>
      </c>
      <c r="E4" s="111" t="s">
        <v>145</v>
      </c>
      <c r="F4" s="112">
        <v>2</v>
      </c>
      <c r="G4" s="105"/>
      <c r="H4" s="105"/>
      <c r="I4" s="105"/>
      <c r="J4" s="105"/>
      <c r="K4" s="105"/>
      <c r="L4" s="110"/>
      <c r="M4" s="105"/>
    </row>
    <row r="5" spans="1:13" ht="17.25" thickBot="1" x14ac:dyDescent="0.35">
      <c r="A5" s="105"/>
      <c r="B5" s="109"/>
      <c r="C5" s="106"/>
      <c r="D5" s="107"/>
      <c r="E5" s="106"/>
      <c r="F5" s="107"/>
      <c r="G5" s="105"/>
      <c r="H5" s="105"/>
      <c r="I5" s="105"/>
      <c r="J5" s="105"/>
      <c r="K5" s="105"/>
      <c r="L5" s="110"/>
      <c r="M5" s="105"/>
    </row>
    <row r="6" spans="1:13" ht="31.5" customHeight="1" x14ac:dyDescent="0.3">
      <c r="A6" s="105"/>
      <c r="B6" s="109"/>
      <c r="C6" s="326" t="s">
        <v>146</v>
      </c>
      <c r="D6" s="327"/>
      <c r="E6" s="327"/>
      <c r="F6" s="327"/>
      <c r="G6" s="327"/>
      <c r="H6" s="327"/>
      <c r="I6" s="327"/>
      <c r="J6" s="327"/>
      <c r="K6" s="328"/>
      <c r="L6" s="110"/>
      <c r="M6" s="105"/>
    </row>
    <row r="7" spans="1:13" ht="24" thickBot="1" x14ac:dyDescent="0.35">
      <c r="A7" s="105"/>
      <c r="B7" s="109"/>
      <c r="C7" s="329" t="s">
        <v>0</v>
      </c>
      <c r="D7" s="330"/>
      <c r="E7" s="330"/>
      <c r="F7" s="330"/>
      <c r="G7" s="330"/>
      <c r="H7" s="330"/>
      <c r="I7" s="330"/>
      <c r="J7" s="330"/>
      <c r="K7" s="331"/>
      <c r="L7" s="110"/>
      <c r="M7" s="105"/>
    </row>
    <row r="8" spans="1:13" s="116" customFormat="1" ht="16.5" customHeight="1" x14ac:dyDescent="0.3">
      <c r="A8" s="113"/>
      <c r="B8" s="114"/>
      <c r="C8" s="332" t="s">
        <v>147</v>
      </c>
      <c r="D8" s="333"/>
      <c r="E8" s="333"/>
      <c r="F8" s="333"/>
      <c r="G8" s="333"/>
      <c r="H8" s="333"/>
      <c r="I8" s="333"/>
      <c r="J8" s="333"/>
      <c r="K8" s="334"/>
      <c r="L8" s="115"/>
      <c r="M8" s="113"/>
    </row>
    <row r="9" spans="1:13" x14ac:dyDescent="0.3">
      <c r="A9" s="105"/>
      <c r="B9" s="117"/>
      <c r="C9" s="335"/>
      <c r="D9" s="336"/>
      <c r="E9" s="336"/>
      <c r="F9" s="336"/>
      <c r="G9" s="336"/>
      <c r="H9" s="336"/>
      <c r="I9" s="336"/>
      <c r="J9" s="336"/>
      <c r="K9" s="337"/>
      <c r="L9" s="110"/>
      <c r="M9" s="105"/>
    </row>
    <row r="10" spans="1:13" ht="46.5" customHeight="1" x14ac:dyDescent="0.3">
      <c r="A10" s="105"/>
      <c r="B10" s="117"/>
      <c r="C10" s="338" t="s">
        <v>148</v>
      </c>
      <c r="D10" s="339"/>
      <c r="E10" s="339"/>
      <c r="F10" s="339"/>
      <c r="G10" s="339"/>
      <c r="H10" s="339"/>
      <c r="I10" s="339"/>
      <c r="J10" s="339"/>
      <c r="K10" s="340"/>
      <c r="L10" s="110"/>
      <c r="M10" s="105"/>
    </row>
    <row r="11" spans="1:13" ht="45" customHeight="1" thickBot="1" x14ac:dyDescent="0.35">
      <c r="A11" s="105"/>
      <c r="B11" s="109"/>
      <c r="C11" s="308" t="s">
        <v>173</v>
      </c>
      <c r="D11" s="309"/>
      <c r="E11" s="309"/>
      <c r="F11" s="309"/>
      <c r="G11" s="309"/>
      <c r="H11" s="309"/>
      <c r="I11" s="309"/>
      <c r="J11" s="309"/>
      <c r="K11" s="310"/>
      <c r="L11" s="110"/>
      <c r="M11" s="105"/>
    </row>
    <row r="12" spans="1:13" ht="30" customHeight="1" x14ac:dyDescent="0.3">
      <c r="A12" s="105"/>
      <c r="B12" s="109"/>
      <c r="C12" s="311" t="s">
        <v>149</v>
      </c>
      <c r="D12" s="313" t="s">
        <v>150</v>
      </c>
      <c r="E12" s="315" t="s">
        <v>151</v>
      </c>
      <c r="F12" s="315"/>
      <c r="G12" s="311" t="s">
        <v>3</v>
      </c>
      <c r="H12" s="313" t="s">
        <v>152</v>
      </c>
      <c r="I12" s="313" t="s">
        <v>5</v>
      </c>
      <c r="J12" s="316" t="s">
        <v>153</v>
      </c>
      <c r="K12" s="318" t="s">
        <v>154</v>
      </c>
      <c r="L12" s="110"/>
      <c r="M12" s="105"/>
    </row>
    <row r="13" spans="1:13" ht="30" customHeight="1" thickBot="1" x14ac:dyDescent="0.35">
      <c r="A13" s="105"/>
      <c r="B13" s="109"/>
      <c r="C13" s="312"/>
      <c r="D13" s="314"/>
      <c r="E13" s="118" t="s">
        <v>155</v>
      </c>
      <c r="F13" s="118" t="s">
        <v>156</v>
      </c>
      <c r="G13" s="312"/>
      <c r="H13" s="314"/>
      <c r="I13" s="314"/>
      <c r="J13" s="317"/>
      <c r="K13" s="319"/>
      <c r="L13" s="110"/>
      <c r="M13" s="105"/>
    </row>
    <row r="14" spans="1:13" ht="30" customHeight="1" thickBot="1" x14ac:dyDescent="0.35">
      <c r="A14" s="105"/>
      <c r="B14" s="109"/>
      <c r="C14" s="119" t="s">
        <v>157</v>
      </c>
      <c r="D14" s="120"/>
      <c r="E14" s="120"/>
      <c r="F14" s="120"/>
      <c r="G14" s="120"/>
      <c r="H14" s="120"/>
      <c r="I14" s="120"/>
      <c r="J14" s="120"/>
      <c r="K14" s="121"/>
      <c r="L14" s="110"/>
      <c r="M14" s="105"/>
    </row>
    <row r="15" spans="1:13" ht="30" customHeight="1" thickBot="1" x14ac:dyDescent="0.35">
      <c r="A15" s="105"/>
      <c r="B15" s="109"/>
      <c r="C15" s="305" t="s">
        <v>7</v>
      </c>
      <c r="D15" s="306"/>
      <c r="E15" s="306"/>
      <c r="F15" s="306"/>
      <c r="G15" s="306"/>
      <c r="H15" s="306"/>
      <c r="I15" s="306"/>
      <c r="J15" s="306"/>
      <c r="K15" s="307"/>
      <c r="L15" s="110"/>
      <c r="M15" s="105"/>
    </row>
    <row r="16" spans="1:13" ht="45" customHeight="1" x14ac:dyDescent="0.3">
      <c r="A16" s="105"/>
      <c r="B16" s="109"/>
      <c r="C16" s="122">
        <v>1</v>
      </c>
      <c r="D16" s="123">
        <v>1.1000000000000001</v>
      </c>
      <c r="E16" s="123"/>
      <c r="F16" s="123" t="s">
        <v>8</v>
      </c>
      <c r="G16" s="124" t="s">
        <v>158</v>
      </c>
      <c r="H16" s="123" t="s">
        <v>159</v>
      </c>
      <c r="I16" s="125">
        <v>510</v>
      </c>
      <c r="J16" s="126">
        <v>4285</v>
      </c>
      <c r="K16" s="127">
        <f>I16*J16</f>
        <v>2185350</v>
      </c>
      <c r="L16" s="110"/>
      <c r="M16" s="105"/>
    </row>
    <row r="17" spans="1:17" ht="30" customHeight="1" thickBot="1" x14ac:dyDescent="0.35">
      <c r="A17" s="105"/>
      <c r="B17" s="109"/>
      <c r="C17" s="128" t="s">
        <v>160</v>
      </c>
      <c r="D17" s="129"/>
      <c r="E17" s="129"/>
      <c r="F17" s="129"/>
      <c r="G17" s="129"/>
      <c r="H17" s="129"/>
      <c r="I17" s="129"/>
      <c r="J17" s="129"/>
      <c r="K17" s="130">
        <f>K16</f>
        <v>2185350</v>
      </c>
      <c r="L17" s="110"/>
      <c r="M17" s="105"/>
    </row>
    <row r="18" spans="1:17" ht="30" customHeight="1" thickBot="1" x14ac:dyDescent="0.35">
      <c r="A18" s="105"/>
      <c r="B18" s="109"/>
      <c r="C18" s="119" t="s">
        <v>10</v>
      </c>
      <c r="D18" s="120"/>
      <c r="E18" s="120"/>
      <c r="F18" s="120"/>
      <c r="G18" s="120"/>
      <c r="H18" s="120"/>
      <c r="I18" s="120"/>
      <c r="J18" s="120"/>
      <c r="K18" s="121"/>
      <c r="L18" s="110"/>
      <c r="M18" s="105"/>
    </row>
    <row r="19" spans="1:17" ht="55.5" customHeight="1" x14ac:dyDescent="0.3">
      <c r="A19" s="105"/>
      <c r="B19" s="109"/>
      <c r="C19" s="122">
        <v>2</v>
      </c>
      <c r="D19" s="131">
        <v>2.1</v>
      </c>
      <c r="E19" s="132" t="s">
        <v>11</v>
      </c>
      <c r="F19" s="133"/>
      <c r="G19" s="134" t="s">
        <v>12</v>
      </c>
      <c r="H19" s="131" t="s">
        <v>13</v>
      </c>
      <c r="I19" s="135">
        <v>228</v>
      </c>
      <c r="J19" s="136">
        <v>60319</v>
      </c>
      <c r="K19" s="137">
        <f>I19*J19</f>
        <v>13752732</v>
      </c>
      <c r="L19" s="110"/>
      <c r="M19" s="105"/>
    </row>
    <row r="20" spans="1:17" ht="39.75" customHeight="1" x14ac:dyDescent="0.3">
      <c r="A20" s="105"/>
      <c r="B20" s="109"/>
      <c r="C20" s="122">
        <v>3</v>
      </c>
      <c r="D20" s="131">
        <v>2.2000000000000002</v>
      </c>
      <c r="E20" s="132"/>
      <c r="F20" s="133" t="s">
        <v>14</v>
      </c>
      <c r="G20" s="134" t="s">
        <v>15</v>
      </c>
      <c r="H20" s="131" t="s">
        <v>13</v>
      </c>
      <c r="I20" s="135">
        <v>58</v>
      </c>
      <c r="J20" s="136">
        <v>70105</v>
      </c>
      <c r="K20" s="137">
        <f t="shared" ref="K20:K24" si="0">I20*J20</f>
        <v>4066090</v>
      </c>
      <c r="L20" s="110"/>
      <c r="M20" s="105"/>
    </row>
    <row r="21" spans="1:17" ht="58.5" customHeight="1" x14ac:dyDescent="0.3">
      <c r="A21" s="105"/>
      <c r="B21" s="109"/>
      <c r="C21" s="122">
        <v>4</v>
      </c>
      <c r="D21" s="131">
        <v>2.2999999999999998</v>
      </c>
      <c r="E21" s="132" t="s">
        <v>16</v>
      </c>
      <c r="F21" s="133"/>
      <c r="G21" s="134" t="s">
        <v>17</v>
      </c>
      <c r="H21" s="131" t="s">
        <v>13</v>
      </c>
      <c r="I21" s="135">
        <v>324</v>
      </c>
      <c r="J21" s="136">
        <v>165237</v>
      </c>
      <c r="K21" s="137">
        <f t="shared" si="0"/>
        <v>53536788</v>
      </c>
      <c r="L21" s="110"/>
      <c r="M21" s="105"/>
    </row>
    <row r="22" spans="1:17" ht="57.75" customHeight="1" x14ac:dyDescent="0.3">
      <c r="A22" s="105"/>
      <c r="B22" s="109"/>
      <c r="C22" s="122">
        <v>5</v>
      </c>
      <c r="D22" s="131">
        <v>2.4</v>
      </c>
      <c r="E22" s="132" t="s">
        <v>18</v>
      </c>
      <c r="F22" s="133"/>
      <c r="G22" s="134" t="s">
        <v>19</v>
      </c>
      <c r="H22" s="131" t="s">
        <v>20</v>
      </c>
      <c r="I22" s="135">
        <v>21838</v>
      </c>
      <c r="J22" s="136">
        <v>9517</v>
      </c>
      <c r="K22" s="137">
        <f t="shared" si="0"/>
        <v>207832246</v>
      </c>
      <c r="L22" s="110"/>
      <c r="M22" s="105"/>
    </row>
    <row r="23" spans="1:17" ht="75" customHeight="1" x14ac:dyDescent="0.3">
      <c r="A23" s="105"/>
      <c r="B23" s="109"/>
      <c r="C23" s="122">
        <v>6</v>
      </c>
      <c r="D23" s="131">
        <v>2.5</v>
      </c>
      <c r="E23" s="138" t="s">
        <v>161</v>
      </c>
      <c r="F23" s="138"/>
      <c r="G23" s="134" t="s">
        <v>21</v>
      </c>
      <c r="H23" s="131" t="s">
        <v>13</v>
      </c>
      <c r="I23" s="135">
        <v>385</v>
      </c>
      <c r="J23" s="136">
        <v>787016</v>
      </c>
      <c r="K23" s="137">
        <f t="shared" si="0"/>
        <v>303001160</v>
      </c>
      <c r="L23" s="110"/>
      <c r="M23" s="105"/>
    </row>
    <row r="24" spans="1:17" ht="67.5" customHeight="1" x14ac:dyDescent="0.3">
      <c r="A24" s="105"/>
      <c r="B24" s="109"/>
      <c r="C24" s="122">
        <v>7</v>
      </c>
      <c r="D24" s="131">
        <v>2.6</v>
      </c>
      <c r="E24" s="132" t="s">
        <v>22</v>
      </c>
      <c r="F24" s="133"/>
      <c r="G24" s="134" t="s">
        <v>23</v>
      </c>
      <c r="H24" s="131" t="s">
        <v>13</v>
      </c>
      <c r="I24" s="135">
        <v>93</v>
      </c>
      <c r="J24" s="136">
        <v>524397</v>
      </c>
      <c r="K24" s="137">
        <f t="shared" si="0"/>
        <v>48768921</v>
      </c>
      <c r="L24" s="110"/>
      <c r="M24" s="105"/>
    </row>
    <row r="25" spans="1:17" ht="30" customHeight="1" thickBot="1" x14ac:dyDescent="0.35">
      <c r="A25" s="105"/>
      <c r="B25" s="109"/>
      <c r="C25" s="128" t="s">
        <v>160</v>
      </c>
      <c r="D25" s="139"/>
      <c r="E25" s="140"/>
      <c r="F25" s="139"/>
      <c r="G25" s="139"/>
      <c r="H25" s="139"/>
      <c r="I25" s="141"/>
      <c r="J25" s="139"/>
      <c r="K25" s="142">
        <f>SUM(K19:K24)</f>
        <v>630957937</v>
      </c>
      <c r="L25" s="110"/>
      <c r="M25" s="105"/>
    </row>
    <row r="26" spans="1:17" ht="30" customHeight="1" thickBot="1" x14ac:dyDescent="0.35">
      <c r="A26" s="105"/>
      <c r="B26" s="109"/>
      <c r="C26" s="305" t="s">
        <v>24</v>
      </c>
      <c r="D26" s="306"/>
      <c r="E26" s="306"/>
      <c r="F26" s="306"/>
      <c r="G26" s="306"/>
      <c r="H26" s="306"/>
      <c r="I26" s="306"/>
      <c r="J26" s="306"/>
      <c r="K26" s="121"/>
      <c r="L26" s="110"/>
      <c r="M26" s="105"/>
    </row>
    <row r="27" spans="1:17" ht="54.75" customHeight="1" x14ac:dyDescent="0.3">
      <c r="A27" s="105"/>
      <c r="B27" s="109"/>
      <c r="C27" s="122">
        <v>8</v>
      </c>
      <c r="D27" s="138">
        <v>3.1</v>
      </c>
      <c r="E27" s="132" t="s">
        <v>22</v>
      </c>
      <c r="F27" s="138"/>
      <c r="G27" s="134" t="s">
        <v>25</v>
      </c>
      <c r="H27" s="138" t="s">
        <v>13</v>
      </c>
      <c r="I27" s="135">
        <v>18</v>
      </c>
      <c r="J27" s="136">
        <v>613839</v>
      </c>
      <c r="K27" s="137">
        <f>I27*J27</f>
        <v>11049102</v>
      </c>
      <c r="L27" s="110"/>
      <c r="M27" s="105"/>
    </row>
    <row r="28" spans="1:17" ht="67.5" customHeight="1" x14ac:dyDescent="0.3">
      <c r="A28" s="105"/>
      <c r="B28" s="109"/>
      <c r="C28" s="122">
        <v>9</v>
      </c>
      <c r="D28" s="138">
        <v>3.2</v>
      </c>
      <c r="E28" s="138" t="s">
        <v>161</v>
      </c>
      <c r="F28" s="138"/>
      <c r="G28" s="134" t="s">
        <v>26</v>
      </c>
      <c r="H28" s="138" t="s">
        <v>13</v>
      </c>
      <c r="I28" s="135">
        <v>51</v>
      </c>
      <c r="J28" s="136">
        <v>787016</v>
      </c>
      <c r="K28" s="137">
        <f t="shared" ref="K28:K32" si="1">I28*J28</f>
        <v>40137816</v>
      </c>
      <c r="L28" s="110"/>
      <c r="M28" s="105"/>
    </row>
    <row r="29" spans="1:17" ht="40.5" customHeight="1" x14ac:dyDescent="0.3">
      <c r="A29" s="105"/>
      <c r="B29" s="109"/>
      <c r="C29" s="122">
        <v>10</v>
      </c>
      <c r="D29" s="138">
        <v>3.3</v>
      </c>
      <c r="E29" s="197" t="s">
        <v>27</v>
      </c>
      <c r="F29" s="138"/>
      <c r="G29" s="134" t="s">
        <v>28</v>
      </c>
      <c r="H29" s="138" t="s">
        <v>9</v>
      </c>
      <c r="I29" s="135">
        <v>30</v>
      </c>
      <c r="J29" s="136">
        <v>544626</v>
      </c>
      <c r="K29" s="137">
        <f t="shared" si="1"/>
        <v>16338780</v>
      </c>
      <c r="L29" s="110"/>
      <c r="M29" s="105"/>
    </row>
    <row r="30" spans="1:17" ht="45" customHeight="1" x14ac:dyDescent="0.3">
      <c r="A30" s="105"/>
      <c r="B30" s="109"/>
      <c r="C30" s="122">
        <v>11</v>
      </c>
      <c r="D30" s="138">
        <v>3.4</v>
      </c>
      <c r="E30" s="197" t="s">
        <v>18</v>
      </c>
      <c r="F30" s="138"/>
      <c r="G30" s="134" t="s">
        <v>29</v>
      </c>
      <c r="H30" s="138" t="s">
        <v>30</v>
      </c>
      <c r="I30" s="135">
        <v>3473</v>
      </c>
      <c r="J30" s="136">
        <v>9517</v>
      </c>
      <c r="K30" s="137">
        <f t="shared" si="1"/>
        <v>33052541</v>
      </c>
      <c r="L30" s="110"/>
      <c r="M30" s="105"/>
    </row>
    <row r="31" spans="1:17" ht="45" customHeight="1" x14ac:dyDescent="0.3">
      <c r="A31" s="105"/>
      <c r="B31" s="109"/>
      <c r="C31" s="122">
        <v>12</v>
      </c>
      <c r="D31" s="138">
        <v>3.5</v>
      </c>
      <c r="E31" s="197" t="s">
        <v>31</v>
      </c>
      <c r="F31" s="138"/>
      <c r="G31" s="134" t="s">
        <v>32</v>
      </c>
      <c r="H31" s="138" t="s">
        <v>13</v>
      </c>
      <c r="I31" s="135">
        <v>3</v>
      </c>
      <c r="J31" s="136">
        <v>201852</v>
      </c>
      <c r="K31" s="137">
        <f t="shared" si="1"/>
        <v>605556</v>
      </c>
      <c r="L31" s="110"/>
      <c r="M31" s="105"/>
      <c r="O31" s="143"/>
      <c r="Q31" s="144"/>
    </row>
    <row r="32" spans="1:17" ht="46.5" customHeight="1" x14ac:dyDescent="0.3">
      <c r="A32" s="105"/>
      <c r="B32" s="109"/>
      <c r="C32" s="122">
        <v>13</v>
      </c>
      <c r="D32" s="138">
        <v>3.6</v>
      </c>
      <c r="E32" s="132" t="s">
        <v>33</v>
      </c>
      <c r="F32" s="131"/>
      <c r="G32" s="134" t="s">
        <v>34</v>
      </c>
      <c r="H32" s="138" t="s">
        <v>13</v>
      </c>
      <c r="I32" s="135">
        <v>42</v>
      </c>
      <c r="J32" s="136">
        <v>106688</v>
      </c>
      <c r="K32" s="137">
        <f t="shared" si="1"/>
        <v>4480896</v>
      </c>
      <c r="L32" s="110"/>
      <c r="M32" s="105"/>
    </row>
    <row r="33" spans="1:19" ht="30" customHeight="1" thickBot="1" x14ac:dyDescent="0.35">
      <c r="A33" s="105"/>
      <c r="B33" s="109"/>
      <c r="C33" s="145" t="s">
        <v>160</v>
      </c>
      <c r="D33" s="146"/>
      <c r="E33" s="146"/>
      <c r="F33" s="146"/>
      <c r="G33" s="147"/>
      <c r="H33" s="146"/>
      <c r="I33" s="141"/>
      <c r="J33" s="148"/>
      <c r="K33" s="149">
        <f>SUM(K27:K32)</f>
        <v>105664691</v>
      </c>
      <c r="L33" s="110"/>
      <c r="M33" s="105"/>
      <c r="O33" s="144"/>
    </row>
    <row r="34" spans="1:19" ht="30" customHeight="1" thickBot="1" x14ac:dyDescent="0.4">
      <c r="A34" s="105"/>
      <c r="B34" s="109"/>
      <c r="C34" s="302" t="s">
        <v>164</v>
      </c>
      <c r="D34" s="303"/>
      <c r="E34" s="303"/>
      <c r="F34" s="303"/>
      <c r="G34" s="303"/>
      <c r="H34" s="303"/>
      <c r="I34" s="303"/>
      <c r="J34" s="304"/>
      <c r="K34" s="151">
        <f>K33+K25+K17</f>
        <v>738807978</v>
      </c>
      <c r="L34" s="110"/>
      <c r="M34" s="105"/>
      <c r="O34" s="150">
        <f>K34*0.3</f>
        <v>221642393.40000001</v>
      </c>
      <c r="P34" s="198"/>
    </row>
    <row r="35" spans="1:19" s="157" customFormat="1" thickBot="1" x14ac:dyDescent="0.3">
      <c r="A35" s="152"/>
      <c r="B35" s="153"/>
      <c r="C35" s="154"/>
      <c r="D35" s="154"/>
      <c r="E35" s="154"/>
      <c r="F35" s="154"/>
      <c r="G35" s="154"/>
      <c r="H35" s="154"/>
      <c r="I35" s="154"/>
      <c r="J35" s="154"/>
      <c r="K35" s="155"/>
      <c r="L35" s="156"/>
      <c r="M35" s="152"/>
    </row>
    <row r="36" spans="1:19" s="157" customFormat="1" ht="38.25" customHeight="1" x14ac:dyDescent="0.25">
      <c r="A36" s="152"/>
      <c r="B36" s="153"/>
      <c r="C36" s="152"/>
      <c r="D36" s="158"/>
      <c r="E36" s="152"/>
      <c r="F36" s="152"/>
      <c r="G36" s="293" t="s">
        <v>165</v>
      </c>
      <c r="H36" s="294"/>
      <c r="I36" s="294"/>
      <c r="J36" s="295"/>
      <c r="K36" s="159">
        <v>3264000</v>
      </c>
      <c r="L36" s="156"/>
      <c r="M36" s="152"/>
      <c r="O36" s="160">
        <f>5575822*4</f>
        <v>22303288</v>
      </c>
      <c r="P36" s="161"/>
    </row>
    <row r="37" spans="1:19" s="157" customFormat="1" ht="30" customHeight="1" thickBot="1" x14ac:dyDescent="0.3">
      <c r="A37" s="152"/>
      <c r="B37" s="153"/>
      <c r="C37" s="152"/>
      <c r="D37" s="158"/>
      <c r="E37" s="152"/>
      <c r="F37" s="152"/>
      <c r="G37" s="296" t="s">
        <v>35</v>
      </c>
      <c r="H37" s="297"/>
      <c r="I37" s="297"/>
      <c r="J37" s="298"/>
      <c r="K37" s="162">
        <v>5575822</v>
      </c>
      <c r="L37" s="156"/>
      <c r="M37" s="152"/>
      <c r="O37" s="160">
        <f>3264000*4</f>
        <v>13056000</v>
      </c>
      <c r="P37" s="161"/>
    </row>
    <row r="38" spans="1:19" s="157" customFormat="1" ht="30" customHeight="1" thickBot="1" x14ac:dyDescent="0.4">
      <c r="A38" s="152"/>
      <c r="B38" s="153"/>
      <c r="C38" s="152"/>
      <c r="D38" s="158"/>
      <c r="E38" s="152"/>
      <c r="F38" s="152"/>
      <c r="G38" s="163" t="s">
        <v>6</v>
      </c>
      <c r="H38" s="164"/>
      <c r="I38" s="165"/>
      <c r="J38" s="166"/>
      <c r="K38" s="167">
        <f>K34+K36+K37</f>
        <v>747647800</v>
      </c>
      <c r="L38" s="156"/>
      <c r="M38" s="152"/>
      <c r="O38" s="168">
        <f>K38/3.9</f>
        <v>191704564.1025641</v>
      </c>
      <c r="P38" s="169">
        <v>1753019089</v>
      </c>
      <c r="Q38" s="169">
        <v>1416031749</v>
      </c>
      <c r="R38" s="169">
        <v>881975305</v>
      </c>
      <c r="S38" s="169">
        <v>2171614366</v>
      </c>
    </row>
    <row r="39" spans="1:19" s="157" customFormat="1" thickBot="1" x14ac:dyDescent="0.3">
      <c r="A39" s="152"/>
      <c r="B39" s="153"/>
      <c r="C39" s="152"/>
      <c r="D39" s="158"/>
      <c r="E39" s="158"/>
      <c r="F39" s="158"/>
      <c r="G39" s="152"/>
      <c r="H39" s="152"/>
      <c r="I39" s="170"/>
      <c r="J39" s="171"/>
      <c r="K39" s="172"/>
      <c r="L39" s="156"/>
      <c r="M39" s="152"/>
    </row>
    <row r="40" spans="1:19" s="157" customFormat="1" ht="15.75" x14ac:dyDescent="0.25">
      <c r="A40" s="152"/>
      <c r="B40" s="153"/>
      <c r="C40" s="173"/>
      <c r="D40" s="299"/>
      <c r="E40" s="299"/>
      <c r="F40" s="299"/>
      <c r="G40" s="299"/>
      <c r="H40" s="299"/>
      <c r="I40" s="299"/>
      <c r="J40" s="299"/>
      <c r="K40" s="300"/>
      <c r="L40" s="174"/>
      <c r="M40" s="152"/>
    </row>
    <row r="41" spans="1:19" s="157" customFormat="1" ht="35.25" customHeight="1" x14ac:dyDescent="0.25">
      <c r="A41" s="152"/>
      <c r="B41" s="153"/>
      <c r="C41" s="284" t="s">
        <v>166</v>
      </c>
      <c r="D41" s="285"/>
      <c r="E41" s="285"/>
      <c r="F41" s="285"/>
      <c r="G41" s="285"/>
      <c r="H41" s="301" t="s">
        <v>3</v>
      </c>
      <c r="I41" s="301"/>
      <c r="J41" s="301"/>
      <c r="K41" s="175" t="s">
        <v>57</v>
      </c>
      <c r="L41" s="176"/>
      <c r="M41" s="152"/>
    </row>
    <row r="42" spans="1:19" s="157" customFormat="1" ht="40.5" customHeight="1" x14ac:dyDescent="0.25">
      <c r="A42" s="152"/>
      <c r="B42" s="153"/>
      <c r="C42" s="284" t="s">
        <v>167</v>
      </c>
      <c r="D42" s="285"/>
      <c r="E42" s="285"/>
      <c r="F42" s="285"/>
      <c r="G42" s="285"/>
      <c r="H42" s="286" t="s">
        <v>168</v>
      </c>
      <c r="I42" s="286"/>
      <c r="J42" s="177">
        <v>0.23</v>
      </c>
      <c r="K42" s="178"/>
      <c r="L42" s="179"/>
      <c r="M42" s="180"/>
    </row>
    <row r="43" spans="1:19" s="157" customFormat="1" ht="39.75" customHeight="1" thickBot="1" x14ac:dyDescent="0.4">
      <c r="A43" s="152"/>
      <c r="B43" s="153"/>
      <c r="C43" s="287" t="s">
        <v>169</v>
      </c>
      <c r="D43" s="288"/>
      <c r="E43" s="288"/>
      <c r="F43" s="288"/>
      <c r="G43" s="288"/>
      <c r="H43" s="289" t="s">
        <v>170</v>
      </c>
      <c r="I43" s="290"/>
      <c r="J43" s="177">
        <v>0.02</v>
      </c>
      <c r="K43" s="178"/>
      <c r="L43" s="179"/>
      <c r="M43" s="180"/>
      <c r="O43" s="181">
        <f>K38-906000000</f>
        <v>-158352200</v>
      </c>
    </row>
    <row r="44" spans="1:19" s="186" customFormat="1" ht="39.75" customHeight="1" x14ac:dyDescent="0.25">
      <c r="A44" s="152"/>
      <c r="B44" s="153"/>
      <c r="C44" s="182"/>
      <c r="D44" s="183"/>
      <c r="E44" s="183"/>
      <c r="F44" s="183"/>
      <c r="G44" s="184"/>
      <c r="H44" s="291" t="s">
        <v>171</v>
      </c>
      <c r="I44" s="286"/>
      <c r="J44" s="177">
        <v>0.05</v>
      </c>
      <c r="K44" s="178"/>
      <c r="L44" s="185"/>
      <c r="M44" s="180"/>
    </row>
    <row r="45" spans="1:19" ht="50.25" customHeight="1" x14ac:dyDescent="0.3">
      <c r="A45" s="105"/>
      <c r="B45" s="109"/>
      <c r="C45" s="187"/>
      <c r="G45" s="189"/>
      <c r="H45" s="292" t="s">
        <v>172</v>
      </c>
      <c r="I45" s="286"/>
      <c r="J45" s="177">
        <v>0.3</v>
      </c>
      <c r="K45" s="178"/>
      <c r="L45" s="110"/>
      <c r="M45" s="105"/>
    </row>
    <row r="46" spans="1:19" ht="28.5" customHeight="1" thickBot="1" x14ac:dyDescent="0.35">
      <c r="A46" s="105"/>
      <c r="B46" s="109"/>
      <c r="C46" s="190"/>
      <c r="D46" s="279" t="s">
        <v>174</v>
      </c>
      <c r="E46" s="279"/>
      <c r="F46" s="279"/>
      <c r="G46" s="280"/>
      <c r="H46" s="281"/>
      <c r="I46" s="282"/>
      <c r="J46" s="282"/>
      <c r="K46" s="283"/>
      <c r="L46" s="110"/>
      <c r="M46" s="105"/>
    </row>
    <row r="47" spans="1:19" ht="17.25" thickBot="1" x14ac:dyDescent="0.35">
      <c r="A47" s="105"/>
      <c r="B47" s="191"/>
      <c r="C47" s="192"/>
      <c r="D47" s="192"/>
      <c r="E47" s="193"/>
      <c r="F47" s="192"/>
      <c r="G47" s="194"/>
      <c r="H47" s="192"/>
      <c r="I47" s="192"/>
      <c r="J47" s="192"/>
      <c r="K47" s="192"/>
      <c r="L47" s="195"/>
      <c r="M47" s="105"/>
    </row>
    <row r="48" spans="1:19" ht="17.25" thickTop="1" x14ac:dyDescent="0.3">
      <c r="A48" s="105"/>
      <c r="B48" s="105"/>
      <c r="C48" s="105"/>
      <c r="D48" s="105"/>
      <c r="E48" s="196"/>
      <c r="F48" s="105"/>
      <c r="G48" s="105"/>
      <c r="H48" s="105"/>
      <c r="I48" s="105"/>
      <c r="J48" s="105"/>
      <c r="K48" s="105"/>
      <c r="L48" s="105"/>
      <c r="M48" s="105"/>
    </row>
  </sheetData>
  <mergeCells count="31">
    <mergeCell ref="C10:K10"/>
    <mergeCell ref="B2:L2"/>
    <mergeCell ref="C3:F3"/>
    <mergeCell ref="C6:K6"/>
    <mergeCell ref="C7:K7"/>
    <mergeCell ref="C8:K9"/>
    <mergeCell ref="C34:J34"/>
    <mergeCell ref="C15:K15"/>
    <mergeCell ref="C26:J26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G36:J36"/>
    <mergeCell ref="G37:J37"/>
    <mergeCell ref="D40:K40"/>
    <mergeCell ref="C41:G41"/>
    <mergeCell ref="H41:J41"/>
    <mergeCell ref="D46:G46"/>
    <mergeCell ref="H46:K46"/>
    <mergeCell ref="C42:G42"/>
    <mergeCell ref="H42:I42"/>
    <mergeCell ref="C43:G43"/>
    <mergeCell ref="H43:I43"/>
    <mergeCell ref="H44:I44"/>
    <mergeCell ref="H45:I45"/>
  </mergeCells>
  <pageMargins left="0.51181102362204722" right="0.11811023622047245" top="0.35433070866141736" bottom="0.39370078740157483" header="0.31496062992125984" footer="0.31496062992125984"/>
  <pageSetup scale="3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E66B0-1F95-4CD2-8E0E-C32224D20363}">
  <dimension ref="A1:H62"/>
  <sheetViews>
    <sheetView view="pageBreakPreview" topLeftCell="A46" zoomScaleNormal="100" zoomScaleSheetLayoutView="100" workbookViewId="0">
      <selection activeCell="H61" sqref="H61"/>
    </sheetView>
  </sheetViews>
  <sheetFormatPr baseColWidth="10" defaultRowHeight="12.75" x14ac:dyDescent="0.2"/>
  <cols>
    <col min="1" max="1" width="10.28515625" style="2" customWidth="1"/>
    <col min="2" max="2" width="38.140625" style="2" customWidth="1"/>
    <col min="3" max="3" width="13.85546875" style="2" customWidth="1"/>
    <col min="4" max="4" width="11" style="2" customWidth="1"/>
    <col min="5" max="5" width="11.42578125" style="2"/>
    <col min="6" max="6" width="15.140625" style="2" customWidth="1"/>
    <col min="7" max="7" width="19.7109375" style="2" customWidth="1"/>
    <col min="8" max="8" width="18.7109375" style="2" customWidth="1"/>
    <col min="9" max="256" width="11.42578125" style="2"/>
    <col min="257" max="257" width="10.28515625" style="2" customWidth="1"/>
    <col min="258" max="258" width="38.140625" style="2" customWidth="1"/>
    <col min="259" max="259" width="13.85546875" style="2" customWidth="1"/>
    <col min="260" max="260" width="11" style="2" customWidth="1"/>
    <col min="261" max="261" width="11.42578125" style="2"/>
    <col min="262" max="262" width="14" style="2" customWidth="1"/>
    <col min="263" max="263" width="19.7109375" style="2" customWidth="1"/>
    <col min="264" max="512" width="11.42578125" style="2"/>
    <col min="513" max="513" width="10.28515625" style="2" customWidth="1"/>
    <col min="514" max="514" width="38.140625" style="2" customWidth="1"/>
    <col min="515" max="515" width="13.85546875" style="2" customWidth="1"/>
    <col min="516" max="516" width="11" style="2" customWidth="1"/>
    <col min="517" max="517" width="11.42578125" style="2"/>
    <col min="518" max="518" width="14" style="2" customWidth="1"/>
    <col min="519" max="519" width="19.7109375" style="2" customWidth="1"/>
    <col min="520" max="768" width="11.42578125" style="2"/>
    <col min="769" max="769" width="10.28515625" style="2" customWidth="1"/>
    <col min="770" max="770" width="38.140625" style="2" customWidth="1"/>
    <col min="771" max="771" width="13.85546875" style="2" customWidth="1"/>
    <col min="772" max="772" width="11" style="2" customWidth="1"/>
    <col min="773" max="773" width="11.42578125" style="2"/>
    <col min="774" max="774" width="14" style="2" customWidth="1"/>
    <col min="775" max="775" width="19.7109375" style="2" customWidth="1"/>
    <col min="776" max="1024" width="11.42578125" style="2"/>
    <col min="1025" max="1025" width="10.28515625" style="2" customWidth="1"/>
    <col min="1026" max="1026" width="38.140625" style="2" customWidth="1"/>
    <col min="1027" max="1027" width="13.85546875" style="2" customWidth="1"/>
    <col min="1028" max="1028" width="11" style="2" customWidth="1"/>
    <col min="1029" max="1029" width="11.42578125" style="2"/>
    <col min="1030" max="1030" width="14" style="2" customWidth="1"/>
    <col min="1031" max="1031" width="19.7109375" style="2" customWidth="1"/>
    <col min="1032" max="1280" width="11.42578125" style="2"/>
    <col min="1281" max="1281" width="10.28515625" style="2" customWidth="1"/>
    <col min="1282" max="1282" width="38.140625" style="2" customWidth="1"/>
    <col min="1283" max="1283" width="13.85546875" style="2" customWidth="1"/>
    <col min="1284" max="1284" width="11" style="2" customWidth="1"/>
    <col min="1285" max="1285" width="11.42578125" style="2"/>
    <col min="1286" max="1286" width="14" style="2" customWidth="1"/>
    <col min="1287" max="1287" width="19.7109375" style="2" customWidth="1"/>
    <col min="1288" max="1536" width="11.42578125" style="2"/>
    <col min="1537" max="1537" width="10.28515625" style="2" customWidth="1"/>
    <col min="1538" max="1538" width="38.140625" style="2" customWidth="1"/>
    <col min="1539" max="1539" width="13.85546875" style="2" customWidth="1"/>
    <col min="1540" max="1540" width="11" style="2" customWidth="1"/>
    <col min="1541" max="1541" width="11.42578125" style="2"/>
    <col min="1542" max="1542" width="14" style="2" customWidth="1"/>
    <col min="1543" max="1543" width="19.7109375" style="2" customWidth="1"/>
    <col min="1544" max="1792" width="11.42578125" style="2"/>
    <col min="1793" max="1793" width="10.28515625" style="2" customWidth="1"/>
    <col min="1794" max="1794" width="38.140625" style="2" customWidth="1"/>
    <col min="1795" max="1795" width="13.85546875" style="2" customWidth="1"/>
    <col min="1796" max="1796" width="11" style="2" customWidth="1"/>
    <col min="1797" max="1797" width="11.42578125" style="2"/>
    <col min="1798" max="1798" width="14" style="2" customWidth="1"/>
    <col min="1799" max="1799" width="19.7109375" style="2" customWidth="1"/>
    <col min="1800" max="2048" width="11.42578125" style="2"/>
    <col min="2049" max="2049" width="10.28515625" style="2" customWidth="1"/>
    <col min="2050" max="2050" width="38.140625" style="2" customWidth="1"/>
    <col min="2051" max="2051" width="13.85546875" style="2" customWidth="1"/>
    <col min="2052" max="2052" width="11" style="2" customWidth="1"/>
    <col min="2053" max="2053" width="11.42578125" style="2"/>
    <col min="2054" max="2054" width="14" style="2" customWidth="1"/>
    <col min="2055" max="2055" width="19.7109375" style="2" customWidth="1"/>
    <col min="2056" max="2304" width="11.42578125" style="2"/>
    <col min="2305" max="2305" width="10.28515625" style="2" customWidth="1"/>
    <col min="2306" max="2306" width="38.140625" style="2" customWidth="1"/>
    <col min="2307" max="2307" width="13.85546875" style="2" customWidth="1"/>
    <col min="2308" max="2308" width="11" style="2" customWidth="1"/>
    <col min="2309" max="2309" width="11.42578125" style="2"/>
    <col min="2310" max="2310" width="14" style="2" customWidth="1"/>
    <col min="2311" max="2311" width="19.7109375" style="2" customWidth="1"/>
    <col min="2312" max="2560" width="11.42578125" style="2"/>
    <col min="2561" max="2561" width="10.28515625" style="2" customWidth="1"/>
    <col min="2562" max="2562" width="38.140625" style="2" customWidth="1"/>
    <col min="2563" max="2563" width="13.85546875" style="2" customWidth="1"/>
    <col min="2564" max="2564" width="11" style="2" customWidth="1"/>
    <col min="2565" max="2565" width="11.42578125" style="2"/>
    <col min="2566" max="2566" width="14" style="2" customWidth="1"/>
    <col min="2567" max="2567" width="19.7109375" style="2" customWidth="1"/>
    <col min="2568" max="2816" width="11.42578125" style="2"/>
    <col min="2817" max="2817" width="10.28515625" style="2" customWidth="1"/>
    <col min="2818" max="2818" width="38.140625" style="2" customWidth="1"/>
    <col min="2819" max="2819" width="13.85546875" style="2" customWidth="1"/>
    <col min="2820" max="2820" width="11" style="2" customWidth="1"/>
    <col min="2821" max="2821" width="11.42578125" style="2"/>
    <col min="2822" max="2822" width="14" style="2" customWidth="1"/>
    <col min="2823" max="2823" width="19.7109375" style="2" customWidth="1"/>
    <col min="2824" max="3072" width="11.42578125" style="2"/>
    <col min="3073" max="3073" width="10.28515625" style="2" customWidth="1"/>
    <col min="3074" max="3074" width="38.140625" style="2" customWidth="1"/>
    <col min="3075" max="3075" width="13.85546875" style="2" customWidth="1"/>
    <col min="3076" max="3076" width="11" style="2" customWidth="1"/>
    <col min="3077" max="3077" width="11.42578125" style="2"/>
    <col min="3078" max="3078" width="14" style="2" customWidth="1"/>
    <col min="3079" max="3079" width="19.7109375" style="2" customWidth="1"/>
    <col min="3080" max="3328" width="11.42578125" style="2"/>
    <col min="3329" max="3329" width="10.28515625" style="2" customWidth="1"/>
    <col min="3330" max="3330" width="38.140625" style="2" customWidth="1"/>
    <col min="3331" max="3331" width="13.85546875" style="2" customWidth="1"/>
    <col min="3332" max="3332" width="11" style="2" customWidth="1"/>
    <col min="3333" max="3333" width="11.42578125" style="2"/>
    <col min="3334" max="3334" width="14" style="2" customWidth="1"/>
    <col min="3335" max="3335" width="19.7109375" style="2" customWidth="1"/>
    <col min="3336" max="3584" width="11.42578125" style="2"/>
    <col min="3585" max="3585" width="10.28515625" style="2" customWidth="1"/>
    <col min="3586" max="3586" width="38.140625" style="2" customWidth="1"/>
    <col min="3587" max="3587" width="13.85546875" style="2" customWidth="1"/>
    <col min="3588" max="3588" width="11" style="2" customWidth="1"/>
    <col min="3589" max="3589" width="11.42578125" style="2"/>
    <col min="3590" max="3590" width="14" style="2" customWidth="1"/>
    <col min="3591" max="3591" width="19.7109375" style="2" customWidth="1"/>
    <col min="3592" max="3840" width="11.42578125" style="2"/>
    <col min="3841" max="3841" width="10.28515625" style="2" customWidth="1"/>
    <col min="3842" max="3842" width="38.140625" style="2" customWidth="1"/>
    <col min="3843" max="3843" width="13.85546875" style="2" customWidth="1"/>
    <col min="3844" max="3844" width="11" style="2" customWidth="1"/>
    <col min="3845" max="3845" width="11.42578125" style="2"/>
    <col min="3846" max="3846" width="14" style="2" customWidth="1"/>
    <col min="3847" max="3847" width="19.7109375" style="2" customWidth="1"/>
    <col min="3848" max="4096" width="11.42578125" style="2"/>
    <col min="4097" max="4097" width="10.28515625" style="2" customWidth="1"/>
    <col min="4098" max="4098" width="38.140625" style="2" customWidth="1"/>
    <col min="4099" max="4099" width="13.85546875" style="2" customWidth="1"/>
    <col min="4100" max="4100" width="11" style="2" customWidth="1"/>
    <col min="4101" max="4101" width="11.42578125" style="2"/>
    <col min="4102" max="4102" width="14" style="2" customWidth="1"/>
    <col min="4103" max="4103" width="19.7109375" style="2" customWidth="1"/>
    <col min="4104" max="4352" width="11.42578125" style="2"/>
    <col min="4353" max="4353" width="10.28515625" style="2" customWidth="1"/>
    <col min="4354" max="4354" width="38.140625" style="2" customWidth="1"/>
    <col min="4355" max="4355" width="13.85546875" style="2" customWidth="1"/>
    <col min="4356" max="4356" width="11" style="2" customWidth="1"/>
    <col min="4357" max="4357" width="11.42578125" style="2"/>
    <col min="4358" max="4358" width="14" style="2" customWidth="1"/>
    <col min="4359" max="4359" width="19.7109375" style="2" customWidth="1"/>
    <col min="4360" max="4608" width="11.42578125" style="2"/>
    <col min="4609" max="4609" width="10.28515625" style="2" customWidth="1"/>
    <col min="4610" max="4610" width="38.140625" style="2" customWidth="1"/>
    <col min="4611" max="4611" width="13.85546875" style="2" customWidth="1"/>
    <col min="4612" max="4612" width="11" style="2" customWidth="1"/>
    <col min="4613" max="4613" width="11.42578125" style="2"/>
    <col min="4614" max="4614" width="14" style="2" customWidth="1"/>
    <col min="4615" max="4615" width="19.7109375" style="2" customWidth="1"/>
    <col min="4616" max="4864" width="11.42578125" style="2"/>
    <col min="4865" max="4865" width="10.28515625" style="2" customWidth="1"/>
    <col min="4866" max="4866" width="38.140625" style="2" customWidth="1"/>
    <col min="4867" max="4867" width="13.85546875" style="2" customWidth="1"/>
    <col min="4868" max="4868" width="11" style="2" customWidth="1"/>
    <col min="4869" max="4869" width="11.42578125" style="2"/>
    <col min="4870" max="4870" width="14" style="2" customWidth="1"/>
    <col min="4871" max="4871" width="19.7109375" style="2" customWidth="1"/>
    <col min="4872" max="5120" width="11.42578125" style="2"/>
    <col min="5121" max="5121" width="10.28515625" style="2" customWidth="1"/>
    <col min="5122" max="5122" width="38.140625" style="2" customWidth="1"/>
    <col min="5123" max="5123" width="13.85546875" style="2" customWidth="1"/>
    <col min="5124" max="5124" width="11" style="2" customWidth="1"/>
    <col min="5125" max="5125" width="11.42578125" style="2"/>
    <col min="5126" max="5126" width="14" style="2" customWidth="1"/>
    <col min="5127" max="5127" width="19.7109375" style="2" customWidth="1"/>
    <col min="5128" max="5376" width="11.42578125" style="2"/>
    <col min="5377" max="5377" width="10.28515625" style="2" customWidth="1"/>
    <col min="5378" max="5378" width="38.140625" style="2" customWidth="1"/>
    <col min="5379" max="5379" width="13.85546875" style="2" customWidth="1"/>
    <col min="5380" max="5380" width="11" style="2" customWidth="1"/>
    <col min="5381" max="5381" width="11.42578125" style="2"/>
    <col min="5382" max="5382" width="14" style="2" customWidth="1"/>
    <col min="5383" max="5383" width="19.7109375" style="2" customWidth="1"/>
    <col min="5384" max="5632" width="11.42578125" style="2"/>
    <col min="5633" max="5633" width="10.28515625" style="2" customWidth="1"/>
    <col min="5634" max="5634" width="38.140625" style="2" customWidth="1"/>
    <col min="5635" max="5635" width="13.85546875" style="2" customWidth="1"/>
    <col min="5636" max="5636" width="11" style="2" customWidth="1"/>
    <col min="5637" max="5637" width="11.42578125" style="2"/>
    <col min="5638" max="5638" width="14" style="2" customWidth="1"/>
    <col min="5639" max="5639" width="19.7109375" style="2" customWidth="1"/>
    <col min="5640" max="5888" width="11.42578125" style="2"/>
    <col min="5889" max="5889" width="10.28515625" style="2" customWidth="1"/>
    <col min="5890" max="5890" width="38.140625" style="2" customWidth="1"/>
    <col min="5891" max="5891" width="13.85546875" style="2" customWidth="1"/>
    <col min="5892" max="5892" width="11" style="2" customWidth="1"/>
    <col min="5893" max="5893" width="11.42578125" style="2"/>
    <col min="5894" max="5894" width="14" style="2" customWidth="1"/>
    <col min="5895" max="5895" width="19.7109375" style="2" customWidth="1"/>
    <col min="5896" max="6144" width="11.42578125" style="2"/>
    <col min="6145" max="6145" width="10.28515625" style="2" customWidth="1"/>
    <col min="6146" max="6146" width="38.140625" style="2" customWidth="1"/>
    <col min="6147" max="6147" width="13.85546875" style="2" customWidth="1"/>
    <col min="6148" max="6148" width="11" style="2" customWidth="1"/>
    <col min="6149" max="6149" width="11.42578125" style="2"/>
    <col min="6150" max="6150" width="14" style="2" customWidth="1"/>
    <col min="6151" max="6151" width="19.7109375" style="2" customWidth="1"/>
    <col min="6152" max="6400" width="11.42578125" style="2"/>
    <col min="6401" max="6401" width="10.28515625" style="2" customWidth="1"/>
    <col min="6402" max="6402" width="38.140625" style="2" customWidth="1"/>
    <col min="6403" max="6403" width="13.85546875" style="2" customWidth="1"/>
    <col min="6404" max="6404" width="11" style="2" customWidth="1"/>
    <col min="6405" max="6405" width="11.42578125" style="2"/>
    <col min="6406" max="6406" width="14" style="2" customWidth="1"/>
    <col min="6407" max="6407" width="19.7109375" style="2" customWidth="1"/>
    <col min="6408" max="6656" width="11.42578125" style="2"/>
    <col min="6657" max="6657" width="10.28515625" style="2" customWidth="1"/>
    <col min="6658" max="6658" width="38.140625" style="2" customWidth="1"/>
    <col min="6659" max="6659" width="13.85546875" style="2" customWidth="1"/>
    <col min="6660" max="6660" width="11" style="2" customWidth="1"/>
    <col min="6661" max="6661" width="11.42578125" style="2"/>
    <col min="6662" max="6662" width="14" style="2" customWidth="1"/>
    <col min="6663" max="6663" width="19.7109375" style="2" customWidth="1"/>
    <col min="6664" max="6912" width="11.42578125" style="2"/>
    <col min="6913" max="6913" width="10.28515625" style="2" customWidth="1"/>
    <col min="6914" max="6914" width="38.140625" style="2" customWidth="1"/>
    <col min="6915" max="6915" width="13.85546875" style="2" customWidth="1"/>
    <col min="6916" max="6916" width="11" style="2" customWidth="1"/>
    <col min="6917" max="6917" width="11.42578125" style="2"/>
    <col min="6918" max="6918" width="14" style="2" customWidth="1"/>
    <col min="6919" max="6919" width="19.7109375" style="2" customWidth="1"/>
    <col min="6920" max="7168" width="11.42578125" style="2"/>
    <col min="7169" max="7169" width="10.28515625" style="2" customWidth="1"/>
    <col min="7170" max="7170" width="38.140625" style="2" customWidth="1"/>
    <col min="7171" max="7171" width="13.85546875" style="2" customWidth="1"/>
    <col min="7172" max="7172" width="11" style="2" customWidth="1"/>
    <col min="7173" max="7173" width="11.42578125" style="2"/>
    <col min="7174" max="7174" width="14" style="2" customWidth="1"/>
    <col min="7175" max="7175" width="19.7109375" style="2" customWidth="1"/>
    <col min="7176" max="7424" width="11.42578125" style="2"/>
    <col min="7425" max="7425" width="10.28515625" style="2" customWidth="1"/>
    <col min="7426" max="7426" width="38.140625" style="2" customWidth="1"/>
    <col min="7427" max="7427" width="13.85546875" style="2" customWidth="1"/>
    <col min="7428" max="7428" width="11" style="2" customWidth="1"/>
    <col min="7429" max="7429" width="11.42578125" style="2"/>
    <col min="7430" max="7430" width="14" style="2" customWidth="1"/>
    <col min="7431" max="7431" width="19.7109375" style="2" customWidth="1"/>
    <col min="7432" max="7680" width="11.42578125" style="2"/>
    <col min="7681" max="7681" width="10.28515625" style="2" customWidth="1"/>
    <col min="7682" max="7682" width="38.140625" style="2" customWidth="1"/>
    <col min="7683" max="7683" width="13.85546875" style="2" customWidth="1"/>
    <col min="7684" max="7684" width="11" style="2" customWidth="1"/>
    <col min="7685" max="7685" width="11.42578125" style="2"/>
    <col min="7686" max="7686" width="14" style="2" customWidth="1"/>
    <col min="7687" max="7687" width="19.7109375" style="2" customWidth="1"/>
    <col min="7688" max="7936" width="11.42578125" style="2"/>
    <col min="7937" max="7937" width="10.28515625" style="2" customWidth="1"/>
    <col min="7938" max="7938" width="38.140625" style="2" customWidth="1"/>
    <col min="7939" max="7939" width="13.85546875" style="2" customWidth="1"/>
    <col min="7940" max="7940" width="11" style="2" customWidth="1"/>
    <col min="7941" max="7941" width="11.42578125" style="2"/>
    <col min="7942" max="7942" width="14" style="2" customWidth="1"/>
    <col min="7943" max="7943" width="19.7109375" style="2" customWidth="1"/>
    <col min="7944" max="8192" width="11.42578125" style="2"/>
    <col min="8193" max="8193" width="10.28515625" style="2" customWidth="1"/>
    <col min="8194" max="8194" width="38.140625" style="2" customWidth="1"/>
    <col min="8195" max="8195" width="13.85546875" style="2" customWidth="1"/>
    <col min="8196" max="8196" width="11" style="2" customWidth="1"/>
    <col min="8197" max="8197" width="11.42578125" style="2"/>
    <col min="8198" max="8198" width="14" style="2" customWidth="1"/>
    <col min="8199" max="8199" width="19.7109375" style="2" customWidth="1"/>
    <col min="8200" max="8448" width="11.42578125" style="2"/>
    <col min="8449" max="8449" width="10.28515625" style="2" customWidth="1"/>
    <col min="8450" max="8450" width="38.140625" style="2" customWidth="1"/>
    <col min="8451" max="8451" width="13.85546875" style="2" customWidth="1"/>
    <col min="8452" max="8452" width="11" style="2" customWidth="1"/>
    <col min="8453" max="8453" width="11.42578125" style="2"/>
    <col min="8454" max="8454" width="14" style="2" customWidth="1"/>
    <col min="8455" max="8455" width="19.7109375" style="2" customWidth="1"/>
    <col min="8456" max="8704" width="11.42578125" style="2"/>
    <col min="8705" max="8705" width="10.28515625" style="2" customWidth="1"/>
    <col min="8706" max="8706" width="38.140625" style="2" customWidth="1"/>
    <col min="8707" max="8707" width="13.85546875" style="2" customWidth="1"/>
    <col min="8708" max="8708" width="11" style="2" customWidth="1"/>
    <col min="8709" max="8709" width="11.42578125" style="2"/>
    <col min="8710" max="8710" width="14" style="2" customWidth="1"/>
    <col min="8711" max="8711" width="19.7109375" style="2" customWidth="1"/>
    <col min="8712" max="8960" width="11.42578125" style="2"/>
    <col min="8961" max="8961" width="10.28515625" style="2" customWidth="1"/>
    <col min="8962" max="8962" width="38.140625" style="2" customWidth="1"/>
    <col min="8963" max="8963" width="13.85546875" style="2" customWidth="1"/>
    <col min="8964" max="8964" width="11" style="2" customWidth="1"/>
    <col min="8965" max="8965" width="11.42578125" style="2"/>
    <col min="8966" max="8966" width="14" style="2" customWidth="1"/>
    <col min="8967" max="8967" width="19.7109375" style="2" customWidth="1"/>
    <col min="8968" max="9216" width="11.42578125" style="2"/>
    <col min="9217" max="9217" width="10.28515625" style="2" customWidth="1"/>
    <col min="9218" max="9218" width="38.140625" style="2" customWidth="1"/>
    <col min="9219" max="9219" width="13.85546875" style="2" customWidth="1"/>
    <col min="9220" max="9220" width="11" style="2" customWidth="1"/>
    <col min="9221" max="9221" width="11.42578125" style="2"/>
    <col min="9222" max="9222" width="14" style="2" customWidth="1"/>
    <col min="9223" max="9223" width="19.7109375" style="2" customWidth="1"/>
    <col min="9224" max="9472" width="11.42578125" style="2"/>
    <col min="9473" max="9473" width="10.28515625" style="2" customWidth="1"/>
    <col min="9474" max="9474" width="38.140625" style="2" customWidth="1"/>
    <col min="9475" max="9475" width="13.85546875" style="2" customWidth="1"/>
    <col min="9476" max="9476" width="11" style="2" customWidth="1"/>
    <col min="9477" max="9477" width="11.42578125" style="2"/>
    <col min="9478" max="9478" width="14" style="2" customWidth="1"/>
    <col min="9479" max="9479" width="19.7109375" style="2" customWidth="1"/>
    <col min="9480" max="9728" width="11.42578125" style="2"/>
    <col min="9729" max="9729" width="10.28515625" style="2" customWidth="1"/>
    <col min="9730" max="9730" width="38.140625" style="2" customWidth="1"/>
    <col min="9731" max="9731" width="13.85546875" style="2" customWidth="1"/>
    <col min="9732" max="9732" width="11" style="2" customWidth="1"/>
    <col min="9733" max="9733" width="11.42578125" style="2"/>
    <col min="9734" max="9734" width="14" style="2" customWidth="1"/>
    <col min="9735" max="9735" width="19.7109375" style="2" customWidth="1"/>
    <col min="9736" max="9984" width="11.42578125" style="2"/>
    <col min="9985" max="9985" width="10.28515625" style="2" customWidth="1"/>
    <col min="9986" max="9986" width="38.140625" style="2" customWidth="1"/>
    <col min="9987" max="9987" width="13.85546875" style="2" customWidth="1"/>
    <col min="9988" max="9988" width="11" style="2" customWidth="1"/>
    <col min="9989" max="9989" width="11.42578125" style="2"/>
    <col min="9990" max="9990" width="14" style="2" customWidth="1"/>
    <col min="9991" max="9991" width="19.7109375" style="2" customWidth="1"/>
    <col min="9992" max="10240" width="11.42578125" style="2"/>
    <col min="10241" max="10241" width="10.28515625" style="2" customWidth="1"/>
    <col min="10242" max="10242" width="38.140625" style="2" customWidth="1"/>
    <col min="10243" max="10243" width="13.85546875" style="2" customWidth="1"/>
    <col min="10244" max="10244" width="11" style="2" customWidth="1"/>
    <col min="10245" max="10245" width="11.42578125" style="2"/>
    <col min="10246" max="10246" width="14" style="2" customWidth="1"/>
    <col min="10247" max="10247" width="19.7109375" style="2" customWidth="1"/>
    <col min="10248" max="10496" width="11.42578125" style="2"/>
    <col min="10497" max="10497" width="10.28515625" style="2" customWidth="1"/>
    <col min="10498" max="10498" width="38.140625" style="2" customWidth="1"/>
    <col min="10499" max="10499" width="13.85546875" style="2" customWidth="1"/>
    <col min="10500" max="10500" width="11" style="2" customWidth="1"/>
    <col min="10501" max="10501" width="11.42578125" style="2"/>
    <col min="10502" max="10502" width="14" style="2" customWidth="1"/>
    <col min="10503" max="10503" width="19.7109375" style="2" customWidth="1"/>
    <col min="10504" max="10752" width="11.42578125" style="2"/>
    <col min="10753" max="10753" width="10.28515625" style="2" customWidth="1"/>
    <col min="10754" max="10754" width="38.140625" style="2" customWidth="1"/>
    <col min="10755" max="10755" width="13.85546875" style="2" customWidth="1"/>
    <col min="10756" max="10756" width="11" style="2" customWidth="1"/>
    <col min="10757" max="10757" width="11.42578125" style="2"/>
    <col min="10758" max="10758" width="14" style="2" customWidth="1"/>
    <col min="10759" max="10759" width="19.7109375" style="2" customWidth="1"/>
    <col min="10760" max="11008" width="11.42578125" style="2"/>
    <col min="11009" max="11009" width="10.28515625" style="2" customWidth="1"/>
    <col min="11010" max="11010" width="38.140625" style="2" customWidth="1"/>
    <col min="11011" max="11011" width="13.85546875" style="2" customWidth="1"/>
    <col min="11012" max="11012" width="11" style="2" customWidth="1"/>
    <col min="11013" max="11013" width="11.42578125" style="2"/>
    <col min="11014" max="11014" width="14" style="2" customWidth="1"/>
    <col min="11015" max="11015" width="19.7109375" style="2" customWidth="1"/>
    <col min="11016" max="11264" width="11.42578125" style="2"/>
    <col min="11265" max="11265" width="10.28515625" style="2" customWidth="1"/>
    <col min="11266" max="11266" width="38.140625" style="2" customWidth="1"/>
    <col min="11267" max="11267" width="13.85546875" style="2" customWidth="1"/>
    <col min="11268" max="11268" width="11" style="2" customWidth="1"/>
    <col min="11269" max="11269" width="11.42578125" style="2"/>
    <col min="11270" max="11270" width="14" style="2" customWidth="1"/>
    <col min="11271" max="11271" width="19.7109375" style="2" customWidth="1"/>
    <col min="11272" max="11520" width="11.42578125" style="2"/>
    <col min="11521" max="11521" width="10.28515625" style="2" customWidth="1"/>
    <col min="11522" max="11522" width="38.140625" style="2" customWidth="1"/>
    <col min="11523" max="11523" width="13.85546875" style="2" customWidth="1"/>
    <col min="11524" max="11524" width="11" style="2" customWidth="1"/>
    <col min="11525" max="11525" width="11.42578125" style="2"/>
    <col min="11526" max="11526" width="14" style="2" customWidth="1"/>
    <col min="11527" max="11527" width="19.7109375" style="2" customWidth="1"/>
    <col min="11528" max="11776" width="11.42578125" style="2"/>
    <col min="11777" max="11777" width="10.28515625" style="2" customWidth="1"/>
    <col min="11778" max="11778" width="38.140625" style="2" customWidth="1"/>
    <col min="11779" max="11779" width="13.85546875" style="2" customWidth="1"/>
    <col min="11780" max="11780" width="11" style="2" customWidth="1"/>
    <col min="11781" max="11781" width="11.42578125" style="2"/>
    <col min="11782" max="11782" width="14" style="2" customWidth="1"/>
    <col min="11783" max="11783" width="19.7109375" style="2" customWidth="1"/>
    <col min="11784" max="12032" width="11.42578125" style="2"/>
    <col min="12033" max="12033" width="10.28515625" style="2" customWidth="1"/>
    <col min="12034" max="12034" width="38.140625" style="2" customWidth="1"/>
    <col min="12035" max="12035" width="13.85546875" style="2" customWidth="1"/>
    <col min="12036" max="12036" width="11" style="2" customWidth="1"/>
    <col min="12037" max="12037" width="11.42578125" style="2"/>
    <col min="12038" max="12038" width="14" style="2" customWidth="1"/>
    <col min="12039" max="12039" width="19.7109375" style="2" customWidth="1"/>
    <col min="12040" max="12288" width="11.42578125" style="2"/>
    <col min="12289" max="12289" width="10.28515625" style="2" customWidth="1"/>
    <col min="12290" max="12290" width="38.140625" style="2" customWidth="1"/>
    <col min="12291" max="12291" width="13.85546875" style="2" customWidth="1"/>
    <col min="12292" max="12292" width="11" style="2" customWidth="1"/>
    <col min="12293" max="12293" width="11.42578125" style="2"/>
    <col min="12294" max="12294" width="14" style="2" customWidth="1"/>
    <col min="12295" max="12295" width="19.7109375" style="2" customWidth="1"/>
    <col min="12296" max="12544" width="11.42578125" style="2"/>
    <col min="12545" max="12545" width="10.28515625" style="2" customWidth="1"/>
    <col min="12546" max="12546" width="38.140625" style="2" customWidth="1"/>
    <col min="12547" max="12547" width="13.85546875" style="2" customWidth="1"/>
    <col min="12548" max="12548" width="11" style="2" customWidth="1"/>
    <col min="12549" max="12549" width="11.42578125" style="2"/>
    <col min="12550" max="12550" width="14" style="2" customWidth="1"/>
    <col min="12551" max="12551" width="19.7109375" style="2" customWidth="1"/>
    <col min="12552" max="12800" width="11.42578125" style="2"/>
    <col min="12801" max="12801" width="10.28515625" style="2" customWidth="1"/>
    <col min="12802" max="12802" width="38.140625" style="2" customWidth="1"/>
    <col min="12803" max="12803" width="13.85546875" style="2" customWidth="1"/>
    <col min="12804" max="12804" width="11" style="2" customWidth="1"/>
    <col min="12805" max="12805" width="11.42578125" style="2"/>
    <col min="12806" max="12806" width="14" style="2" customWidth="1"/>
    <col min="12807" max="12807" width="19.7109375" style="2" customWidth="1"/>
    <col min="12808" max="13056" width="11.42578125" style="2"/>
    <col min="13057" max="13057" width="10.28515625" style="2" customWidth="1"/>
    <col min="13058" max="13058" width="38.140625" style="2" customWidth="1"/>
    <col min="13059" max="13059" width="13.85546875" style="2" customWidth="1"/>
    <col min="13060" max="13060" width="11" style="2" customWidth="1"/>
    <col min="13061" max="13061" width="11.42578125" style="2"/>
    <col min="13062" max="13062" width="14" style="2" customWidth="1"/>
    <col min="13063" max="13063" width="19.7109375" style="2" customWidth="1"/>
    <col min="13064" max="13312" width="11.42578125" style="2"/>
    <col min="13313" max="13313" width="10.28515625" style="2" customWidth="1"/>
    <col min="13314" max="13314" width="38.140625" style="2" customWidth="1"/>
    <col min="13315" max="13315" width="13.85546875" style="2" customWidth="1"/>
    <col min="13316" max="13316" width="11" style="2" customWidth="1"/>
    <col min="13317" max="13317" width="11.42578125" style="2"/>
    <col min="13318" max="13318" width="14" style="2" customWidth="1"/>
    <col min="13319" max="13319" width="19.7109375" style="2" customWidth="1"/>
    <col min="13320" max="13568" width="11.42578125" style="2"/>
    <col min="13569" max="13569" width="10.28515625" style="2" customWidth="1"/>
    <col min="13570" max="13570" width="38.140625" style="2" customWidth="1"/>
    <col min="13571" max="13571" width="13.85546875" style="2" customWidth="1"/>
    <col min="13572" max="13572" width="11" style="2" customWidth="1"/>
    <col min="13573" max="13573" width="11.42578125" style="2"/>
    <col min="13574" max="13574" width="14" style="2" customWidth="1"/>
    <col min="13575" max="13575" width="19.7109375" style="2" customWidth="1"/>
    <col min="13576" max="13824" width="11.42578125" style="2"/>
    <col min="13825" max="13825" width="10.28515625" style="2" customWidth="1"/>
    <col min="13826" max="13826" width="38.140625" style="2" customWidth="1"/>
    <col min="13827" max="13827" width="13.85546875" style="2" customWidth="1"/>
    <col min="13828" max="13828" width="11" style="2" customWidth="1"/>
    <col min="13829" max="13829" width="11.42578125" style="2"/>
    <col min="13830" max="13830" width="14" style="2" customWidth="1"/>
    <col min="13831" max="13831" width="19.7109375" style="2" customWidth="1"/>
    <col min="13832" max="14080" width="11.42578125" style="2"/>
    <col min="14081" max="14081" width="10.28515625" style="2" customWidth="1"/>
    <col min="14082" max="14082" width="38.140625" style="2" customWidth="1"/>
    <col min="14083" max="14083" width="13.85546875" style="2" customWidth="1"/>
    <col min="14084" max="14084" width="11" style="2" customWidth="1"/>
    <col min="14085" max="14085" width="11.42578125" style="2"/>
    <col min="14086" max="14086" width="14" style="2" customWidth="1"/>
    <col min="14087" max="14087" width="19.7109375" style="2" customWidth="1"/>
    <col min="14088" max="14336" width="11.42578125" style="2"/>
    <col min="14337" max="14337" width="10.28515625" style="2" customWidth="1"/>
    <col min="14338" max="14338" width="38.140625" style="2" customWidth="1"/>
    <col min="14339" max="14339" width="13.85546875" style="2" customWidth="1"/>
    <col min="14340" max="14340" width="11" style="2" customWidth="1"/>
    <col min="14341" max="14341" width="11.42578125" style="2"/>
    <col min="14342" max="14342" width="14" style="2" customWidth="1"/>
    <col min="14343" max="14343" width="19.7109375" style="2" customWidth="1"/>
    <col min="14344" max="14592" width="11.42578125" style="2"/>
    <col min="14593" max="14593" width="10.28515625" style="2" customWidth="1"/>
    <col min="14594" max="14594" width="38.140625" style="2" customWidth="1"/>
    <col min="14595" max="14595" width="13.85546875" style="2" customWidth="1"/>
    <col min="14596" max="14596" width="11" style="2" customWidth="1"/>
    <col min="14597" max="14597" width="11.42578125" style="2"/>
    <col min="14598" max="14598" width="14" style="2" customWidth="1"/>
    <col min="14599" max="14599" width="19.7109375" style="2" customWidth="1"/>
    <col min="14600" max="14848" width="11.42578125" style="2"/>
    <col min="14849" max="14849" width="10.28515625" style="2" customWidth="1"/>
    <col min="14850" max="14850" width="38.140625" style="2" customWidth="1"/>
    <col min="14851" max="14851" width="13.85546875" style="2" customWidth="1"/>
    <col min="14852" max="14852" width="11" style="2" customWidth="1"/>
    <col min="14853" max="14853" width="11.42578125" style="2"/>
    <col min="14854" max="14854" width="14" style="2" customWidth="1"/>
    <col min="14855" max="14855" width="19.7109375" style="2" customWidth="1"/>
    <col min="14856" max="15104" width="11.42578125" style="2"/>
    <col min="15105" max="15105" width="10.28515625" style="2" customWidth="1"/>
    <col min="15106" max="15106" width="38.140625" style="2" customWidth="1"/>
    <col min="15107" max="15107" width="13.85546875" style="2" customWidth="1"/>
    <col min="15108" max="15108" width="11" style="2" customWidth="1"/>
    <col min="15109" max="15109" width="11.42578125" style="2"/>
    <col min="15110" max="15110" width="14" style="2" customWidth="1"/>
    <col min="15111" max="15111" width="19.7109375" style="2" customWidth="1"/>
    <col min="15112" max="15360" width="11.42578125" style="2"/>
    <col min="15361" max="15361" width="10.28515625" style="2" customWidth="1"/>
    <col min="15362" max="15362" width="38.140625" style="2" customWidth="1"/>
    <col min="15363" max="15363" width="13.85546875" style="2" customWidth="1"/>
    <col min="15364" max="15364" width="11" style="2" customWidth="1"/>
    <col min="15365" max="15365" width="11.42578125" style="2"/>
    <col min="15366" max="15366" width="14" style="2" customWidth="1"/>
    <col min="15367" max="15367" width="19.7109375" style="2" customWidth="1"/>
    <col min="15368" max="15616" width="11.42578125" style="2"/>
    <col min="15617" max="15617" width="10.28515625" style="2" customWidth="1"/>
    <col min="15618" max="15618" width="38.140625" style="2" customWidth="1"/>
    <col min="15619" max="15619" width="13.85546875" style="2" customWidth="1"/>
    <col min="15620" max="15620" width="11" style="2" customWidth="1"/>
    <col min="15621" max="15621" width="11.42578125" style="2"/>
    <col min="15622" max="15622" width="14" style="2" customWidth="1"/>
    <col min="15623" max="15623" width="19.7109375" style="2" customWidth="1"/>
    <col min="15624" max="15872" width="11.42578125" style="2"/>
    <col min="15873" max="15873" width="10.28515625" style="2" customWidth="1"/>
    <col min="15874" max="15874" width="38.140625" style="2" customWidth="1"/>
    <col min="15875" max="15875" width="13.85546875" style="2" customWidth="1"/>
    <col min="15876" max="15876" width="11" style="2" customWidth="1"/>
    <col min="15877" max="15877" width="11.42578125" style="2"/>
    <col min="15878" max="15878" width="14" style="2" customWidth="1"/>
    <col min="15879" max="15879" width="19.7109375" style="2" customWidth="1"/>
    <col min="15880" max="16128" width="11.42578125" style="2"/>
    <col min="16129" max="16129" width="10.28515625" style="2" customWidth="1"/>
    <col min="16130" max="16130" width="38.140625" style="2" customWidth="1"/>
    <col min="16131" max="16131" width="13.85546875" style="2" customWidth="1"/>
    <col min="16132" max="16132" width="11" style="2" customWidth="1"/>
    <col min="16133" max="16133" width="11.42578125" style="2"/>
    <col min="16134" max="16134" width="14" style="2" customWidth="1"/>
    <col min="16135" max="16135" width="19.7109375" style="2" customWidth="1"/>
    <col min="16136" max="16384" width="11.42578125" style="2"/>
  </cols>
  <sheetData>
    <row r="1" spans="1:7" ht="12.75" customHeight="1" x14ac:dyDescent="0.2">
      <c r="A1" s="1"/>
      <c r="B1" s="346" t="str">
        <f>[34]DATOS!Q20</f>
        <v>“MEJORAMIENTO DE VÍAS TERCIARIAS MEDIANTE LA CONSTRUCCION DE PLACA HUELLA EN SITIOS CRITICOS DEL MUNICIPIO PAICOL DEPARTAMENTO DEL HUILA"</v>
      </c>
      <c r="C1" s="347"/>
      <c r="D1" s="347"/>
      <c r="E1" s="348"/>
      <c r="F1" s="355"/>
    </row>
    <row r="2" spans="1:7" x14ac:dyDescent="0.2">
      <c r="A2" s="3"/>
      <c r="B2" s="349"/>
      <c r="C2" s="350"/>
      <c r="D2" s="350"/>
      <c r="E2" s="351"/>
      <c r="F2" s="356"/>
      <c r="G2" s="4"/>
    </row>
    <row r="3" spans="1:7" x14ac:dyDescent="0.2">
      <c r="A3" s="3"/>
      <c r="B3" s="349"/>
      <c r="C3" s="350"/>
      <c r="D3" s="350"/>
      <c r="E3" s="351"/>
      <c r="F3" s="356"/>
      <c r="G3" s="4"/>
    </row>
    <row r="4" spans="1:7" ht="13.5" thickBot="1" x14ac:dyDescent="0.25">
      <c r="A4" s="3"/>
      <c r="B4" s="349"/>
      <c r="C4" s="350"/>
      <c r="D4" s="350"/>
      <c r="E4" s="351"/>
      <c r="F4" s="357"/>
      <c r="G4" s="4"/>
    </row>
    <row r="5" spans="1:7" ht="13.5" thickBot="1" x14ac:dyDescent="0.25">
      <c r="A5" s="3"/>
      <c r="B5" s="352"/>
      <c r="C5" s="353"/>
      <c r="D5" s="353"/>
      <c r="E5" s="354"/>
      <c r="F5" s="5">
        <f>'PRESUPUESTO OFICIAL (Entidad)'!K34</f>
        <v>738807978</v>
      </c>
      <c r="G5" s="4"/>
    </row>
    <row r="6" spans="1:7" ht="19.5" thickBot="1" x14ac:dyDescent="0.35">
      <c r="A6" s="358" t="s">
        <v>36</v>
      </c>
      <c r="B6" s="359"/>
      <c r="C6" s="359"/>
      <c r="D6" s="359"/>
      <c r="E6" s="359"/>
      <c r="F6" s="360"/>
      <c r="G6" s="4"/>
    </row>
    <row r="7" spans="1:7" ht="14.25" thickBot="1" x14ac:dyDescent="0.25">
      <c r="A7" s="6" t="s">
        <v>2</v>
      </c>
      <c r="B7" s="7" t="s">
        <v>37</v>
      </c>
      <c r="C7" s="7" t="s">
        <v>38</v>
      </c>
      <c r="D7" s="8" t="s">
        <v>39</v>
      </c>
      <c r="E7" s="8" t="s">
        <v>40</v>
      </c>
      <c r="F7" s="9" t="s">
        <v>6</v>
      </c>
      <c r="G7" s="4"/>
    </row>
    <row r="8" spans="1:7" ht="11.25" customHeight="1" x14ac:dyDescent="0.2">
      <c r="A8" s="10">
        <v>1</v>
      </c>
      <c r="B8" s="361" t="s">
        <v>41</v>
      </c>
      <c r="C8" s="361"/>
      <c r="D8" s="361"/>
      <c r="E8" s="361"/>
      <c r="F8" s="362"/>
      <c r="G8" s="4"/>
    </row>
    <row r="9" spans="1:7" ht="11.25" customHeight="1" x14ac:dyDescent="0.2">
      <c r="A9" s="11"/>
      <c r="B9" s="12" t="s">
        <v>42</v>
      </c>
      <c r="C9" s="12"/>
      <c r="D9" s="12"/>
      <c r="E9" s="12"/>
      <c r="F9" s="13"/>
      <c r="G9" s="4"/>
    </row>
    <row r="10" spans="1:7" ht="13.5" x14ac:dyDescent="0.2">
      <c r="A10" s="14" t="s">
        <v>43</v>
      </c>
      <c r="B10" s="15" t="s">
        <v>44</v>
      </c>
      <c r="C10" s="16">
        <v>5000000</v>
      </c>
      <c r="D10" s="17">
        <v>3</v>
      </c>
      <c r="E10" s="18">
        <v>0.4</v>
      </c>
      <c r="F10" s="19">
        <f t="shared" ref="F10:F15" si="0">+E10*D10*C10</f>
        <v>6000000.0000000009</v>
      </c>
      <c r="G10" s="4"/>
    </row>
    <row r="11" spans="1:7" ht="13.5" x14ac:dyDescent="0.2">
      <c r="A11" s="14" t="s">
        <v>45</v>
      </c>
      <c r="B11" s="15" t="s">
        <v>46</v>
      </c>
      <c r="C11" s="16">
        <v>3800000</v>
      </c>
      <c r="D11" s="17">
        <v>3</v>
      </c>
      <c r="E11" s="18">
        <v>1</v>
      </c>
      <c r="F11" s="19">
        <f t="shared" si="0"/>
        <v>11400000</v>
      </c>
      <c r="G11" s="4"/>
    </row>
    <row r="12" spans="1:7" ht="13.5" x14ac:dyDescent="0.2">
      <c r="A12" s="14" t="s">
        <v>47</v>
      </c>
      <c r="B12" s="20" t="s">
        <v>48</v>
      </c>
      <c r="C12" s="16">
        <v>5000000</v>
      </c>
      <c r="D12" s="17">
        <v>3</v>
      </c>
      <c r="E12" s="18">
        <v>0.1</v>
      </c>
      <c r="F12" s="19">
        <f t="shared" si="0"/>
        <v>1500000.0000000002</v>
      </c>
      <c r="G12" s="4"/>
    </row>
    <row r="13" spans="1:7" ht="13.5" x14ac:dyDescent="0.2">
      <c r="A13" s="14" t="s">
        <v>49</v>
      </c>
      <c r="B13" s="20" t="s">
        <v>50</v>
      </c>
      <c r="C13" s="16">
        <v>3800000</v>
      </c>
      <c r="D13" s="17">
        <v>3</v>
      </c>
      <c r="E13" s="18">
        <v>1</v>
      </c>
      <c r="F13" s="19">
        <f t="shared" si="0"/>
        <v>11400000</v>
      </c>
      <c r="G13" s="4"/>
    </row>
    <row r="14" spans="1:7" ht="13.5" x14ac:dyDescent="0.2">
      <c r="A14" s="14" t="s">
        <v>51</v>
      </c>
      <c r="B14" s="15" t="s">
        <v>52</v>
      </c>
      <c r="C14" s="16">
        <v>1800000</v>
      </c>
      <c r="D14" s="17">
        <v>3</v>
      </c>
      <c r="E14" s="18">
        <v>1</v>
      </c>
      <c r="F14" s="19">
        <f t="shared" si="0"/>
        <v>5400000</v>
      </c>
      <c r="G14" s="4"/>
    </row>
    <row r="15" spans="1:7" ht="13.5" x14ac:dyDescent="0.2">
      <c r="A15" s="14" t="s">
        <v>53</v>
      </c>
      <c r="B15" s="15" t="s">
        <v>54</v>
      </c>
      <c r="C15" s="16">
        <v>1160000</v>
      </c>
      <c r="D15" s="17">
        <v>3</v>
      </c>
      <c r="E15" s="18">
        <v>1</v>
      </c>
      <c r="F15" s="19">
        <f t="shared" si="0"/>
        <v>3480000</v>
      </c>
      <c r="G15" s="4"/>
    </row>
    <row r="16" spans="1:7" ht="13.5" x14ac:dyDescent="0.2">
      <c r="A16" s="14"/>
      <c r="B16" s="341" t="s">
        <v>55</v>
      </c>
      <c r="C16" s="341"/>
      <c r="D16" s="341"/>
      <c r="E16" s="341"/>
      <c r="F16" s="21">
        <f>SUM(F10:F15)</f>
        <v>39180000</v>
      </c>
      <c r="G16" s="4"/>
    </row>
    <row r="17" spans="1:7" ht="13.5" x14ac:dyDescent="0.2">
      <c r="A17" s="22"/>
      <c r="B17" s="23" t="s">
        <v>56</v>
      </c>
      <c r="C17" s="24" t="s">
        <v>57</v>
      </c>
      <c r="D17" s="344" t="s">
        <v>58</v>
      </c>
      <c r="E17" s="344"/>
      <c r="F17" s="345"/>
      <c r="G17" s="4"/>
    </row>
    <row r="18" spans="1:7" ht="13.5" x14ac:dyDescent="0.2">
      <c r="A18" s="14" t="s">
        <v>59</v>
      </c>
      <c r="B18" s="25" t="s">
        <v>60</v>
      </c>
      <c r="C18" s="26">
        <v>8.3299999999999999E-2</v>
      </c>
      <c r="D18" s="363">
        <f>F16*C18</f>
        <v>3263694</v>
      </c>
      <c r="E18" s="363"/>
      <c r="F18" s="364"/>
      <c r="G18" s="4"/>
    </row>
    <row r="19" spans="1:7" ht="13.5" x14ac:dyDescent="0.2">
      <c r="A19" s="14" t="s">
        <v>61</v>
      </c>
      <c r="B19" s="25" t="s">
        <v>62</v>
      </c>
      <c r="C19" s="26">
        <v>0.01</v>
      </c>
      <c r="D19" s="363">
        <f>F16*C19</f>
        <v>391800</v>
      </c>
      <c r="E19" s="363"/>
      <c r="F19" s="364"/>
      <c r="G19" s="4"/>
    </row>
    <row r="20" spans="1:7" ht="13.5" x14ac:dyDescent="0.2">
      <c r="A20" s="14" t="s">
        <v>63</v>
      </c>
      <c r="B20" s="25" t="s">
        <v>64</v>
      </c>
      <c r="C20" s="26">
        <v>8.3299999999999999E-2</v>
      </c>
      <c r="D20" s="363">
        <f>F16*C20</f>
        <v>3263694</v>
      </c>
      <c r="E20" s="363"/>
      <c r="F20" s="364"/>
      <c r="G20" s="4"/>
    </row>
    <row r="21" spans="1:7" ht="13.5" x14ac:dyDescent="0.2">
      <c r="A21" s="14" t="s">
        <v>65</v>
      </c>
      <c r="B21" s="25" t="s">
        <v>66</v>
      </c>
      <c r="C21" s="26">
        <v>4.1599999999999998E-2</v>
      </c>
      <c r="D21" s="363">
        <f>F16*C21</f>
        <v>1629888</v>
      </c>
      <c r="E21" s="363"/>
      <c r="F21" s="364"/>
      <c r="G21" s="4"/>
    </row>
    <row r="22" spans="1:7" ht="13.5" x14ac:dyDescent="0.2">
      <c r="A22" s="14"/>
      <c r="B22" s="341" t="s">
        <v>67</v>
      </c>
      <c r="C22" s="341"/>
      <c r="D22" s="342">
        <f>SUM(D18:F21)</f>
        <v>8549076</v>
      </c>
      <c r="E22" s="342"/>
      <c r="F22" s="343"/>
      <c r="G22" s="4"/>
    </row>
    <row r="23" spans="1:7" ht="13.5" x14ac:dyDescent="0.2">
      <c r="A23" s="14"/>
      <c r="B23" s="23" t="s">
        <v>68</v>
      </c>
      <c r="C23" s="24" t="s">
        <v>57</v>
      </c>
      <c r="D23" s="344" t="s">
        <v>58</v>
      </c>
      <c r="E23" s="344"/>
      <c r="F23" s="345"/>
      <c r="G23" s="4"/>
    </row>
    <row r="24" spans="1:7" ht="13.5" x14ac:dyDescent="0.2">
      <c r="A24" s="14" t="s">
        <v>69</v>
      </c>
      <c r="B24" s="27" t="s">
        <v>70</v>
      </c>
      <c r="C24" s="28">
        <v>8.5000000000000006E-2</v>
      </c>
      <c r="D24" s="363">
        <f>C24*F16</f>
        <v>3330300.0000000005</v>
      </c>
      <c r="E24" s="363"/>
      <c r="F24" s="364"/>
      <c r="G24" s="4"/>
    </row>
    <row r="25" spans="1:7" ht="13.5" x14ac:dyDescent="0.2">
      <c r="A25" s="14" t="s">
        <v>71</v>
      </c>
      <c r="B25" s="27" t="s">
        <v>72</v>
      </c>
      <c r="C25" s="28">
        <v>0.12</v>
      </c>
      <c r="D25" s="363">
        <f>C25*F16</f>
        <v>4701600</v>
      </c>
      <c r="E25" s="363"/>
      <c r="F25" s="364"/>
      <c r="G25" s="4"/>
    </row>
    <row r="26" spans="1:7" ht="13.5" x14ac:dyDescent="0.2">
      <c r="A26" s="14" t="s">
        <v>73</v>
      </c>
      <c r="B26" s="27" t="s">
        <v>74</v>
      </c>
      <c r="C26" s="28">
        <v>6.9599999999999995E-2</v>
      </c>
      <c r="D26" s="363">
        <f>C26*F16</f>
        <v>2726928</v>
      </c>
      <c r="E26" s="363"/>
      <c r="F26" s="364"/>
      <c r="G26" s="4"/>
    </row>
    <row r="27" spans="1:7" ht="13.5" x14ac:dyDescent="0.2">
      <c r="A27" s="14" t="s">
        <v>75</v>
      </c>
      <c r="B27" s="27" t="s">
        <v>76</v>
      </c>
      <c r="C27" s="29">
        <v>0.04</v>
      </c>
      <c r="D27" s="363">
        <f>C27*F16</f>
        <v>1567200</v>
      </c>
      <c r="E27" s="363"/>
      <c r="F27" s="364"/>
      <c r="G27" s="4"/>
    </row>
    <row r="28" spans="1:7" ht="13.5" x14ac:dyDescent="0.2">
      <c r="A28" s="14" t="s">
        <v>77</v>
      </c>
      <c r="B28" s="27" t="s">
        <v>78</v>
      </c>
      <c r="C28" s="29">
        <v>0.02</v>
      </c>
      <c r="D28" s="363">
        <f>C28*F16</f>
        <v>783600</v>
      </c>
      <c r="E28" s="363"/>
      <c r="F28" s="364"/>
      <c r="G28" s="4"/>
    </row>
    <row r="29" spans="1:7" ht="13.5" x14ac:dyDescent="0.2">
      <c r="A29" s="14" t="s">
        <v>79</v>
      </c>
      <c r="B29" s="27" t="s">
        <v>80</v>
      </c>
      <c r="C29" s="29">
        <v>0.03</v>
      </c>
      <c r="D29" s="363">
        <f>C29*F16</f>
        <v>1175400</v>
      </c>
      <c r="E29" s="363"/>
      <c r="F29" s="364"/>
      <c r="G29" s="4"/>
    </row>
    <row r="30" spans="1:7" ht="13.5" x14ac:dyDescent="0.2">
      <c r="A30" s="14" t="s">
        <v>81</v>
      </c>
      <c r="B30" s="30" t="s">
        <v>82</v>
      </c>
      <c r="C30" s="31">
        <v>1.4999999999999999E-2</v>
      </c>
      <c r="D30" s="363">
        <f>C30*F16</f>
        <v>587700</v>
      </c>
      <c r="E30" s="363"/>
      <c r="F30" s="364"/>
      <c r="G30" s="4"/>
    </row>
    <row r="31" spans="1:7" ht="13.5" x14ac:dyDescent="0.2">
      <c r="A31" s="14"/>
      <c r="B31" s="341" t="s">
        <v>83</v>
      </c>
      <c r="C31" s="341"/>
      <c r="D31" s="342">
        <f>SUM(D24:F30)</f>
        <v>14872728</v>
      </c>
      <c r="E31" s="342"/>
      <c r="F31" s="343"/>
      <c r="G31" s="4"/>
    </row>
    <row r="32" spans="1:7" ht="13.5" x14ac:dyDescent="0.2">
      <c r="A32" s="14"/>
      <c r="B32" s="23" t="s">
        <v>84</v>
      </c>
      <c r="C32" s="24" t="s">
        <v>4</v>
      </c>
      <c r="D32" s="32" t="s">
        <v>85</v>
      </c>
      <c r="E32" s="32" t="s">
        <v>86</v>
      </c>
      <c r="F32" s="33" t="s">
        <v>87</v>
      </c>
      <c r="G32" s="4"/>
    </row>
    <row r="33" spans="1:8" ht="24" customHeight="1" x14ac:dyDescent="0.2">
      <c r="A33" s="14" t="s">
        <v>88</v>
      </c>
      <c r="B33" s="25" t="s">
        <v>89</v>
      </c>
      <c r="C33" s="34" t="s">
        <v>90</v>
      </c>
      <c r="D33" s="35">
        <v>3</v>
      </c>
      <c r="E33" s="36">
        <v>1500000</v>
      </c>
      <c r="F33" s="37">
        <f>ROUND(D33*E33,0)</f>
        <v>4500000</v>
      </c>
      <c r="G33" s="4"/>
    </row>
    <row r="34" spans="1:8" ht="23.25" customHeight="1" x14ac:dyDescent="0.2">
      <c r="A34" s="14" t="s">
        <v>91</v>
      </c>
      <c r="B34" s="25" t="s">
        <v>92</v>
      </c>
      <c r="C34" s="34" t="s">
        <v>90</v>
      </c>
      <c r="D34" s="35">
        <v>3</v>
      </c>
      <c r="E34" s="36">
        <v>500000</v>
      </c>
      <c r="F34" s="37">
        <f>ROUND(D34*E34,0)</f>
        <v>1500000</v>
      </c>
    </row>
    <row r="35" spans="1:8" ht="37.5" customHeight="1" x14ac:dyDescent="0.2">
      <c r="A35" s="14" t="s">
        <v>93</v>
      </c>
      <c r="B35" s="25" t="s">
        <v>94</v>
      </c>
      <c r="C35" s="34" t="s">
        <v>90</v>
      </c>
      <c r="D35" s="35">
        <v>3</v>
      </c>
      <c r="E35" s="38">
        <v>1200000</v>
      </c>
      <c r="F35" s="39">
        <f>+E35*D35</f>
        <v>3600000</v>
      </c>
    </row>
    <row r="36" spans="1:8" ht="16.5" customHeight="1" x14ac:dyDescent="0.2">
      <c r="A36" s="14" t="s">
        <v>95</v>
      </c>
      <c r="B36" s="25" t="s">
        <v>96</v>
      </c>
      <c r="C36" s="34" t="s">
        <v>97</v>
      </c>
      <c r="D36" s="35">
        <v>1</v>
      </c>
      <c r="E36" s="36">
        <v>529816.93999999762</v>
      </c>
      <c r="F36" s="37">
        <f>ROUND(D36*E36,0)</f>
        <v>529817</v>
      </c>
      <c r="G36" s="40"/>
      <c r="H36" s="45">
        <f>500000+H48</f>
        <v>499999.93999999762</v>
      </c>
    </row>
    <row r="37" spans="1:8" ht="15" customHeight="1" x14ac:dyDescent="0.2">
      <c r="A37" s="41"/>
      <c r="B37" s="341" t="s">
        <v>98</v>
      </c>
      <c r="C37" s="341"/>
      <c r="D37" s="341"/>
      <c r="E37" s="341"/>
      <c r="F37" s="42">
        <f>SUM(F33:F36)</f>
        <v>10129817</v>
      </c>
      <c r="G37" s="40"/>
    </row>
    <row r="38" spans="1:8" ht="13.5" x14ac:dyDescent="0.2">
      <c r="A38" s="41"/>
      <c r="B38" s="23" t="s">
        <v>99</v>
      </c>
      <c r="C38" s="24" t="s">
        <v>57</v>
      </c>
      <c r="D38" s="344" t="s">
        <v>58</v>
      </c>
      <c r="E38" s="344"/>
      <c r="F38" s="345"/>
      <c r="G38" s="40"/>
    </row>
    <row r="39" spans="1:8" ht="13.5" x14ac:dyDescent="0.2">
      <c r="A39" s="41" t="s">
        <v>100</v>
      </c>
      <c r="B39" s="30" t="s">
        <v>101</v>
      </c>
      <c r="C39" s="43">
        <v>1.4999999999999999E-2</v>
      </c>
      <c r="D39" s="363">
        <f>C39*'PRESUPUESTO OFICIAL (Entidad)'!K38</f>
        <v>11214717</v>
      </c>
      <c r="E39" s="363"/>
      <c r="F39" s="364"/>
      <c r="G39" s="40"/>
    </row>
    <row r="40" spans="1:8" ht="13.5" x14ac:dyDescent="0.2">
      <c r="A40" s="41" t="s">
        <v>102</v>
      </c>
      <c r="B40" s="30" t="s">
        <v>103</v>
      </c>
      <c r="C40" s="43">
        <v>0.04</v>
      </c>
      <c r="D40" s="363">
        <f>C40*'PRESUPUESTO OFICIAL (Entidad)'!K38</f>
        <v>29905912</v>
      </c>
      <c r="E40" s="363"/>
      <c r="F40" s="364"/>
      <c r="G40" s="40"/>
    </row>
    <row r="41" spans="1:8" ht="13.5" x14ac:dyDescent="0.2">
      <c r="A41" s="41" t="s">
        <v>104</v>
      </c>
      <c r="B41" s="30" t="s">
        <v>105</v>
      </c>
      <c r="C41" s="43">
        <v>0.02</v>
      </c>
      <c r="D41" s="363">
        <f>C41*'PRESUPUESTO OFICIAL (Entidad)'!K38</f>
        <v>14952956</v>
      </c>
      <c r="E41" s="363"/>
      <c r="F41" s="364"/>
      <c r="G41" s="40"/>
    </row>
    <row r="42" spans="1:8" ht="13.5" x14ac:dyDescent="0.2">
      <c r="A42" s="41" t="s">
        <v>106</v>
      </c>
      <c r="B42" s="15" t="s">
        <v>107</v>
      </c>
      <c r="C42" s="44">
        <v>0.05</v>
      </c>
      <c r="D42" s="363">
        <f>C42*'PRESUPUESTO OFICIAL (Entidad)'!K38</f>
        <v>37382390</v>
      </c>
      <c r="E42" s="363"/>
      <c r="F42" s="364"/>
      <c r="G42" s="45"/>
      <c r="H42" s="45"/>
    </row>
    <row r="43" spans="1:8" ht="13.5" x14ac:dyDescent="0.2">
      <c r="A43" s="14"/>
      <c r="B43" s="341" t="s">
        <v>108</v>
      </c>
      <c r="C43" s="341"/>
      <c r="D43" s="342">
        <f>SUM(D39:F42)</f>
        <v>93455975</v>
      </c>
      <c r="E43" s="342"/>
      <c r="F43" s="343"/>
      <c r="G43" s="45"/>
      <c r="H43" s="45"/>
    </row>
    <row r="44" spans="1:8" ht="13.5" x14ac:dyDescent="0.2">
      <c r="A44" s="14"/>
      <c r="B44" s="23" t="s">
        <v>109</v>
      </c>
      <c r="C44" s="24" t="s">
        <v>57</v>
      </c>
      <c r="D44" s="344" t="s">
        <v>58</v>
      </c>
      <c r="E44" s="344"/>
      <c r="F44" s="345"/>
      <c r="G44" s="45"/>
      <c r="H44" s="45"/>
    </row>
    <row r="45" spans="1:8" ht="13.5" x14ac:dyDescent="0.2">
      <c r="A45" s="14" t="s">
        <v>110</v>
      </c>
      <c r="B45" s="30" t="s">
        <v>111</v>
      </c>
      <c r="C45" s="43">
        <v>5.0000000000000001E-3</v>
      </c>
      <c r="D45" s="363">
        <f>C45*'PRESUPUESTO OFICIAL (Entidad)'!K38</f>
        <v>3738239</v>
      </c>
      <c r="E45" s="363"/>
      <c r="F45" s="364"/>
      <c r="G45" s="45"/>
      <c r="H45" s="45"/>
    </row>
    <row r="46" spans="1:8" ht="13.5" x14ac:dyDescent="0.2">
      <c r="A46" s="14"/>
      <c r="B46" s="341" t="s">
        <v>112</v>
      </c>
      <c r="C46" s="341"/>
      <c r="D46" s="342">
        <f>SUM(D45:F45)</f>
        <v>3738239</v>
      </c>
      <c r="E46" s="342"/>
      <c r="F46" s="343"/>
      <c r="G46" s="45"/>
      <c r="H46" s="46">
        <f>1000000+(H48/3)</f>
        <v>999999.97999999917</v>
      </c>
    </row>
    <row r="47" spans="1:8" ht="13.5" x14ac:dyDescent="0.2">
      <c r="A47" s="14"/>
      <c r="B47" s="23"/>
      <c r="C47" s="23"/>
      <c r="D47" s="342"/>
      <c r="E47" s="342"/>
      <c r="F47" s="343"/>
      <c r="G47" s="45"/>
      <c r="H47" s="45"/>
    </row>
    <row r="48" spans="1:8" ht="13.5" x14ac:dyDescent="0.2">
      <c r="A48" s="41"/>
      <c r="B48" s="23" t="s">
        <v>113</v>
      </c>
      <c r="C48" s="47">
        <v>0.23</v>
      </c>
      <c r="D48" s="367">
        <f>C48*F5</f>
        <v>169925834.94</v>
      </c>
      <c r="E48" s="368"/>
      <c r="F48" s="369"/>
      <c r="G48" s="45">
        <f>D46+D43+F37+D31+D22+F16</f>
        <v>169925835</v>
      </c>
      <c r="H48" s="45">
        <f>D48-G48</f>
        <v>-6.0000002384185791E-2</v>
      </c>
    </row>
    <row r="49" spans="1:7" ht="13.5" x14ac:dyDescent="0.25">
      <c r="A49" s="48"/>
      <c r="B49" s="49"/>
      <c r="C49" s="49"/>
      <c r="D49" s="370"/>
      <c r="E49" s="370"/>
      <c r="F49" s="371"/>
    </row>
    <row r="50" spans="1:7" ht="13.5" x14ac:dyDescent="0.25">
      <c r="A50" s="50">
        <v>2</v>
      </c>
      <c r="B50" s="51" t="s">
        <v>114</v>
      </c>
      <c r="C50" s="52"/>
      <c r="D50" s="365"/>
      <c r="E50" s="365"/>
      <c r="F50" s="366"/>
      <c r="G50" s="53"/>
    </row>
    <row r="51" spans="1:7" ht="13.5" x14ac:dyDescent="0.25">
      <c r="A51" s="50">
        <v>2.1</v>
      </c>
      <c r="B51" s="52" t="s">
        <v>115</v>
      </c>
      <c r="C51" s="54">
        <v>0.02</v>
      </c>
      <c r="D51" s="372">
        <f>C51*F5</f>
        <v>14776159.560000001</v>
      </c>
      <c r="E51" s="373"/>
      <c r="F51" s="374"/>
    </row>
    <row r="52" spans="1:7" ht="13.5" x14ac:dyDescent="0.25">
      <c r="A52" s="50"/>
      <c r="B52" s="51" t="s">
        <v>116</v>
      </c>
      <c r="C52" s="55">
        <f>SUM(C51:C51)</f>
        <v>0.02</v>
      </c>
      <c r="D52" s="372">
        <f>SUM(D51:D51)</f>
        <v>14776159.560000001</v>
      </c>
      <c r="E52" s="373"/>
      <c r="F52" s="374"/>
    </row>
    <row r="53" spans="1:7" ht="13.5" x14ac:dyDescent="0.25">
      <c r="A53" s="50"/>
      <c r="B53" s="51"/>
      <c r="C53" s="54"/>
      <c r="D53" s="365"/>
      <c r="E53" s="365"/>
      <c r="F53" s="366"/>
    </row>
    <row r="54" spans="1:7" ht="13.5" x14ac:dyDescent="0.25">
      <c r="A54" s="50">
        <v>3</v>
      </c>
      <c r="B54" s="51" t="s">
        <v>117</v>
      </c>
      <c r="C54" s="56"/>
      <c r="D54" s="365"/>
      <c r="E54" s="365"/>
      <c r="F54" s="366"/>
    </row>
    <row r="55" spans="1:7" ht="13.5" x14ac:dyDescent="0.25">
      <c r="A55" s="50">
        <v>3.1</v>
      </c>
      <c r="B55" s="52" t="s">
        <v>118</v>
      </c>
      <c r="C55" s="54">
        <v>0.05</v>
      </c>
      <c r="D55" s="372">
        <f>C55*F5</f>
        <v>36940398.899999999</v>
      </c>
      <c r="E55" s="373"/>
      <c r="F55" s="374"/>
    </row>
    <row r="56" spans="1:7" ht="13.5" x14ac:dyDescent="0.25">
      <c r="A56" s="50"/>
      <c r="B56" s="51" t="s">
        <v>119</v>
      </c>
      <c r="C56" s="55">
        <f>+C55</f>
        <v>0.05</v>
      </c>
      <c r="D56" s="372">
        <f>+D55</f>
        <v>36940398.899999999</v>
      </c>
      <c r="E56" s="373"/>
      <c r="F56" s="374"/>
    </row>
    <row r="57" spans="1:7" ht="10.5" customHeight="1" x14ac:dyDescent="0.25">
      <c r="A57" s="50"/>
      <c r="B57" s="52"/>
      <c r="C57" s="54"/>
      <c r="D57" s="365"/>
      <c r="E57" s="365"/>
      <c r="F57" s="366"/>
    </row>
    <row r="58" spans="1:7" ht="14.25" thickBot="1" x14ac:dyDescent="0.3">
      <c r="A58" s="57"/>
      <c r="B58" s="58" t="s">
        <v>120</v>
      </c>
      <c r="C58" s="59">
        <f>+C48+C52+C56</f>
        <v>0.3</v>
      </c>
      <c r="D58" s="375">
        <f>+D56+D52+D48</f>
        <v>221642393.40000001</v>
      </c>
      <c r="E58" s="375"/>
      <c r="F58" s="376"/>
    </row>
    <row r="60" spans="1:7" ht="51" customHeight="1" x14ac:dyDescent="0.2"/>
    <row r="61" spans="1:7" ht="15" x14ac:dyDescent="0.2">
      <c r="A61" s="60" t="s">
        <v>121</v>
      </c>
      <c r="B61" s="60"/>
      <c r="C61" s="61"/>
    </row>
    <row r="62" spans="1:7" ht="15.75" x14ac:dyDescent="0.2">
      <c r="A62" s="377" t="s">
        <v>122</v>
      </c>
      <c r="B62" s="377"/>
      <c r="C62" s="377"/>
    </row>
  </sheetData>
  <mergeCells count="47">
    <mergeCell ref="D55:F55"/>
    <mergeCell ref="D56:F56"/>
    <mergeCell ref="D57:F57"/>
    <mergeCell ref="D58:F58"/>
    <mergeCell ref="A62:C62"/>
    <mergeCell ref="D41:F41"/>
    <mergeCell ref="D42:F42"/>
    <mergeCell ref="B43:C43"/>
    <mergeCell ref="D43:F43"/>
    <mergeCell ref="D54:F54"/>
    <mergeCell ref="D44:F44"/>
    <mergeCell ref="D45:F45"/>
    <mergeCell ref="B46:C46"/>
    <mergeCell ref="D46:F46"/>
    <mergeCell ref="D47:F47"/>
    <mergeCell ref="D48:F48"/>
    <mergeCell ref="D49:F49"/>
    <mergeCell ref="D50:F50"/>
    <mergeCell ref="D51:F51"/>
    <mergeCell ref="D52:F52"/>
    <mergeCell ref="D53:F53"/>
    <mergeCell ref="B31:C31"/>
    <mergeCell ref="D31:F31"/>
    <mergeCell ref="B37:E37"/>
    <mergeCell ref="D39:F39"/>
    <mergeCell ref="D40:F40"/>
    <mergeCell ref="D38:F38"/>
    <mergeCell ref="D28:F28"/>
    <mergeCell ref="D29:F29"/>
    <mergeCell ref="D30:F30"/>
    <mergeCell ref="D18:F18"/>
    <mergeCell ref="D19:F19"/>
    <mergeCell ref="D20:F20"/>
    <mergeCell ref="D21:F21"/>
    <mergeCell ref="D23:F23"/>
    <mergeCell ref="D24:F24"/>
    <mergeCell ref="D25:F25"/>
    <mergeCell ref="D26:F26"/>
    <mergeCell ref="D27:F27"/>
    <mergeCell ref="B22:C22"/>
    <mergeCell ref="D22:F22"/>
    <mergeCell ref="D17:F17"/>
    <mergeCell ref="B1:E5"/>
    <mergeCell ref="F1:F4"/>
    <mergeCell ref="A6:F6"/>
    <mergeCell ref="B8:F8"/>
    <mergeCell ref="B16:E16"/>
  </mergeCells>
  <printOptions verticalCentered="1"/>
  <pageMargins left="0.70866141732283472" right="0.31496062992125984" top="0.55118110236220474" bottom="0.35433070866141736" header="0.31496062992125984" footer="0.31496062992125984"/>
  <pageSetup scale="76" orientation="portrait" horizontalDpi="4294967295" verticalDpi="4294967295" r:id="rId1"/>
  <colBreaks count="1" manualBreakCount="1">
    <brk id="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573B3-83E9-4013-B2DD-3032A87563EF}">
  <sheetPr>
    <tabColor rgb="FFFFFF00"/>
  </sheetPr>
  <dimension ref="A1:AJ41"/>
  <sheetViews>
    <sheetView view="pageBreakPreview" zoomScale="70" zoomScaleNormal="100" zoomScaleSheetLayoutView="70" workbookViewId="0">
      <selection activeCell="AL13" sqref="AL13"/>
    </sheetView>
  </sheetViews>
  <sheetFormatPr baseColWidth="10" defaultRowHeight="12.75" x14ac:dyDescent="0.2"/>
  <cols>
    <col min="1" max="1" width="7.42578125" style="62" customWidth="1"/>
    <col min="2" max="2" width="38.85546875" style="62" customWidth="1"/>
    <col min="3" max="3" width="9.42578125" style="62" customWidth="1"/>
    <col min="4" max="22" width="3.28515625" style="40" customWidth="1"/>
    <col min="23" max="23" width="4.140625" style="40" customWidth="1"/>
    <col min="24" max="25" width="3.28515625" style="40" customWidth="1"/>
    <col min="26" max="26" width="3.7109375" style="40" customWidth="1"/>
    <col min="27" max="31" width="4.28515625" style="40" customWidth="1"/>
    <col min="32" max="32" width="19" style="62" customWidth="1"/>
    <col min="33" max="35" width="3.28515625" style="62" customWidth="1"/>
    <col min="36" max="204" width="11.42578125" style="62"/>
    <col min="205" max="205" width="7.42578125" style="62" customWidth="1"/>
    <col min="206" max="206" width="24.5703125" style="62" customWidth="1"/>
    <col min="207" max="207" width="9.42578125" style="62" customWidth="1"/>
    <col min="208" max="255" width="3.28515625" style="62" customWidth="1"/>
    <col min="256" max="256" width="13.7109375" style="62" customWidth="1"/>
    <col min="257" max="460" width="11.42578125" style="62"/>
    <col min="461" max="461" width="7.42578125" style="62" customWidth="1"/>
    <col min="462" max="462" width="24.5703125" style="62" customWidth="1"/>
    <col min="463" max="463" width="9.42578125" style="62" customWidth="1"/>
    <col min="464" max="511" width="3.28515625" style="62" customWidth="1"/>
    <col min="512" max="512" width="13.7109375" style="62" customWidth="1"/>
    <col min="513" max="716" width="11.42578125" style="62"/>
    <col min="717" max="717" width="7.42578125" style="62" customWidth="1"/>
    <col min="718" max="718" width="24.5703125" style="62" customWidth="1"/>
    <col min="719" max="719" width="9.42578125" style="62" customWidth="1"/>
    <col min="720" max="767" width="3.28515625" style="62" customWidth="1"/>
    <col min="768" max="768" width="13.7109375" style="62" customWidth="1"/>
    <col min="769" max="972" width="11.42578125" style="62"/>
    <col min="973" max="973" width="7.42578125" style="62" customWidth="1"/>
    <col min="974" max="974" width="24.5703125" style="62" customWidth="1"/>
    <col min="975" max="975" width="9.42578125" style="62" customWidth="1"/>
    <col min="976" max="1023" width="3.28515625" style="62" customWidth="1"/>
    <col min="1024" max="1024" width="13.7109375" style="62" customWidth="1"/>
    <col min="1025" max="1228" width="11.42578125" style="62"/>
    <col min="1229" max="1229" width="7.42578125" style="62" customWidth="1"/>
    <col min="1230" max="1230" width="24.5703125" style="62" customWidth="1"/>
    <col min="1231" max="1231" width="9.42578125" style="62" customWidth="1"/>
    <col min="1232" max="1279" width="3.28515625" style="62" customWidth="1"/>
    <col min="1280" max="1280" width="13.7109375" style="62" customWidth="1"/>
    <col min="1281" max="1484" width="11.42578125" style="62"/>
    <col min="1485" max="1485" width="7.42578125" style="62" customWidth="1"/>
    <col min="1486" max="1486" width="24.5703125" style="62" customWidth="1"/>
    <col min="1487" max="1487" width="9.42578125" style="62" customWidth="1"/>
    <col min="1488" max="1535" width="3.28515625" style="62" customWidth="1"/>
    <col min="1536" max="1536" width="13.7109375" style="62" customWidth="1"/>
    <col min="1537" max="1740" width="11.42578125" style="62"/>
    <col min="1741" max="1741" width="7.42578125" style="62" customWidth="1"/>
    <col min="1742" max="1742" width="24.5703125" style="62" customWidth="1"/>
    <col min="1743" max="1743" width="9.42578125" style="62" customWidth="1"/>
    <col min="1744" max="1791" width="3.28515625" style="62" customWidth="1"/>
    <col min="1792" max="1792" width="13.7109375" style="62" customWidth="1"/>
    <col min="1793" max="1996" width="11.42578125" style="62"/>
    <col min="1997" max="1997" width="7.42578125" style="62" customWidth="1"/>
    <col min="1998" max="1998" width="24.5703125" style="62" customWidth="1"/>
    <col min="1999" max="1999" width="9.42578125" style="62" customWidth="1"/>
    <col min="2000" max="2047" width="3.28515625" style="62" customWidth="1"/>
    <col min="2048" max="2048" width="13.7109375" style="62" customWidth="1"/>
    <col min="2049" max="2252" width="11.42578125" style="62"/>
    <col min="2253" max="2253" width="7.42578125" style="62" customWidth="1"/>
    <col min="2254" max="2254" width="24.5703125" style="62" customWidth="1"/>
    <col min="2255" max="2255" width="9.42578125" style="62" customWidth="1"/>
    <col min="2256" max="2303" width="3.28515625" style="62" customWidth="1"/>
    <col min="2304" max="2304" width="13.7109375" style="62" customWidth="1"/>
    <col min="2305" max="2508" width="11.42578125" style="62"/>
    <col min="2509" max="2509" width="7.42578125" style="62" customWidth="1"/>
    <col min="2510" max="2510" width="24.5703125" style="62" customWidth="1"/>
    <col min="2511" max="2511" width="9.42578125" style="62" customWidth="1"/>
    <col min="2512" max="2559" width="3.28515625" style="62" customWidth="1"/>
    <col min="2560" max="2560" width="13.7109375" style="62" customWidth="1"/>
    <col min="2561" max="2764" width="11.42578125" style="62"/>
    <col min="2765" max="2765" width="7.42578125" style="62" customWidth="1"/>
    <col min="2766" max="2766" width="24.5703125" style="62" customWidth="1"/>
    <col min="2767" max="2767" width="9.42578125" style="62" customWidth="1"/>
    <col min="2768" max="2815" width="3.28515625" style="62" customWidth="1"/>
    <col min="2816" max="2816" width="13.7109375" style="62" customWidth="1"/>
    <col min="2817" max="3020" width="11.42578125" style="62"/>
    <col min="3021" max="3021" width="7.42578125" style="62" customWidth="1"/>
    <col min="3022" max="3022" width="24.5703125" style="62" customWidth="1"/>
    <col min="3023" max="3023" width="9.42578125" style="62" customWidth="1"/>
    <col min="3024" max="3071" width="3.28515625" style="62" customWidth="1"/>
    <col min="3072" max="3072" width="13.7109375" style="62" customWidth="1"/>
    <col min="3073" max="3276" width="11.42578125" style="62"/>
    <col min="3277" max="3277" width="7.42578125" style="62" customWidth="1"/>
    <col min="3278" max="3278" width="24.5703125" style="62" customWidth="1"/>
    <col min="3279" max="3279" width="9.42578125" style="62" customWidth="1"/>
    <col min="3280" max="3327" width="3.28515625" style="62" customWidth="1"/>
    <col min="3328" max="3328" width="13.7109375" style="62" customWidth="1"/>
    <col min="3329" max="3532" width="11.42578125" style="62"/>
    <col min="3533" max="3533" width="7.42578125" style="62" customWidth="1"/>
    <col min="3534" max="3534" width="24.5703125" style="62" customWidth="1"/>
    <col min="3535" max="3535" width="9.42578125" style="62" customWidth="1"/>
    <col min="3536" max="3583" width="3.28515625" style="62" customWidth="1"/>
    <col min="3584" max="3584" width="13.7109375" style="62" customWidth="1"/>
    <col min="3585" max="3788" width="11.42578125" style="62"/>
    <col min="3789" max="3789" width="7.42578125" style="62" customWidth="1"/>
    <col min="3790" max="3790" width="24.5703125" style="62" customWidth="1"/>
    <col min="3791" max="3791" width="9.42578125" style="62" customWidth="1"/>
    <col min="3792" max="3839" width="3.28515625" style="62" customWidth="1"/>
    <col min="3840" max="3840" width="13.7109375" style="62" customWidth="1"/>
    <col min="3841" max="4044" width="11.42578125" style="62"/>
    <col min="4045" max="4045" width="7.42578125" style="62" customWidth="1"/>
    <col min="4046" max="4046" width="24.5703125" style="62" customWidth="1"/>
    <col min="4047" max="4047" width="9.42578125" style="62" customWidth="1"/>
    <col min="4048" max="4095" width="3.28515625" style="62" customWidth="1"/>
    <col min="4096" max="4096" width="13.7109375" style="62" customWidth="1"/>
    <col min="4097" max="4300" width="11.42578125" style="62"/>
    <col min="4301" max="4301" width="7.42578125" style="62" customWidth="1"/>
    <col min="4302" max="4302" width="24.5703125" style="62" customWidth="1"/>
    <col min="4303" max="4303" width="9.42578125" style="62" customWidth="1"/>
    <col min="4304" max="4351" width="3.28515625" style="62" customWidth="1"/>
    <col min="4352" max="4352" width="13.7109375" style="62" customWidth="1"/>
    <col min="4353" max="4556" width="11.42578125" style="62"/>
    <col min="4557" max="4557" width="7.42578125" style="62" customWidth="1"/>
    <col min="4558" max="4558" width="24.5703125" style="62" customWidth="1"/>
    <col min="4559" max="4559" width="9.42578125" style="62" customWidth="1"/>
    <col min="4560" max="4607" width="3.28515625" style="62" customWidth="1"/>
    <col min="4608" max="4608" width="13.7109375" style="62" customWidth="1"/>
    <col min="4609" max="4812" width="11.42578125" style="62"/>
    <col min="4813" max="4813" width="7.42578125" style="62" customWidth="1"/>
    <col min="4814" max="4814" width="24.5703125" style="62" customWidth="1"/>
    <col min="4815" max="4815" width="9.42578125" style="62" customWidth="1"/>
    <col min="4816" max="4863" width="3.28515625" style="62" customWidth="1"/>
    <col min="4864" max="4864" width="13.7109375" style="62" customWidth="1"/>
    <col min="4865" max="5068" width="11.42578125" style="62"/>
    <col min="5069" max="5069" width="7.42578125" style="62" customWidth="1"/>
    <col min="5070" max="5070" width="24.5703125" style="62" customWidth="1"/>
    <col min="5071" max="5071" width="9.42578125" style="62" customWidth="1"/>
    <col min="5072" max="5119" width="3.28515625" style="62" customWidth="1"/>
    <col min="5120" max="5120" width="13.7109375" style="62" customWidth="1"/>
    <col min="5121" max="5324" width="11.42578125" style="62"/>
    <col min="5325" max="5325" width="7.42578125" style="62" customWidth="1"/>
    <col min="5326" max="5326" width="24.5703125" style="62" customWidth="1"/>
    <col min="5327" max="5327" width="9.42578125" style="62" customWidth="1"/>
    <col min="5328" max="5375" width="3.28515625" style="62" customWidth="1"/>
    <col min="5376" max="5376" width="13.7109375" style="62" customWidth="1"/>
    <col min="5377" max="5580" width="11.42578125" style="62"/>
    <col min="5581" max="5581" width="7.42578125" style="62" customWidth="1"/>
    <col min="5582" max="5582" width="24.5703125" style="62" customWidth="1"/>
    <col min="5583" max="5583" width="9.42578125" style="62" customWidth="1"/>
    <col min="5584" max="5631" width="3.28515625" style="62" customWidth="1"/>
    <col min="5632" max="5632" width="13.7109375" style="62" customWidth="1"/>
    <col min="5633" max="5836" width="11.42578125" style="62"/>
    <col min="5837" max="5837" width="7.42578125" style="62" customWidth="1"/>
    <col min="5838" max="5838" width="24.5703125" style="62" customWidth="1"/>
    <col min="5839" max="5839" width="9.42578125" style="62" customWidth="1"/>
    <col min="5840" max="5887" width="3.28515625" style="62" customWidth="1"/>
    <col min="5888" max="5888" width="13.7109375" style="62" customWidth="1"/>
    <col min="5889" max="6092" width="11.42578125" style="62"/>
    <col min="6093" max="6093" width="7.42578125" style="62" customWidth="1"/>
    <col min="6094" max="6094" width="24.5703125" style="62" customWidth="1"/>
    <col min="6095" max="6095" width="9.42578125" style="62" customWidth="1"/>
    <col min="6096" max="6143" width="3.28515625" style="62" customWidth="1"/>
    <col min="6144" max="6144" width="13.7109375" style="62" customWidth="1"/>
    <col min="6145" max="6348" width="11.42578125" style="62"/>
    <col min="6349" max="6349" width="7.42578125" style="62" customWidth="1"/>
    <col min="6350" max="6350" width="24.5703125" style="62" customWidth="1"/>
    <col min="6351" max="6351" width="9.42578125" style="62" customWidth="1"/>
    <col min="6352" max="6399" width="3.28515625" style="62" customWidth="1"/>
    <col min="6400" max="6400" width="13.7109375" style="62" customWidth="1"/>
    <col min="6401" max="6604" width="11.42578125" style="62"/>
    <col min="6605" max="6605" width="7.42578125" style="62" customWidth="1"/>
    <col min="6606" max="6606" width="24.5703125" style="62" customWidth="1"/>
    <col min="6607" max="6607" width="9.42578125" style="62" customWidth="1"/>
    <col min="6608" max="6655" width="3.28515625" style="62" customWidth="1"/>
    <col min="6656" max="6656" width="13.7109375" style="62" customWidth="1"/>
    <col min="6657" max="6860" width="11.42578125" style="62"/>
    <col min="6861" max="6861" width="7.42578125" style="62" customWidth="1"/>
    <col min="6862" max="6862" width="24.5703125" style="62" customWidth="1"/>
    <col min="6863" max="6863" width="9.42578125" style="62" customWidth="1"/>
    <col min="6864" max="6911" width="3.28515625" style="62" customWidth="1"/>
    <col min="6912" max="6912" width="13.7109375" style="62" customWidth="1"/>
    <col min="6913" max="7116" width="11.42578125" style="62"/>
    <col min="7117" max="7117" width="7.42578125" style="62" customWidth="1"/>
    <col min="7118" max="7118" width="24.5703125" style="62" customWidth="1"/>
    <col min="7119" max="7119" width="9.42578125" style="62" customWidth="1"/>
    <col min="7120" max="7167" width="3.28515625" style="62" customWidth="1"/>
    <col min="7168" max="7168" width="13.7109375" style="62" customWidth="1"/>
    <col min="7169" max="7372" width="11.42578125" style="62"/>
    <col min="7373" max="7373" width="7.42578125" style="62" customWidth="1"/>
    <col min="7374" max="7374" width="24.5703125" style="62" customWidth="1"/>
    <col min="7375" max="7375" width="9.42578125" style="62" customWidth="1"/>
    <col min="7376" max="7423" width="3.28515625" style="62" customWidth="1"/>
    <col min="7424" max="7424" width="13.7109375" style="62" customWidth="1"/>
    <col min="7425" max="7628" width="11.42578125" style="62"/>
    <col min="7629" max="7629" width="7.42578125" style="62" customWidth="1"/>
    <col min="7630" max="7630" width="24.5703125" style="62" customWidth="1"/>
    <col min="7631" max="7631" width="9.42578125" style="62" customWidth="1"/>
    <col min="7632" max="7679" width="3.28515625" style="62" customWidth="1"/>
    <col min="7680" max="7680" width="13.7109375" style="62" customWidth="1"/>
    <col min="7681" max="7884" width="11.42578125" style="62"/>
    <col min="7885" max="7885" width="7.42578125" style="62" customWidth="1"/>
    <col min="7886" max="7886" width="24.5703125" style="62" customWidth="1"/>
    <col min="7887" max="7887" width="9.42578125" style="62" customWidth="1"/>
    <col min="7888" max="7935" width="3.28515625" style="62" customWidth="1"/>
    <col min="7936" max="7936" width="13.7109375" style="62" customWidth="1"/>
    <col min="7937" max="8140" width="11.42578125" style="62"/>
    <col min="8141" max="8141" width="7.42578125" style="62" customWidth="1"/>
    <col min="8142" max="8142" width="24.5703125" style="62" customWidth="1"/>
    <col min="8143" max="8143" width="9.42578125" style="62" customWidth="1"/>
    <col min="8144" max="8191" width="3.28515625" style="62" customWidth="1"/>
    <col min="8192" max="8192" width="13.7109375" style="62" customWidth="1"/>
    <col min="8193" max="8396" width="11.42578125" style="62"/>
    <col min="8397" max="8397" width="7.42578125" style="62" customWidth="1"/>
    <col min="8398" max="8398" width="24.5703125" style="62" customWidth="1"/>
    <col min="8399" max="8399" width="9.42578125" style="62" customWidth="1"/>
    <col min="8400" max="8447" width="3.28515625" style="62" customWidth="1"/>
    <col min="8448" max="8448" width="13.7109375" style="62" customWidth="1"/>
    <col min="8449" max="8652" width="11.42578125" style="62"/>
    <col min="8653" max="8653" width="7.42578125" style="62" customWidth="1"/>
    <col min="8654" max="8654" width="24.5703125" style="62" customWidth="1"/>
    <col min="8655" max="8655" width="9.42578125" style="62" customWidth="1"/>
    <col min="8656" max="8703" width="3.28515625" style="62" customWidth="1"/>
    <col min="8704" max="8704" width="13.7109375" style="62" customWidth="1"/>
    <col min="8705" max="8908" width="11.42578125" style="62"/>
    <col min="8909" max="8909" width="7.42578125" style="62" customWidth="1"/>
    <col min="8910" max="8910" width="24.5703125" style="62" customWidth="1"/>
    <col min="8911" max="8911" width="9.42578125" style="62" customWidth="1"/>
    <col min="8912" max="8959" width="3.28515625" style="62" customWidth="1"/>
    <col min="8960" max="8960" width="13.7109375" style="62" customWidth="1"/>
    <col min="8961" max="9164" width="11.42578125" style="62"/>
    <col min="9165" max="9165" width="7.42578125" style="62" customWidth="1"/>
    <col min="9166" max="9166" width="24.5703125" style="62" customWidth="1"/>
    <col min="9167" max="9167" width="9.42578125" style="62" customWidth="1"/>
    <col min="9168" max="9215" width="3.28515625" style="62" customWidth="1"/>
    <col min="9216" max="9216" width="13.7109375" style="62" customWidth="1"/>
    <col min="9217" max="9420" width="11.42578125" style="62"/>
    <col min="9421" max="9421" width="7.42578125" style="62" customWidth="1"/>
    <col min="9422" max="9422" width="24.5703125" style="62" customWidth="1"/>
    <col min="9423" max="9423" width="9.42578125" style="62" customWidth="1"/>
    <col min="9424" max="9471" width="3.28515625" style="62" customWidth="1"/>
    <col min="9472" max="9472" width="13.7109375" style="62" customWidth="1"/>
    <col min="9473" max="9676" width="11.42578125" style="62"/>
    <col min="9677" max="9677" width="7.42578125" style="62" customWidth="1"/>
    <col min="9678" max="9678" width="24.5703125" style="62" customWidth="1"/>
    <col min="9679" max="9679" width="9.42578125" style="62" customWidth="1"/>
    <col min="9680" max="9727" width="3.28515625" style="62" customWidth="1"/>
    <col min="9728" max="9728" width="13.7109375" style="62" customWidth="1"/>
    <col min="9729" max="9932" width="11.42578125" style="62"/>
    <col min="9933" max="9933" width="7.42578125" style="62" customWidth="1"/>
    <col min="9934" max="9934" width="24.5703125" style="62" customWidth="1"/>
    <col min="9935" max="9935" width="9.42578125" style="62" customWidth="1"/>
    <col min="9936" max="9983" width="3.28515625" style="62" customWidth="1"/>
    <col min="9984" max="9984" width="13.7109375" style="62" customWidth="1"/>
    <col min="9985" max="10188" width="11.42578125" style="62"/>
    <col min="10189" max="10189" width="7.42578125" style="62" customWidth="1"/>
    <col min="10190" max="10190" width="24.5703125" style="62" customWidth="1"/>
    <col min="10191" max="10191" width="9.42578125" style="62" customWidth="1"/>
    <col min="10192" max="10239" width="3.28515625" style="62" customWidth="1"/>
    <col min="10240" max="10240" width="13.7109375" style="62" customWidth="1"/>
    <col min="10241" max="10444" width="11.42578125" style="62"/>
    <col min="10445" max="10445" width="7.42578125" style="62" customWidth="1"/>
    <col min="10446" max="10446" width="24.5703125" style="62" customWidth="1"/>
    <col min="10447" max="10447" width="9.42578125" style="62" customWidth="1"/>
    <col min="10448" max="10495" width="3.28515625" style="62" customWidth="1"/>
    <col min="10496" max="10496" width="13.7109375" style="62" customWidth="1"/>
    <col min="10497" max="10700" width="11.42578125" style="62"/>
    <col min="10701" max="10701" width="7.42578125" style="62" customWidth="1"/>
    <col min="10702" max="10702" width="24.5703125" style="62" customWidth="1"/>
    <col min="10703" max="10703" width="9.42578125" style="62" customWidth="1"/>
    <col min="10704" max="10751" width="3.28515625" style="62" customWidth="1"/>
    <col min="10752" max="10752" width="13.7109375" style="62" customWidth="1"/>
    <col min="10753" max="10956" width="11.42578125" style="62"/>
    <col min="10957" max="10957" width="7.42578125" style="62" customWidth="1"/>
    <col min="10958" max="10958" width="24.5703125" style="62" customWidth="1"/>
    <col min="10959" max="10959" width="9.42578125" style="62" customWidth="1"/>
    <col min="10960" max="11007" width="3.28515625" style="62" customWidth="1"/>
    <col min="11008" max="11008" width="13.7109375" style="62" customWidth="1"/>
    <col min="11009" max="11212" width="11.42578125" style="62"/>
    <col min="11213" max="11213" width="7.42578125" style="62" customWidth="1"/>
    <col min="11214" max="11214" width="24.5703125" style="62" customWidth="1"/>
    <col min="11215" max="11215" width="9.42578125" style="62" customWidth="1"/>
    <col min="11216" max="11263" width="3.28515625" style="62" customWidth="1"/>
    <col min="11264" max="11264" width="13.7109375" style="62" customWidth="1"/>
    <col min="11265" max="11468" width="11.42578125" style="62"/>
    <col min="11469" max="11469" width="7.42578125" style="62" customWidth="1"/>
    <col min="11470" max="11470" width="24.5703125" style="62" customWidth="1"/>
    <col min="11471" max="11471" width="9.42578125" style="62" customWidth="1"/>
    <col min="11472" max="11519" width="3.28515625" style="62" customWidth="1"/>
    <col min="11520" max="11520" width="13.7109375" style="62" customWidth="1"/>
    <col min="11521" max="11724" width="11.42578125" style="62"/>
    <col min="11725" max="11725" width="7.42578125" style="62" customWidth="1"/>
    <col min="11726" max="11726" width="24.5703125" style="62" customWidth="1"/>
    <col min="11727" max="11727" width="9.42578125" style="62" customWidth="1"/>
    <col min="11728" max="11775" width="3.28515625" style="62" customWidth="1"/>
    <col min="11776" max="11776" width="13.7109375" style="62" customWidth="1"/>
    <col min="11777" max="11980" width="11.42578125" style="62"/>
    <col min="11981" max="11981" width="7.42578125" style="62" customWidth="1"/>
    <col min="11982" max="11982" width="24.5703125" style="62" customWidth="1"/>
    <col min="11983" max="11983" width="9.42578125" style="62" customWidth="1"/>
    <col min="11984" max="12031" width="3.28515625" style="62" customWidth="1"/>
    <col min="12032" max="12032" width="13.7109375" style="62" customWidth="1"/>
    <col min="12033" max="12236" width="11.42578125" style="62"/>
    <col min="12237" max="12237" width="7.42578125" style="62" customWidth="1"/>
    <col min="12238" max="12238" width="24.5703125" style="62" customWidth="1"/>
    <col min="12239" max="12239" width="9.42578125" style="62" customWidth="1"/>
    <col min="12240" max="12287" width="3.28515625" style="62" customWidth="1"/>
    <col min="12288" max="12288" width="13.7109375" style="62" customWidth="1"/>
    <col min="12289" max="12492" width="11.42578125" style="62"/>
    <col min="12493" max="12493" width="7.42578125" style="62" customWidth="1"/>
    <col min="12494" max="12494" width="24.5703125" style="62" customWidth="1"/>
    <col min="12495" max="12495" width="9.42578125" style="62" customWidth="1"/>
    <col min="12496" max="12543" width="3.28515625" style="62" customWidth="1"/>
    <col min="12544" max="12544" width="13.7109375" style="62" customWidth="1"/>
    <col min="12545" max="12748" width="11.42578125" style="62"/>
    <col min="12749" max="12749" width="7.42578125" style="62" customWidth="1"/>
    <col min="12750" max="12750" width="24.5703125" style="62" customWidth="1"/>
    <col min="12751" max="12751" width="9.42578125" style="62" customWidth="1"/>
    <col min="12752" max="12799" width="3.28515625" style="62" customWidth="1"/>
    <col min="12800" max="12800" width="13.7109375" style="62" customWidth="1"/>
    <col min="12801" max="13004" width="11.42578125" style="62"/>
    <col min="13005" max="13005" width="7.42578125" style="62" customWidth="1"/>
    <col min="13006" max="13006" width="24.5703125" style="62" customWidth="1"/>
    <col min="13007" max="13007" width="9.42578125" style="62" customWidth="1"/>
    <col min="13008" max="13055" width="3.28515625" style="62" customWidth="1"/>
    <col min="13056" max="13056" width="13.7109375" style="62" customWidth="1"/>
    <col min="13057" max="13260" width="11.42578125" style="62"/>
    <col min="13261" max="13261" width="7.42578125" style="62" customWidth="1"/>
    <col min="13262" max="13262" width="24.5703125" style="62" customWidth="1"/>
    <col min="13263" max="13263" width="9.42578125" style="62" customWidth="1"/>
    <col min="13264" max="13311" width="3.28515625" style="62" customWidth="1"/>
    <col min="13312" max="13312" width="13.7109375" style="62" customWidth="1"/>
    <col min="13313" max="13516" width="11.42578125" style="62"/>
    <col min="13517" max="13517" width="7.42578125" style="62" customWidth="1"/>
    <col min="13518" max="13518" width="24.5703125" style="62" customWidth="1"/>
    <col min="13519" max="13519" width="9.42578125" style="62" customWidth="1"/>
    <col min="13520" max="13567" width="3.28515625" style="62" customWidth="1"/>
    <col min="13568" max="13568" width="13.7109375" style="62" customWidth="1"/>
    <col min="13569" max="13772" width="11.42578125" style="62"/>
    <col min="13773" max="13773" width="7.42578125" style="62" customWidth="1"/>
    <col min="13774" max="13774" width="24.5703125" style="62" customWidth="1"/>
    <col min="13775" max="13775" width="9.42578125" style="62" customWidth="1"/>
    <col min="13776" max="13823" width="3.28515625" style="62" customWidth="1"/>
    <col min="13824" max="13824" width="13.7109375" style="62" customWidth="1"/>
    <col min="13825" max="14028" width="11.42578125" style="62"/>
    <col min="14029" max="14029" width="7.42578125" style="62" customWidth="1"/>
    <col min="14030" max="14030" width="24.5703125" style="62" customWidth="1"/>
    <col min="14031" max="14031" width="9.42578125" style="62" customWidth="1"/>
    <col min="14032" max="14079" width="3.28515625" style="62" customWidth="1"/>
    <col min="14080" max="14080" width="13.7109375" style="62" customWidth="1"/>
    <col min="14081" max="14284" width="11.42578125" style="62"/>
    <col min="14285" max="14285" width="7.42578125" style="62" customWidth="1"/>
    <col min="14286" max="14286" width="24.5703125" style="62" customWidth="1"/>
    <col min="14287" max="14287" width="9.42578125" style="62" customWidth="1"/>
    <col min="14288" max="14335" width="3.28515625" style="62" customWidth="1"/>
    <col min="14336" max="14336" width="13.7109375" style="62" customWidth="1"/>
    <col min="14337" max="14540" width="11.42578125" style="62"/>
    <col min="14541" max="14541" width="7.42578125" style="62" customWidth="1"/>
    <col min="14542" max="14542" width="24.5703125" style="62" customWidth="1"/>
    <col min="14543" max="14543" width="9.42578125" style="62" customWidth="1"/>
    <col min="14544" max="14591" width="3.28515625" style="62" customWidth="1"/>
    <col min="14592" max="14592" width="13.7109375" style="62" customWidth="1"/>
    <col min="14593" max="14796" width="11.42578125" style="62"/>
    <col min="14797" max="14797" width="7.42578125" style="62" customWidth="1"/>
    <col min="14798" max="14798" width="24.5703125" style="62" customWidth="1"/>
    <col min="14799" max="14799" width="9.42578125" style="62" customWidth="1"/>
    <col min="14800" max="14847" width="3.28515625" style="62" customWidth="1"/>
    <col min="14848" max="14848" width="13.7109375" style="62" customWidth="1"/>
    <col min="14849" max="15052" width="11.42578125" style="62"/>
    <col min="15053" max="15053" width="7.42578125" style="62" customWidth="1"/>
    <col min="15054" max="15054" width="24.5703125" style="62" customWidth="1"/>
    <col min="15055" max="15055" width="9.42578125" style="62" customWidth="1"/>
    <col min="15056" max="15103" width="3.28515625" style="62" customWidth="1"/>
    <col min="15104" max="15104" width="13.7109375" style="62" customWidth="1"/>
    <col min="15105" max="15308" width="11.42578125" style="62"/>
    <col min="15309" max="15309" width="7.42578125" style="62" customWidth="1"/>
    <col min="15310" max="15310" width="24.5703125" style="62" customWidth="1"/>
    <col min="15311" max="15311" width="9.42578125" style="62" customWidth="1"/>
    <col min="15312" max="15359" width="3.28515625" style="62" customWidth="1"/>
    <col min="15360" max="15360" width="13.7109375" style="62" customWidth="1"/>
    <col min="15361" max="15564" width="11.42578125" style="62"/>
    <col min="15565" max="15565" width="7.42578125" style="62" customWidth="1"/>
    <col min="15566" max="15566" width="24.5703125" style="62" customWidth="1"/>
    <col min="15567" max="15567" width="9.42578125" style="62" customWidth="1"/>
    <col min="15568" max="15615" width="3.28515625" style="62" customWidth="1"/>
    <col min="15616" max="15616" width="13.7109375" style="62" customWidth="1"/>
    <col min="15617" max="15820" width="11.42578125" style="62"/>
    <col min="15821" max="15821" width="7.42578125" style="62" customWidth="1"/>
    <col min="15822" max="15822" width="24.5703125" style="62" customWidth="1"/>
    <col min="15823" max="15823" width="9.42578125" style="62" customWidth="1"/>
    <col min="15824" max="15871" width="3.28515625" style="62" customWidth="1"/>
    <col min="15872" max="15872" width="13.7109375" style="62" customWidth="1"/>
    <col min="15873" max="16076" width="11.42578125" style="62"/>
    <col min="16077" max="16077" width="7.42578125" style="62" customWidth="1"/>
    <col min="16078" max="16078" width="24.5703125" style="62" customWidth="1"/>
    <col min="16079" max="16079" width="9.42578125" style="62" customWidth="1"/>
    <col min="16080" max="16127" width="3.28515625" style="62" customWidth="1"/>
    <col min="16128" max="16128" width="13.7109375" style="62" customWidth="1"/>
    <col min="16129" max="16384" width="11.42578125" style="62"/>
  </cols>
  <sheetData>
    <row r="1" spans="1:35" ht="26.25" x14ac:dyDescent="0.4">
      <c r="A1" s="378" t="s">
        <v>123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8"/>
      <c r="T1" s="378"/>
      <c r="U1" s="378"/>
      <c r="V1" s="378"/>
      <c r="W1" s="378"/>
      <c r="X1" s="378"/>
      <c r="Y1" s="378"/>
      <c r="Z1" s="378"/>
      <c r="AA1" s="378"/>
      <c r="AB1" s="378"/>
      <c r="AC1" s="378"/>
      <c r="AD1" s="378"/>
      <c r="AE1" s="378"/>
      <c r="AF1" s="378"/>
    </row>
    <row r="2" spans="1:35" ht="37.5" customHeight="1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</row>
    <row r="3" spans="1:35" ht="48" customHeight="1" x14ac:dyDescent="0.2">
      <c r="A3" s="379" t="str">
        <f>[34]DATOS!Q20</f>
        <v>“MEJORAMIENTO DE VÍAS TERCIARIAS MEDIANTE LA CONSTRUCCION DE PLACA HUELLA EN SITIOS CRITICOS DEL MUNICIPIO PAICOL DEPARTAMENTO DEL HUILA"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</row>
    <row r="4" spans="1:35" ht="20.25" customHeight="1" x14ac:dyDescent="0.2">
      <c r="A4" s="380" t="s">
        <v>124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</row>
    <row r="5" spans="1:35" ht="20.25" customHeight="1" x14ac:dyDescent="0.2">
      <c r="A5" s="381" t="s">
        <v>125</v>
      </c>
      <c r="B5" s="381"/>
      <c r="C5" s="381" t="s">
        <v>126</v>
      </c>
      <c r="D5" s="381"/>
      <c r="E5" s="381"/>
      <c r="F5" s="381"/>
      <c r="G5" s="381"/>
      <c r="H5" s="381"/>
      <c r="I5" s="64"/>
      <c r="J5" s="382" t="s">
        <v>127</v>
      </c>
      <c r="K5" s="382"/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382"/>
      <c r="AD5" s="382"/>
      <c r="AE5" s="382"/>
    </row>
    <row r="6" spans="1:35" ht="13.5" thickBot="1" x14ac:dyDescent="0.25">
      <c r="A6" s="383"/>
      <c r="B6" s="383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</row>
    <row r="7" spans="1:35" ht="16.5" customHeight="1" thickBot="1" x14ac:dyDescent="0.25">
      <c r="A7" s="384" t="s">
        <v>2</v>
      </c>
      <c r="B7" s="384" t="s">
        <v>3</v>
      </c>
      <c r="C7" s="386" t="s">
        <v>128</v>
      </c>
      <c r="D7" s="388" t="s">
        <v>39</v>
      </c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89"/>
      <c r="P7" s="389"/>
      <c r="Q7" s="389"/>
      <c r="R7" s="389"/>
      <c r="S7" s="389"/>
      <c r="T7" s="389"/>
      <c r="U7" s="389"/>
      <c r="V7" s="389"/>
      <c r="W7" s="389"/>
      <c r="X7" s="389"/>
      <c r="Y7" s="389"/>
      <c r="Z7" s="389"/>
      <c r="AA7" s="389"/>
      <c r="AB7" s="389"/>
      <c r="AC7" s="389"/>
      <c r="AD7" s="389"/>
      <c r="AE7" s="389"/>
      <c r="AF7" s="390" t="s">
        <v>6</v>
      </c>
      <c r="AG7" s="66"/>
      <c r="AH7" s="66"/>
      <c r="AI7" s="66"/>
    </row>
    <row r="8" spans="1:35" ht="12.75" customHeight="1" thickBot="1" x14ac:dyDescent="0.25">
      <c r="A8" s="385"/>
      <c r="B8" s="385"/>
      <c r="C8" s="387"/>
      <c r="D8" s="388">
        <v>1</v>
      </c>
      <c r="E8" s="389"/>
      <c r="F8" s="389"/>
      <c r="G8" s="389"/>
      <c r="H8" s="392">
        <v>2</v>
      </c>
      <c r="I8" s="392"/>
      <c r="J8" s="392"/>
      <c r="K8" s="392"/>
      <c r="L8" s="393">
        <v>3</v>
      </c>
      <c r="M8" s="392"/>
      <c r="N8" s="392"/>
      <c r="O8" s="394"/>
      <c r="P8" s="392">
        <v>4</v>
      </c>
      <c r="Q8" s="392"/>
      <c r="R8" s="392"/>
      <c r="S8" s="392"/>
      <c r="T8" s="393">
        <v>5</v>
      </c>
      <c r="U8" s="392"/>
      <c r="V8" s="392"/>
      <c r="W8" s="394"/>
      <c r="X8" s="392">
        <v>6</v>
      </c>
      <c r="Y8" s="392"/>
      <c r="Z8" s="392"/>
      <c r="AA8" s="392"/>
      <c r="AB8" s="392">
        <v>7</v>
      </c>
      <c r="AC8" s="392"/>
      <c r="AD8" s="392"/>
      <c r="AE8" s="392"/>
      <c r="AF8" s="391"/>
      <c r="AG8" s="67"/>
      <c r="AH8" s="67"/>
      <c r="AI8" s="67"/>
    </row>
    <row r="9" spans="1:35" ht="12.75" customHeight="1" thickBot="1" x14ac:dyDescent="0.25">
      <c r="A9" s="395" t="s">
        <v>129</v>
      </c>
      <c r="B9" s="396"/>
      <c r="C9" s="397"/>
      <c r="D9" s="68"/>
      <c r="E9" s="69"/>
      <c r="F9" s="69"/>
      <c r="G9" s="69"/>
      <c r="H9" s="70"/>
      <c r="I9" s="69"/>
      <c r="J9" s="69"/>
      <c r="K9" s="71"/>
      <c r="L9" s="69"/>
      <c r="M9" s="69"/>
      <c r="N9" s="69"/>
      <c r="O9" s="69"/>
      <c r="P9" s="70"/>
      <c r="Q9" s="69"/>
      <c r="R9" s="69"/>
      <c r="S9" s="71"/>
      <c r="T9" s="69"/>
      <c r="U9" s="69"/>
      <c r="V9" s="69"/>
      <c r="W9" s="69"/>
      <c r="X9" s="70"/>
      <c r="Y9" s="69"/>
      <c r="Z9" s="69"/>
      <c r="AA9" s="71"/>
      <c r="AB9" s="69"/>
      <c r="AC9" s="69"/>
      <c r="AD9" s="69"/>
      <c r="AE9" s="69"/>
      <c r="AF9" s="72"/>
      <c r="AG9" s="67"/>
      <c r="AH9" s="67"/>
      <c r="AI9" s="67"/>
    </row>
    <row r="10" spans="1:35" ht="30" customHeight="1" x14ac:dyDescent="0.2">
      <c r="A10" s="398">
        <v>1</v>
      </c>
      <c r="B10" s="400" t="s">
        <v>130</v>
      </c>
      <c r="C10" s="398">
        <v>2</v>
      </c>
      <c r="D10" s="402"/>
      <c r="E10" s="403"/>
      <c r="F10" s="404"/>
      <c r="G10" s="405"/>
      <c r="H10" s="406"/>
      <c r="I10" s="407"/>
      <c r="J10" s="407"/>
      <c r="K10" s="408"/>
      <c r="L10" s="415"/>
      <c r="M10" s="403"/>
      <c r="N10" s="404"/>
      <c r="O10" s="405"/>
      <c r="P10" s="415"/>
      <c r="Q10" s="403"/>
      <c r="R10" s="404"/>
      <c r="S10" s="405"/>
      <c r="T10" s="406"/>
      <c r="U10" s="409"/>
      <c r="V10" s="410"/>
      <c r="W10" s="408"/>
      <c r="X10" s="406"/>
      <c r="Y10" s="409"/>
      <c r="Z10" s="410"/>
      <c r="AA10" s="408"/>
      <c r="AB10" s="406"/>
      <c r="AC10" s="409"/>
      <c r="AD10" s="410"/>
      <c r="AE10" s="408"/>
      <c r="AF10" s="73"/>
      <c r="AG10" s="74"/>
      <c r="AH10" s="74"/>
      <c r="AI10" s="74"/>
    </row>
    <row r="11" spans="1:35" ht="19.5" customHeight="1" thickBot="1" x14ac:dyDescent="0.25">
      <c r="A11" s="399"/>
      <c r="B11" s="401"/>
      <c r="C11" s="399"/>
      <c r="D11" s="411"/>
      <c r="E11" s="412"/>
      <c r="F11" s="412"/>
      <c r="G11" s="412"/>
      <c r="H11" s="413"/>
      <c r="I11" s="412"/>
      <c r="J11" s="412"/>
      <c r="K11" s="414"/>
      <c r="L11" s="413"/>
      <c r="M11" s="412"/>
      <c r="N11" s="412"/>
      <c r="O11" s="414"/>
      <c r="P11" s="413"/>
      <c r="Q11" s="412"/>
      <c r="R11" s="412"/>
      <c r="S11" s="414"/>
      <c r="T11" s="413"/>
      <c r="U11" s="412"/>
      <c r="V11" s="412"/>
      <c r="W11" s="414"/>
      <c r="X11" s="413"/>
      <c r="Y11" s="412"/>
      <c r="Z11" s="412"/>
      <c r="AA11" s="414"/>
      <c r="AB11" s="413"/>
      <c r="AC11" s="412"/>
      <c r="AD11" s="412"/>
      <c r="AE11" s="414"/>
      <c r="AF11" s="75">
        <f>SUM(D11:AE11)</f>
        <v>0</v>
      </c>
      <c r="AG11" s="76"/>
      <c r="AH11" s="76"/>
      <c r="AI11" s="76"/>
    </row>
    <row r="12" spans="1:35" ht="30.75" customHeight="1" x14ac:dyDescent="0.2">
      <c r="A12" s="398">
        <v>2</v>
      </c>
      <c r="B12" s="400" t="str">
        <f>'[32]P. P.HUELLA (2)'!D10</f>
        <v>PRELIMINARES</v>
      </c>
      <c r="C12" s="398">
        <v>2</v>
      </c>
      <c r="D12" s="416"/>
      <c r="E12" s="417"/>
      <c r="F12" s="418"/>
      <c r="G12" s="419"/>
      <c r="H12" s="420"/>
      <c r="I12" s="417"/>
      <c r="J12" s="418"/>
      <c r="K12" s="419"/>
      <c r="L12" s="420"/>
      <c r="M12" s="417"/>
      <c r="N12" s="418"/>
      <c r="O12" s="419"/>
      <c r="P12" s="420"/>
      <c r="Q12" s="417"/>
      <c r="R12" s="418"/>
      <c r="S12" s="419"/>
      <c r="T12" s="421"/>
      <c r="U12" s="422"/>
      <c r="V12" s="423"/>
      <c r="W12" s="424"/>
      <c r="X12" s="421"/>
      <c r="Y12" s="422"/>
      <c r="Z12" s="423"/>
      <c r="AA12" s="424"/>
      <c r="AB12" s="421"/>
      <c r="AC12" s="422"/>
      <c r="AD12" s="423"/>
      <c r="AE12" s="424"/>
      <c r="AF12" s="73"/>
      <c r="AG12" s="74"/>
      <c r="AH12" s="74"/>
      <c r="AI12" s="74"/>
    </row>
    <row r="13" spans="1:35" ht="21.75" customHeight="1" thickBot="1" x14ac:dyDescent="0.25">
      <c r="A13" s="399"/>
      <c r="B13" s="401"/>
      <c r="C13" s="399"/>
      <c r="D13" s="411"/>
      <c r="E13" s="412"/>
      <c r="F13" s="412"/>
      <c r="G13" s="412"/>
      <c r="H13" s="413"/>
      <c r="I13" s="412"/>
      <c r="J13" s="412"/>
      <c r="K13" s="414"/>
      <c r="L13" s="413">
        <f>'[34]Presupuesto '!H10/1.3</f>
        <v>1681038.4615384615</v>
      </c>
      <c r="M13" s="412"/>
      <c r="N13" s="412"/>
      <c r="O13" s="414"/>
      <c r="P13" s="413"/>
      <c r="Q13" s="412"/>
      <c r="R13" s="412"/>
      <c r="S13" s="414"/>
      <c r="T13" s="413"/>
      <c r="U13" s="412"/>
      <c r="V13" s="412"/>
      <c r="W13" s="414"/>
      <c r="X13" s="413"/>
      <c r="Y13" s="412"/>
      <c r="Z13" s="412"/>
      <c r="AA13" s="414"/>
      <c r="AB13" s="413"/>
      <c r="AC13" s="412"/>
      <c r="AD13" s="412"/>
      <c r="AE13" s="414"/>
      <c r="AF13" s="75">
        <f>SUM(D13:AE13)</f>
        <v>1681038.4615384615</v>
      </c>
      <c r="AG13" s="76"/>
      <c r="AH13" s="76"/>
      <c r="AI13" s="76"/>
    </row>
    <row r="14" spans="1:35" ht="29.25" customHeight="1" x14ac:dyDescent="0.2">
      <c r="A14" s="398">
        <v>3</v>
      </c>
      <c r="B14" s="400" t="str">
        <f>'[32]P. P.HUELLA (2)'!D12</f>
        <v>ESTRUCTURA DE PAVIMENTO PLACA HUELLA</v>
      </c>
      <c r="C14" s="398">
        <v>9</v>
      </c>
      <c r="D14" s="416"/>
      <c r="E14" s="417"/>
      <c r="F14" s="418"/>
      <c r="G14" s="419"/>
      <c r="H14" s="420"/>
      <c r="I14" s="417"/>
      <c r="J14" s="418"/>
      <c r="K14" s="419"/>
      <c r="L14" s="420"/>
      <c r="M14" s="417"/>
      <c r="N14" s="418"/>
      <c r="O14" s="419"/>
      <c r="P14" s="420"/>
      <c r="Q14" s="417"/>
      <c r="R14" s="418"/>
      <c r="S14" s="419"/>
      <c r="T14" s="421"/>
      <c r="U14" s="422"/>
      <c r="V14" s="423"/>
      <c r="W14" s="424"/>
      <c r="X14" s="421"/>
      <c r="Y14" s="422"/>
      <c r="Z14" s="423"/>
      <c r="AA14" s="424"/>
      <c r="AB14" s="421"/>
      <c r="AC14" s="422"/>
      <c r="AD14" s="423"/>
      <c r="AE14" s="424"/>
      <c r="AF14" s="73"/>
      <c r="AG14" s="76"/>
      <c r="AH14" s="76"/>
      <c r="AI14" s="76"/>
    </row>
    <row r="15" spans="1:35" ht="24" customHeight="1" thickBot="1" x14ac:dyDescent="0.25">
      <c r="A15" s="399"/>
      <c r="B15" s="401"/>
      <c r="C15" s="399"/>
      <c r="D15" s="411"/>
      <c r="E15" s="412"/>
      <c r="F15" s="412"/>
      <c r="G15" s="412"/>
      <c r="H15" s="413"/>
      <c r="I15" s="412"/>
      <c r="J15" s="412"/>
      <c r="K15" s="414"/>
      <c r="L15" s="413"/>
      <c r="M15" s="412"/>
      <c r="N15" s="412"/>
      <c r="O15" s="414"/>
      <c r="P15" s="413">
        <f>('[34]Presupuesto '!H12)/1.3/2</f>
        <v>242676129.61538461</v>
      </c>
      <c r="Q15" s="412"/>
      <c r="R15" s="412"/>
      <c r="S15" s="414"/>
      <c r="T15" s="413">
        <f>P15</f>
        <v>242676129.61538461</v>
      </c>
      <c r="U15" s="412"/>
      <c r="V15" s="412"/>
      <c r="W15" s="414"/>
      <c r="X15" s="413"/>
      <c r="Y15" s="412"/>
      <c r="Z15" s="412"/>
      <c r="AA15" s="414"/>
      <c r="AB15" s="413"/>
      <c r="AC15" s="412"/>
      <c r="AD15" s="412"/>
      <c r="AE15" s="414"/>
      <c r="AF15" s="77">
        <f>SUM(D15:AE15)</f>
        <v>485352259.23076922</v>
      </c>
      <c r="AG15" s="76"/>
      <c r="AH15" s="76"/>
      <c r="AI15" s="76"/>
    </row>
    <row r="16" spans="1:35" ht="29.25" customHeight="1" x14ac:dyDescent="0.2">
      <c r="A16" s="398">
        <v>4</v>
      </c>
      <c r="B16" s="400" t="s">
        <v>24</v>
      </c>
      <c r="C16" s="398">
        <v>3</v>
      </c>
      <c r="D16" s="416"/>
      <c r="E16" s="417"/>
      <c r="F16" s="418"/>
      <c r="G16" s="419"/>
      <c r="H16" s="420"/>
      <c r="I16" s="417"/>
      <c r="J16" s="418"/>
      <c r="K16" s="419"/>
      <c r="L16" s="420"/>
      <c r="M16" s="417"/>
      <c r="N16" s="418"/>
      <c r="O16" s="419"/>
      <c r="P16" s="420"/>
      <c r="Q16" s="417"/>
      <c r="R16" s="418"/>
      <c r="S16" s="419"/>
      <c r="T16" s="421"/>
      <c r="U16" s="422"/>
      <c r="V16" s="423"/>
      <c r="W16" s="424"/>
      <c r="X16" s="421"/>
      <c r="Y16" s="422"/>
      <c r="Z16" s="423"/>
      <c r="AA16" s="424"/>
      <c r="AB16" s="421"/>
      <c r="AC16" s="422"/>
      <c r="AD16" s="423"/>
      <c r="AE16" s="424"/>
      <c r="AF16" s="73"/>
      <c r="AG16" s="76"/>
      <c r="AH16" s="76"/>
      <c r="AI16" s="76"/>
    </row>
    <row r="17" spans="1:35" ht="24" customHeight="1" thickBot="1" x14ac:dyDescent="0.25">
      <c r="A17" s="399"/>
      <c r="B17" s="401"/>
      <c r="C17" s="399"/>
      <c r="D17" s="411"/>
      <c r="E17" s="412"/>
      <c r="F17" s="412"/>
      <c r="G17" s="412"/>
      <c r="H17" s="413"/>
      <c r="I17" s="412"/>
      <c r="J17" s="412"/>
      <c r="K17" s="414"/>
      <c r="L17" s="413">
        <f>('[34]Presupuesto '!H19)/1.3</f>
        <v>81280531.538461536</v>
      </c>
      <c r="M17" s="412"/>
      <c r="N17" s="412"/>
      <c r="O17" s="414"/>
      <c r="P17" s="413"/>
      <c r="Q17" s="412"/>
      <c r="R17" s="412"/>
      <c r="S17" s="414"/>
      <c r="T17" s="413"/>
      <c r="U17" s="412"/>
      <c r="V17" s="412"/>
      <c r="W17" s="414"/>
      <c r="X17" s="413"/>
      <c r="Y17" s="412"/>
      <c r="Z17" s="412"/>
      <c r="AA17" s="414"/>
      <c r="AB17" s="413"/>
      <c r="AC17" s="412"/>
      <c r="AD17" s="412"/>
      <c r="AE17" s="414"/>
      <c r="AF17" s="77">
        <f>SUM(D17:AE17)</f>
        <v>81280531.538461536</v>
      </c>
      <c r="AG17" s="76"/>
      <c r="AH17" s="76"/>
      <c r="AI17" s="76"/>
    </row>
    <row r="18" spans="1:35" ht="26.25" customHeight="1" x14ac:dyDescent="0.2">
      <c r="A18" s="398">
        <v>5</v>
      </c>
      <c r="B18" s="400" t="s">
        <v>131</v>
      </c>
      <c r="C18" s="398">
        <v>2</v>
      </c>
      <c r="D18" s="416"/>
      <c r="E18" s="417"/>
      <c r="F18" s="418"/>
      <c r="G18" s="419"/>
      <c r="H18" s="420"/>
      <c r="I18" s="417"/>
      <c r="J18" s="418"/>
      <c r="K18" s="419"/>
      <c r="L18" s="420"/>
      <c r="M18" s="417"/>
      <c r="N18" s="418"/>
      <c r="O18" s="419"/>
      <c r="P18" s="420"/>
      <c r="Q18" s="417"/>
      <c r="R18" s="418"/>
      <c r="S18" s="419"/>
      <c r="T18" s="421"/>
      <c r="U18" s="422"/>
      <c r="V18" s="423"/>
      <c r="W18" s="424"/>
      <c r="X18" s="421"/>
      <c r="Y18" s="422"/>
      <c r="Z18" s="423"/>
      <c r="AA18" s="424"/>
      <c r="AB18" s="421"/>
      <c r="AC18" s="422"/>
      <c r="AD18" s="423"/>
      <c r="AE18" s="424"/>
      <c r="AF18" s="73"/>
      <c r="AG18" s="76"/>
      <c r="AH18" s="76"/>
      <c r="AI18" s="76"/>
    </row>
    <row r="19" spans="1:35" ht="22.5" customHeight="1" thickBot="1" x14ac:dyDescent="0.25">
      <c r="A19" s="399"/>
      <c r="B19" s="401"/>
      <c r="C19" s="399"/>
      <c r="D19" s="425"/>
      <c r="E19" s="426"/>
      <c r="F19" s="426"/>
      <c r="G19" s="426"/>
      <c r="H19" s="427"/>
      <c r="I19" s="426"/>
      <c r="J19" s="426"/>
      <c r="K19" s="428"/>
      <c r="L19" s="427"/>
      <c r="M19" s="426"/>
      <c r="N19" s="426"/>
      <c r="O19" s="428"/>
      <c r="P19" s="427"/>
      <c r="Q19" s="426"/>
      <c r="R19" s="426"/>
      <c r="S19" s="428"/>
      <c r="T19" s="427"/>
      <c r="U19" s="426"/>
      <c r="V19" s="426"/>
      <c r="W19" s="428"/>
      <c r="X19" s="427"/>
      <c r="Y19" s="426"/>
      <c r="Z19" s="426"/>
      <c r="AA19" s="428"/>
      <c r="AB19" s="427"/>
      <c r="AC19" s="426"/>
      <c r="AD19" s="426"/>
      <c r="AE19" s="428"/>
      <c r="AF19" s="75"/>
      <c r="AG19" s="76"/>
      <c r="AH19" s="76"/>
      <c r="AI19" s="76"/>
    </row>
    <row r="20" spans="1:35" ht="25.5" customHeight="1" thickBot="1" x14ac:dyDescent="0.25">
      <c r="A20" s="435" t="s">
        <v>132</v>
      </c>
      <c r="B20" s="436"/>
      <c r="C20" s="437"/>
      <c r="D20" s="441"/>
      <c r="E20" s="442"/>
      <c r="F20" s="442"/>
      <c r="G20" s="443"/>
      <c r="H20" s="444"/>
      <c r="I20" s="442"/>
      <c r="J20" s="442"/>
      <c r="K20" s="443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78"/>
      <c r="Z20" s="78"/>
      <c r="AA20" s="78"/>
      <c r="AB20" s="78"/>
      <c r="AC20" s="78"/>
      <c r="AD20" s="78"/>
      <c r="AE20" s="78"/>
      <c r="AF20" s="80"/>
    </row>
    <row r="21" spans="1:35" ht="25.5" customHeight="1" thickBot="1" x14ac:dyDescent="0.25">
      <c r="A21" s="438"/>
      <c r="B21" s="439"/>
      <c r="C21" s="440"/>
      <c r="D21" s="429">
        <f>SUM(D11:G19)*0.3</f>
        <v>0</v>
      </c>
      <c r="E21" s="430"/>
      <c r="F21" s="430"/>
      <c r="G21" s="431"/>
      <c r="H21" s="429">
        <f t="shared" ref="H21" si="0">SUM(H11:K19)*0.3</f>
        <v>0</v>
      </c>
      <c r="I21" s="430"/>
      <c r="J21" s="430"/>
      <c r="K21" s="431"/>
      <c r="L21" s="429">
        <f t="shared" ref="L21" si="1">SUM(L11:O19)*0.3</f>
        <v>24888471</v>
      </c>
      <c r="M21" s="430"/>
      <c r="N21" s="430"/>
      <c r="O21" s="431"/>
      <c r="P21" s="429">
        <f t="shared" ref="P21" si="2">SUM(P11:S19)*0.3</f>
        <v>72802838.884615377</v>
      </c>
      <c r="Q21" s="430"/>
      <c r="R21" s="430"/>
      <c r="S21" s="431"/>
      <c r="T21" s="429">
        <f t="shared" ref="T21" si="3">SUM(T11:W19)*0.3</f>
        <v>72802838.884615377</v>
      </c>
      <c r="U21" s="430"/>
      <c r="V21" s="430"/>
      <c r="W21" s="431"/>
      <c r="X21" s="429"/>
      <c r="Y21" s="430"/>
      <c r="Z21" s="430"/>
      <c r="AA21" s="431"/>
      <c r="AB21" s="429"/>
      <c r="AC21" s="430"/>
      <c r="AD21" s="430"/>
      <c r="AE21" s="431"/>
      <c r="AF21" s="81">
        <f>ROUND(SUM(D21:AE21),0)</f>
        <v>170494149</v>
      </c>
      <c r="AG21" s="76"/>
      <c r="AH21" s="76"/>
      <c r="AI21" s="76"/>
    </row>
    <row r="22" spans="1:35" ht="25.5" customHeight="1" thickBot="1" x14ac:dyDescent="0.25">
      <c r="A22" s="432" t="s">
        <v>133</v>
      </c>
      <c r="B22" s="433"/>
      <c r="C22" s="434"/>
      <c r="D22" s="429">
        <f>(D11+D13+D15+D17+D19+D21)*0.02</f>
        <v>0</v>
      </c>
      <c r="E22" s="430"/>
      <c r="F22" s="430"/>
      <c r="G22" s="431"/>
      <c r="H22" s="429">
        <f>(H11+H13+H15+H17+H19+H21)*0.02</f>
        <v>0</v>
      </c>
      <c r="I22" s="430"/>
      <c r="J22" s="430"/>
      <c r="K22" s="431"/>
      <c r="L22" s="429">
        <f>'[34]Presupuesto '!H30/3</f>
        <v>1858607.3333333333</v>
      </c>
      <c r="M22" s="430"/>
      <c r="N22" s="430"/>
      <c r="O22" s="431"/>
      <c r="P22" s="429">
        <f>L22</f>
        <v>1858607.3333333333</v>
      </c>
      <c r="Q22" s="430"/>
      <c r="R22" s="430"/>
      <c r="S22" s="431"/>
      <c r="T22" s="429">
        <f>P22</f>
        <v>1858607.3333333333</v>
      </c>
      <c r="U22" s="430"/>
      <c r="V22" s="430"/>
      <c r="W22" s="431"/>
      <c r="X22" s="429"/>
      <c r="Y22" s="430"/>
      <c r="Z22" s="430"/>
      <c r="AA22" s="431"/>
      <c r="AB22" s="429"/>
      <c r="AC22" s="430"/>
      <c r="AD22" s="430"/>
      <c r="AE22" s="431"/>
      <c r="AF22" s="81">
        <f>ROUND(SUM(D22:AE22),0)</f>
        <v>5575822</v>
      </c>
      <c r="AG22" s="76"/>
      <c r="AH22" s="76"/>
      <c r="AI22" s="76"/>
    </row>
    <row r="23" spans="1:35" ht="25.5" customHeight="1" thickBot="1" x14ac:dyDescent="0.25">
      <c r="A23" s="432" t="s">
        <v>134</v>
      </c>
      <c r="B23" s="433"/>
      <c r="C23" s="434"/>
      <c r="D23" s="429">
        <f t="shared" ref="D23" si="4">(D12+D14+D16+D18+D20+D22)*0.02</f>
        <v>0</v>
      </c>
      <c r="E23" s="430"/>
      <c r="F23" s="430"/>
      <c r="G23" s="431"/>
      <c r="H23" s="429">
        <f t="shared" ref="H23" si="5">(H12+H14+H16+H18+H20+H22)*0.02</f>
        <v>0</v>
      </c>
      <c r="I23" s="430"/>
      <c r="J23" s="430"/>
      <c r="K23" s="431"/>
      <c r="L23" s="429">
        <f>'[34]Presupuesto '!H31/3</f>
        <v>1088000</v>
      </c>
      <c r="M23" s="430"/>
      <c r="N23" s="430"/>
      <c r="O23" s="431"/>
      <c r="P23" s="429">
        <f>L23</f>
        <v>1088000</v>
      </c>
      <c r="Q23" s="430"/>
      <c r="R23" s="430"/>
      <c r="S23" s="431"/>
      <c r="T23" s="429">
        <f>P23</f>
        <v>1088000</v>
      </c>
      <c r="U23" s="430"/>
      <c r="V23" s="430"/>
      <c r="W23" s="431"/>
      <c r="X23" s="429"/>
      <c r="Y23" s="430"/>
      <c r="Z23" s="430"/>
      <c r="AA23" s="431"/>
      <c r="AB23" s="429"/>
      <c r="AC23" s="430"/>
      <c r="AD23" s="430"/>
      <c r="AE23" s="431"/>
      <c r="AF23" s="81">
        <f>ROUND(SUM(D23:AE23),0)</f>
        <v>3264000</v>
      </c>
      <c r="AG23" s="76"/>
      <c r="AH23" s="76"/>
      <c r="AI23" s="76"/>
    </row>
    <row r="24" spans="1:35" ht="24" customHeight="1" thickBot="1" x14ac:dyDescent="0.25">
      <c r="A24" s="452" t="s">
        <v>135</v>
      </c>
      <c r="B24" s="453"/>
      <c r="C24" s="454"/>
      <c r="D24" s="455">
        <f>SUM(D10:G23)</f>
        <v>0</v>
      </c>
      <c r="E24" s="455"/>
      <c r="F24" s="455"/>
      <c r="G24" s="456"/>
      <c r="H24" s="457">
        <f>SUM(H10:K23)</f>
        <v>0</v>
      </c>
      <c r="I24" s="455"/>
      <c r="J24" s="455"/>
      <c r="K24" s="456"/>
      <c r="L24" s="457">
        <f>ROUND(SUM(L10:O23),0)</f>
        <v>110796648</v>
      </c>
      <c r="M24" s="455"/>
      <c r="N24" s="455"/>
      <c r="O24" s="456"/>
      <c r="P24" s="449">
        <f>SUM(P10:S23)</f>
        <v>318425575.83333331</v>
      </c>
      <c r="Q24" s="450"/>
      <c r="R24" s="450"/>
      <c r="S24" s="451"/>
      <c r="T24" s="449">
        <f>SUM(T10:W23)</f>
        <v>318425575.83333331</v>
      </c>
      <c r="U24" s="450"/>
      <c r="V24" s="450"/>
      <c r="W24" s="451"/>
      <c r="X24" s="449"/>
      <c r="Y24" s="450"/>
      <c r="Z24" s="450"/>
      <c r="AA24" s="451"/>
      <c r="AB24" s="449"/>
      <c r="AC24" s="450"/>
      <c r="AD24" s="450"/>
      <c r="AE24" s="451"/>
      <c r="AF24" s="82">
        <f>SUM(AF10:AF23,0)</f>
        <v>747647800.23076916</v>
      </c>
      <c r="AG24" s="83"/>
      <c r="AH24" s="83"/>
      <c r="AI24" s="83"/>
    </row>
    <row r="25" spans="1:35" ht="23.25" customHeight="1" thickBot="1" x14ac:dyDescent="0.25">
      <c r="A25" s="452" t="s">
        <v>136</v>
      </c>
      <c r="B25" s="453"/>
      <c r="C25" s="454"/>
      <c r="D25" s="455">
        <f>+D24</f>
        <v>0</v>
      </c>
      <c r="E25" s="455"/>
      <c r="F25" s="455"/>
      <c r="G25" s="456"/>
      <c r="H25" s="457">
        <f>+H24+D25</f>
        <v>0</v>
      </c>
      <c r="I25" s="455"/>
      <c r="J25" s="455"/>
      <c r="K25" s="456"/>
      <c r="L25" s="457">
        <f t="shared" ref="L25" si="6">+L24+H25</f>
        <v>110796648</v>
      </c>
      <c r="M25" s="455"/>
      <c r="N25" s="455"/>
      <c r="O25" s="456"/>
      <c r="P25" s="449">
        <f t="shared" ref="P25" si="7">+P24+L25</f>
        <v>429222223.83333331</v>
      </c>
      <c r="Q25" s="450"/>
      <c r="R25" s="450"/>
      <c r="S25" s="451"/>
      <c r="T25" s="449">
        <f t="shared" ref="T25" si="8">+T24+P25</f>
        <v>747647799.66666663</v>
      </c>
      <c r="U25" s="450"/>
      <c r="V25" s="450"/>
      <c r="W25" s="451"/>
      <c r="X25" s="449"/>
      <c r="Y25" s="450"/>
      <c r="Z25" s="450"/>
      <c r="AA25" s="451"/>
      <c r="AB25" s="449"/>
      <c r="AC25" s="450"/>
      <c r="AD25" s="450"/>
      <c r="AE25" s="451"/>
      <c r="AF25" s="84"/>
      <c r="AG25" s="83"/>
      <c r="AH25" s="83"/>
      <c r="AI25" s="83"/>
    </row>
    <row r="26" spans="1:35" ht="13.5" customHeight="1" thickBot="1" x14ac:dyDescent="0.3">
      <c r="A26" s="445" t="s">
        <v>137</v>
      </c>
      <c r="B26" s="396"/>
      <c r="C26" s="85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8"/>
    </row>
    <row r="27" spans="1:35" ht="28.5" customHeight="1" thickBot="1" x14ac:dyDescent="0.3">
      <c r="A27" s="89"/>
      <c r="B27" s="90"/>
      <c r="C27" s="90"/>
      <c r="D27" s="446"/>
      <c r="E27" s="447"/>
      <c r="F27" s="447"/>
      <c r="G27" s="448"/>
      <c r="H27" s="446"/>
      <c r="I27" s="447"/>
      <c r="J27" s="447"/>
      <c r="K27" s="448"/>
      <c r="L27" s="446">
        <v>1</v>
      </c>
      <c r="M27" s="447"/>
      <c r="N27" s="447"/>
      <c r="O27" s="448"/>
      <c r="P27" s="446">
        <v>2</v>
      </c>
      <c r="Q27" s="447"/>
      <c r="R27" s="447"/>
      <c r="S27" s="448"/>
      <c r="T27" s="446">
        <v>3</v>
      </c>
      <c r="U27" s="447"/>
      <c r="V27" s="447"/>
      <c r="W27" s="448"/>
      <c r="X27" s="446"/>
      <c r="Y27" s="447"/>
      <c r="Z27" s="447"/>
      <c r="AA27" s="448"/>
      <c r="AB27" s="446"/>
      <c r="AC27" s="447"/>
      <c r="AD27" s="447"/>
      <c r="AE27" s="448"/>
      <c r="AF27" s="91" t="s">
        <v>87</v>
      </c>
      <c r="AG27" s="92"/>
      <c r="AH27" s="92"/>
      <c r="AI27" s="92"/>
    </row>
    <row r="28" spans="1:35" ht="17.25" customHeight="1" thickBot="1" x14ac:dyDescent="0.25">
      <c r="A28" s="465" t="s">
        <v>138</v>
      </c>
      <c r="B28" s="466"/>
      <c r="C28" s="93"/>
      <c r="D28" s="467"/>
      <c r="E28" s="468"/>
      <c r="F28" s="468"/>
      <c r="G28" s="469"/>
      <c r="H28" s="470"/>
      <c r="I28" s="471"/>
      <c r="J28" s="471"/>
      <c r="K28" s="472"/>
      <c r="L28" s="470">
        <f>+L25/AF24</f>
        <v>0.1481936387237433</v>
      </c>
      <c r="M28" s="471"/>
      <c r="N28" s="471"/>
      <c r="O28" s="472"/>
      <c r="P28" s="470">
        <f>+P25/AF24</f>
        <v>0.57409681898462017</v>
      </c>
      <c r="Q28" s="471"/>
      <c r="R28" s="471"/>
      <c r="S28" s="472"/>
      <c r="T28" s="470">
        <f>+T25/AF24</f>
        <v>0.99999999924549698</v>
      </c>
      <c r="U28" s="471"/>
      <c r="V28" s="471"/>
      <c r="W28" s="472"/>
      <c r="X28" s="470"/>
      <c r="Y28" s="471"/>
      <c r="Z28" s="471"/>
      <c r="AA28" s="472"/>
      <c r="AB28" s="470"/>
      <c r="AC28" s="471"/>
      <c r="AD28" s="471"/>
      <c r="AE28" s="472"/>
      <c r="AF28" s="94"/>
      <c r="AG28" s="95"/>
      <c r="AH28" s="95"/>
      <c r="AI28" s="95"/>
    </row>
    <row r="29" spans="1:35" ht="12" customHeight="1" x14ac:dyDescent="0.2">
      <c r="A29" s="459" t="s">
        <v>139</v>
      </c>
      <c r="B29" s="459"/>
      <c r="C29" s="96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7"/>
      <c r="Y29" s="97"/>
      <c r="Z29" s="460"/>
      <c r="AA29" s="460"/>
      <c r="AB29" s="460"/>
      <c r="AC29" s="460"/>
      <c r="AD29" s="460"/>
      <c r="AE29" s="460"/>
    </row>
    <row r="30" spans="1:35" ht="126.75" customHeight="1" thickBot="1" x14ac:dyDescent="0.25">
      <c r="A30" s="98"/>
      <c r="B30" s="98"/>
      <c r="C30" s="98"/>
      <c r="D30" s="99"/>
      <c r="E30" s="99"/>
      <c r="F30" s="99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7"/>
      <c r="Y30" s="97"/>
      <c r="Z30" s="97"/>
      <c r="AA30" s="97"/>
      <c r="AB30" s="97"/>
      <c r="AC30" s="97"/>
      <c r="AD30" s="97"/>
      <c r="AE30" s="97"/>
    </row>
    <row r="31" spans="1:35" ht="18.75" x14ac:dyDescent="0.3">
      <c r="A31" s="100" t="s">
        <v>140</v>
      </c>
      <c r="B31" s="101"/>
      <c r="C31" s="101"/>
      <c r="Z31" s="461"/>
      <c r="AA31" s="461"/>
      <c r="AB31" s="461"/>
      <c r="AC31" s="461"/>
      <c r="AD31" s="461"/>
      <c r="AE31" s="461"/>
    </row>
    <row r="32" spans="1:35" ht="18.75" x14ac:dyDescent="0.3">
      <c r="A32" s="102" t="s">
        <v>141</v>
      </c>
      <c r="B32" s="103"/>
      <c r="C32" s="103"/>
      <c r="G32" s="462"/>
      <c r="H32" s="462"/>
      <c r="I32" s="462"/>
      <c r="J32" s="462"/>
      <c r="K32" s="462"/>
      <c r="L32" s="462"/>
      <c r="M32" s="462"/>
      <c r="N32" s="462"/>
      <c r="O32" s="462"/>
      <c r="P32" s="462"/>
      <c r="Q32" s="462"/>
      <c r="R32" s="462"/>
      <c r="S32" s="462"/>
      <c r="T32" s="462"/>
      <c r="U32" s="462"/>
      <c r="V32" s="462"/>
      <c r="W32" s="462"/>
      <c r="X32" s="462"/>
      <c r="Z32" s="463"/>
      <c r="AA32" s="463"/>
      <c r="AB32" s="463"/>
      <c r="AC32" s="463"/>
      <c r="AD32" s="463"/>
      <c r="AE32" s="463"/>
    </row>
    <row r="33" spans="1:36" x14ac:dyDescent="0.2"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8"/>
      <c r="T33" s="458"/>
      <c r="U33" s="458"/>
      <c r="V33" s="458"/>
      <c r="W33" s="458"/>
      <c r="X33" s="458"/>
      <c r="Z33" s="464"/>
      <c r="AA33" s="464"/>
      <c r="AB33" s="464"/>
      <c r="AC33" s="464"/>
      <c r="AD33" s="464"/>
      <c r="AE33" s="464"/>
    </row>
    <row r="34" spans="1:36" x14ac:dyDescent="0.2">
      <c r="B34" s="104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8"/>
      <c r="T34" s="458"/>
      <c r="U34" s="458"/>
      <c r="V34" s="458"/>
      <c r="W34" s="458"/>
      <c r="X34" s="458"/>
    </row>
    <row r="41" spans="1:36" s="40" customFormat="1" x14ac:dyDescent="0.2">
      <c r="A41" s="62"/>
      <c r="B41" s="62"/>
      <c r="C41" s="62">
        <v>0.17176982528094201</v>
      </c>
      <c r="AF41" s="62"/>
      <c r="AG41" s="62"/>
      <c r="AH41" s="62"/>
      <c r="AI41" s="62"/>
      <c r="AJ41" s="62"/>
    </row>
  </sheetData>
  <mergeCells count="205">
    <mergeCell ref="G34:X34"/>
    <mergeCell ref="A29:B29"/>
    <mergeCell ref="Z29:AE29"/>
    <mergeCell ref="Z31:AE31"/>
    <mergeCell ref="G32:X32"/>
    <mergeCell ref="Z32:AE32"/>
    <mergeCell ref="G33:X33"/>
    <mergeCell ref="Z33:AE33"/>
    <mergeCell ref="X27:AA27"/>
    <mergeCell ref="AB27:AE27"/>
    <mergeCell ref="A28:B28"/>
    <mergeCell ref="D28:G28"/>
    <mergeCell ref="H28:K28"/>
    <mergeCell ref="L28:O28"/>
    <mergeCell ref="P28:S28"/>
    <mergeCell ref="T28:W28"/>
    <mergeCell ref="X28:AA28"/>
    <mergeCell ref="AB28:AE28"/>
    <mergeCell ref="D27:G27"/>
    <mergeCell ref="H27:K27"/>
    <mergeCell ref="L27:O27"/>
    <mergeCell ref="P27:S27"/>
    <mergeCell ref="T27:W27"/>
    <mergeCell ref="X24:AA24"/>
    <mergeCell ref="AB24:AE24"/>
    <mergeCell ref="A25:C25"/>
    <mergeCell ref="D25:G25"/>
    <mergeCell ref="H25:K25"/>
    <mergeCell ref="L25:O25"/>
    <mergeCell ref="P25:S25"/>
    <mergeCell ref="T25:W25"/>
    <mergeCell ref="X25:AA25"/>
    <mergeCell ref="AB25:AE25"/>
    <mergeCell ref="A24:C24"/>
    <mergeCell ref="D24:G24"/>
    <mergeCell ref="H24:K24"/>
    <mergeCell ref="L24:O24"/>
    <mergeCell ref="P24:S24"/>
    <mergeCell ref="T24:W24"/>
    <mergeCell ref="X23:AA23"/>
    <mergeCell ref="AB23:AE23"/>
    <mergeCell ref="A23:C23"/>
    <mergeCell ref="D23:G23"/>
    <mergeCell ref="H23:K23"/>
    <mergeCell ref="L23:O23"/>
    <mergeCell ref="P23:S23"/>
    <mergeCell ref="T23:W23"/>
    <mergeCell ref="A26:B26"/>
    <mergeCell ref="X21:AA21"/>
    <mergeCell ref="AB21:AE21"/>
    <mergeCell ref="A22:C22"/>
    <mergeCell ref="D22:G22"/>
    <mergeCell ref="H22:K22"/>
    <mergeCell ref="L22:O22"/>
    <mergeCell ref="P22:S22"/>
    <mergeCell ref="T22:W22"/>
    <mergeCell ref="X22:AA22"/>
    <mergeCell ref="AB22:AE22"/>
    <mergeCell ref="A20:C21"/>
    <mergeCell ref="D20:G20"/>
    <mergeCell ref="H20:K20"/>
    <mergeCell ref="D21:G21"/>
    <mergeCell ref="H21:K21"/>
    <mergeCell ref="L21:O21"/>
    <mergeCell ref="P21:S21"/>
    <mergeCell ref="T21:W21"/>
    <mergeCell ref="A18:A19"/>
    <mergeCell ref="B18:B19"/>
    <mergeCell ref="C18:C19"/>
    <mergeCell ref="V18:W18"/>
    <mergeCell ref="X18:Y18"/>
    <mergeCell ref="Z18:AA18"/>
    <mergeCell ref="AB18:AC18"/>
    <mergeCell ref="AD18:AE18"/>
    <mergeCell ref="D19:G19"/>
    <mergeCell ref="H19:K19"/>
    <mergeCell ref="L19:O19"/>
    <mergeCell ref="P19:S19"/>
    <mergeCell ref="T19:W19"/>
    <mergeCell ref="J18:K18"/>
    <mergeCell ref="L18:M18"/>
    <mergeCell ref="N18:O18"/>
    <mergeCell ref="P18:Q18"/>
    <mergeCell ref="R18:S18"/>
    <mergeCell ref="T18:U18"/>
    <mergeCell ref="D18:E18"/>
    <mergeCell ref="F18:G18"/>
    <mergeCell ref="H18:I18"/>
    <mergeCell ref="X19:AA19"/>
    <mergeCell ref="AB19:AE19"/>
    <mergeCell ref="Z16:AA16"/>
    <mergeCell ref="AB16:AC16"/>
    <mergeCell ref="AD16:AE16"/>
    <mergeCell ref="D17:G17"/>
    <mergeCell ref="H17:K17"/>
    <mergeCell ref="L17:O17"/>
    <mergeCell ref="P17:S17"/>
    <mergeCell ref="T17:W17"/>
    <mergeCell ref="X17:AA17"/>
    <mergeCell ref="AB17:AE17"/>
    <mergeCell ref="N16:O16"/>
    <mergeCell ref="P16:Q16"/>
    <mergeCell ref="R16:S16"/>
    <mergeCell ref="T16:U16"/>
    <mergeCell ref="V16:W16"/>
    <mergeCell ref="X16:Y16"/>
    <mergeCell ref="A16:A17"/>
    <mergeCell ref="B16:B17"/>
    <mergeCell ref="C16:C17"/>
    <mergeCell ref="D16:E16"/>
    <mergeCell ref="F16:G16"/>
    <mergeCell ref="H16:I16"/>
    <mergeCell ref="J16:K16"/>
    <mergeCell ref="L16:M16"/>
    <mergeCell ref="A14:A15"/>
    <mergeCell ref="B14:B15"/>
    <mergeCell ref="C14:C15"/>
    <mergeCell ref="V14:W14"/>
    <mergeCell ref="X14:Y14"/>
    <mergeCell ref="Z14:AA14"/>
    <mergeCell ref="AB14:AC14"/>
    <mergeCell ref="AD14:AE14"/>
    <mergeCell ref="D15:G15"/>
    <mergeCell ref="H15:K15"/>
    <mergeCell ref="L15:O15"/>
    <mergeCell ref="P15:S15"/>
    <mergeCell ref="T15:W15"/>
    <mergeCell ref="J14:K14"/>
    <mergeCell ref="L14:M14"/>
    <mergeCell ref="N14:O14"/>
    <mergeCell ref="P14:Q14"/>
    <mergeCell ref="R14:S14"/>
    <mergeCell ref="T14:U14"/>
    <mergeCell ref="D14:E14"/>
    <mergeCell ref="F14:G14"/>
    <mergeCell ref="H14:I14"/>
    <mergeCell ref="X15:AA15"/>
    <mergeCell ref="AB15:AE15"/>
    <mergeCell ref="AB12:AC12"/>
    <mergeCell ref="AD12:AE12"/>
    <mergeCell ref="D13:G13"/>
    <mergeCell ref="H13:K13"/>
    <mergeCell ref="L13:O13"/>
    <mergeCell ref="P13:S13"/>
    <mergeCell ref="T13:W13"/>
    <mergeCell ref="X13:AA13"/>
    <mergeCell ref="AB13:AE13"/>
    <mergeCell ref="P12:Q12"/>
    <mergeCell ref="R12:S12"/>
    <mergeCell ref="T12:U12"/>
    <mergeCell ref="V12:W12"/>
    <mergeCell ref="X12:Y12"/>
    <mergeCell ref="Z12:AA12"/>
    <mergeCell ref="A12:A13"/>
    <mergeCell ref="B12:B13"/>
    <mergeCell ref="C12:C13"/>
    <mergeCell ref="D12:E12"/>
    <mergeCell ref="F12:G12"/>
    <mergeCell ref="H12:I12"/>
    <mergeCell ref="J12:K12"/>
    <mergeCell ref="L12:M12"/>
    <mergeCell ref="N12:O12"/>
    <mergeCell ref="AB10:AC10"/>
    <mergeCell ref="AD10:AE10"/>
    <mergeCell ref="D11:G11"/>
    <mergeCell ref="H11:K11"/>
    <mergeCell ref="L11:O11"/>
    <mergeCell ref="P11:S11"/>
    <mergeCell ref="T11:W11"/>
    <mergeCell ref="X11:AA11"/>
    <mergeCell ref="L10:M10"/>
    <mergeCell ref="N10:O10"/>
    <mergeCell ref="P10:Q10"/>
    <mergeCell ref="R10:S10"/>
    <mergeCell ref="T10:U10"/>
    <mergeCell ref="V10:W10"/>
    <mergeCell ref="AB11:AE11"/>
    <mergeCell ref="A9:C9"/>
    <mergeCell ref="A10:A11"/>
    <mergeCell ref="B10:B11"/>
    <mergeCell ref="C10:C11"/>
    <mergeCell ref="D10:E10"/>
    <mergeCell ref="F10:G10"/>
    <mergeCell ref="H10:K10"/>
    <mergeCell ref="X10:Y10"/>
    <mergeCell ref="Z10:AA10"/>
    <mergeCell ref="A1:AF1"/>
    <mergeCell ref="A3:AE3"/>
    <mergeCell ref="A4:AE4"/>
    <mergeCell ref="A5:B5"/>
    <mergeCell ref="C5:H5"/>
    <mergeCell ref="J5:AE5"/>
    <mergeCell ref="A6:B6"/>
    <mergeCell ref="A7:A8"/>
    <mergeCell ref="B7:B8"/>
    <mergeCell ref="C7:C8"/>
    <mergeCell ref="D7:AE7"/>
    <mergeCell ref="AF7:AF8"/>
    <mergeCell ref="D8:G8"/>
    <mergeCell ref="H8:K8"/>
    <mergeCell ref="L8:O8"/>
    <mergeCell ref="P8:S8"/>
    <mergeCell ref="T8:W8"/>
    <mergeCell ref="X8:AA8"/>
    <mergeCell ref="AB8:AE8"/>
  </mergeCells>
  <pageMargins left="0.51181102362204722" right="0.31496062992125984" top="0.94488188976377963" bottom="0.55118110236220474" header="0.31496062992125984" footer="0.31496062992125984"/>
  <pageSetup scale="45" orientation="landscape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0FB91-1B74-438B-AB09-7723560B12B9}">
  <sheetPr>
    <tabColor rgb="FF00B0F0"/>
  </sheetPr>
  <dimension ref="A1:J26"/>
  <sheetViews>
    <sheetView tabSelected="1" view="pageBreakPreview" zoomScale="70" zoomScaleNormal="100" zoomScaleSheetLayoutView="70" workbookViewId="0">
      <selection activeCell="C18" sqref="C18"/>
    </sheetView>
  </sheetViews>
  <sheetFormatPr baseColWidth="10" defaultRowHeight="14.25" x14ac:dyDescent="0.2"/>
  <cols>
    <col min="1" max="1" width="90.28515625" style="516" customWidth="1"/>
    <col min="2" max="2" width="7.28515625" style="516" customWidth="1"/>
    <col min="3" max="3" width="55.28515625" style="516" customWidth="1"/>
    <col min="4" max="4" width="33.42578125" style="516" customWidth="1"/>
    <col min="5" max="5" width="15.7109375" style="516" customWidth="1"/>
    <col min="6" max="6" width="11.140625" style="516" customWidth="1"/>
    <col min="7" max="7" width="10" style="516" customWidth="1"/>
    <col min="8" max="8" width="11.42578125" style="579"/>
    <col min="9" max="9" width="17.42578125" style="516" customWidth="1"/>
    <col min="10" max="10" width="11.42578125" style="516"/>
    <col min="11" max="11" width="23" style="516" customWidth="1"/>
    <col min="12" max="16384" width="11.42578125" style="516"/>
  </cols>
  <sheetData>
    <row r="1" spans="1:10" ht="57.75" customHeight="1" x14ac:dyDescent="0.2">
      <c r="A1" s="512" t="s">
        <v>291</v>
      </c>
      <c r="B1" s="513"/>
      <c r="C1" s="514"/>
      <c r="D1" s="514"/>
      <c r="E1" s="514"/>
      <c r="F1" s="514"/>
      <c r="G1" s="514"/>
      <c r="H1" s="514"/>
      <c r="I1" s="515"/>
    </row>
    <row r="2" spans="1:10" ht="31.5" customHeight="1" thickBot="1" x14ac:dyDescent="0.25">
      <c r="A2" s="517"/>
      <c r="B2" s="518"/>
      <c r="C2" s="518"/>
      <c r="D2" s="518"/>
      <c r="E2" s="518"/>
      <c r="F2" s="518"/>
      <c r="G2" s="518"/>
      <c r="H2" s="518"/>
      <c r="I2" s="519"/>
    </row>
    <row r="3" spans="1:10" ht="40.5" customHeight="1" thickBot="1" x14ac:dyDescent="0.25">
      <c r="A3" s="520" t="s">
        <v>292</v>
      </c>
      <c r="B3" s="521"/>
      <c r="C3" s="521"/>
      <c r="D3" s="521"/>
      <c r="E3" s="521"/>
      <c r="F3" s="521"/>
      <c r="G3" s="521"/>
      <c r="H3" s="521"/>
      <c r="I3" s="522"/>
    </row>
    <row r="4" spans="1:10" ht="18" x14ac:dyDescent="0.2">
      <c r="A4" s="523" t="s">
        <v>293</v>
      </c>
      <c r="B4" s="524"/>
      <c r="C4" s="524"/>
      <c r="D4" s="524"/>
      <c r="E4" s="524"/>
      <c r="F4" s="524"/>
      <c r="G4" s="524"/>
      <c r="H4" s="524"/>
      <c r="I4" s="524"/>
    </row>
    <row r="5" spans="1:10" ht="16.5" thickBot="1" x14ac:dyDescent="0.25">
      <c r="A5" s="525" t="s">
        <v>294</v>
      </c>
      <c r="B5" s="526"/>
      <c r="C5" s="526"/>
      <c r="D5" s="526"/>
      <c r="E5" s="526"/>
      <c r="F5" s="526"/>
      <c r="G5" s="526"/>
      <c r="H5" s="526"/>
      <c r="I5" s="526"/>
      <c r="J5" s="527"/>
    </row>
    <row r="6" spans="1:10" ht="46.5" customHeight="1" thickBot="1" x14ac:dyDescent="0.25">
      <c r="A6" s="528" t="s">
        <v>295</v>
      </c>
      <c r="B6" s="529" t="s">
        <v>1</v>
      </c>
      <c r="C6" s="529" t="s">
        <v>296</v>
      </c>
      <c r="D6" s="529" t="s">
        <v>297</v>
      </c>
      <c r="E6" s="530" t="s">
        <v>298</v>
      </c>
      <c r="F6" s="531" t="s">
        <v>299</v>
      </c>
      <c r="G6" s="532"/>
      <c r="H6" s="530" t="s">
        <v>300</v>
      </c>
      <c r="I6" s="533" t="s">
        <v>301</v>
      </c>
      <c r="J6" s="527"/>
    </row>
    <row r="7" spans="1:10" ht="15.75" x14ac:dyDescent="0.2">
      <c r="A7" s="534"/>
      <c r="B7" s="535" t="s">
        <v>277</v>
      </c>
      <c r="C7" s="536" t="s">
        <v>302</v>
      </c>
      <c r="D7" s="537"/>
      <c r="E7" s="536"/>
      <c r="F7" s="538"/>
      <c r="G7" s="538"/>
      <c r="H7" s="539"/>
      <c r="I7" s="540">
        <f>SUM(H8:H14)/(E15)</f>
        <v>19.588235294117649</v>
      </c>
      <c r="J7" s="527"/>
    </row>
    <row r="8" spans="1:10" ht="18" customHeight="1" x14ac:dyDescent="0.2">
      <c r="A8" s="541"/>
      <c r="B8" s="542">
        <v>1</v>
      </c>
      <c r="C8" s="543" t="s">
        <v>303</v>
      </c>
      <c r="D8" s="544" t="s">
        <v>304</v>
      </c>
      <c r="E8" s="545">
        <v>40</v>
      </c>
      <c r="F8" s="546">
        <v>23</v>
      </c>
      <c r="G8" s="547"/>
      <c r="H8" s="548">
        <f t="shared" ref="H8:H14" si="0">E8*F8</f>
        <v>920</v>
      </c>
      <c r="I8" s="549"/>
      <c r="J8" s="527"/>
    </row>
    <row r="9" spans="1:10" ht="20.25" customHeight="1" x14ac:dyDescent="0.2">
      <c r="A9" s="541"/>
      <c r="B9" s="542">
        <v>2</v>
      </c>
      <c r="C9" s="543" t="s">
        <v>305</v>
      </c>
      <c r="D9" s="550" t="s">
        <v>306</v>
      </c>
      <c r="E9" s="545">
        <v>40</v>
      </c>
      <c r="F9" s="546">
        <v>23</v>
      </c>
      <c r="G9" s="547"/>
      <c r="H9" s="548">
        <f t="shared" si="0"/>
        <v>920</v>
      </c>
      <c r="I9" s="549"/>
      <c r="J9" s="527"/>
    </row>
    <row r="10" spans="1:10" ht="15" x14ac:dyDescent="0.2">
      <c r="A10" s="541"/>
      <c r="B10" s="542">
        <v>3</v>
      </c>
      <c r="C10" s="543" t="s">
        <v>307</v>
      </c>
      <c r="D10" s="550" t="s">
        <v>308</v>
      </c>
      <c r="E10" s="545">
        <v>90</v>
      </c>
      <c r="F10" s="546">
        <v>18</v>
      </c>
      <c r="G10" s="547"/>
      <c r="H10" s="548">
        <f t="shared" si="0"/>
        <v>1620</v>
      </c>
      <c r="I10" s="549"/>
      <c r="J10" s="527"/>
    </row>
    <row r="11" spans="1:10" ht="15" x14ac:dyDescent="0.2">
      <c r="A11" s="541"/>
      <c r="B11" s="542">
        <v>4</v>
      </c>
      <c r="C11" s="543" t="s">
        <v>309</v>
      </c>
      <c r="D11" s="550" t="s">
        <v>310</v>
      </c>
      <c r="E11" s="550">
        <v>80</v>
      </c>
      <c r="F11" s="546">
        <v>18</v>
      </c>
      <c r="G11" s="547"/>
      <c r="H11" s="548">
        <f t="shared" si="0"/>
        <v>1440</v>
      </c>
      <c r="I11" s="549"/>
      <c r="J11" s="527"/>
    </row>
    <row r="12" spans="1:10" ht="15" x14ac:dyDescent="0.2">
      <c r="A12" s="541"/>
      <c r="B12" s="542">
        <v>5</v>
      </c>
      <c r="C12" s="543" t="s">
        <v>311</v>
      </c>
      <c r="D12" s="550" t="s">
        <v>312</v>
      </c>
      <c r="E12" s="550">
        <v>80</v>
      </c>
      <c r="F12" s="546">
        <v>23.6</v>
      </c>
      <c r="G12" s="547"/>
      <c r="H12" s="548">
        <f t="shared" si="0"/>
        <v>1888</v>
      </c>
      <c r="I12" s="549"/>
      <c r="J12" s="527"/>
    </row>
    <row r="13" spans="1:10" ht="15" x14ac:dyDescent="0.2">
      <c r="A13" s="541"/>
      <c r="B13" s="542">
        <v>6</v>
      </c>
      <c r="C13" s="543" t="s">
        <v>313</v>
      </c>
      <c r="D13" s="550" t="s">
        <v>314</v>
      </c>
      <c r="E13" s="550">
        <v>100</v>
      </c>
      <c r="F13" s="546">
        <v>16.899999999999999</v>
      </c>
      <c r="G13" s="547"/>
      <c r="H13" s="548">
        <f t="shared" si="0"/>
        <v>1689.9999999999998</v>
      </c>
      <c r="I13" s="549"/>
      <c r="J13" s="527"/>
    </row>
    <row r="14" spans="1:10" ht="15" x14ac:dyDescent="0.2">
      <c r="A14" s="541"/>
      <c r="B14" s="542">
        <v>7</v>
      </c>
      <c r="C14" s="543" t="s">
        <v>315</v>
      </c>
      <c r="D14" s="550" t="s">
        <v>316</v>
      </c>
      <c r="E14" s="550">
        <v>80</v>
      </c>
      <c r="F14" s="546">
        <v>18.899999999999999</v>
      </c>
      <c r="G14" s="547"/>
      <c r="H14" s="548">
        <f t="shared" si="0"/>
        <v>1512</v>
      </c>
      <c r="I14" s="549"/>
      <c r="J14" s="527"/>
    </row>
    <row r="15" spans="1:10" ht="15.75" customHeight="1" x14ac:dyDescent="0.2">
      <c r="A15" s="551"/>
      <c r="B15" s="552"/>
      <c r="C15" s="553" t="s">
        <v>317</v>
      </c>
      <c r="D15" s="553"/>
      <c r="E15" s="554">
        <f>SUM(E8:E14)</f>
        <v>510</v>
      </c>
      <c r="F15" s="555"/>
      <c r="G15" s="556"/>
      <c r="H15" s="548"/>
      <c r="I15" s="557"/>
      <c r="J15" s="527"/>
    </row>
    <row r="16" spans="1:10" ht="15.75" x14ac:dyDescent="0.2">
      <c r="A16" s="551"/>
      <c r="B16" s="558"/>
      <c r="C16" s="559" t="s">
        <v>318</v>
      </c>
      <c r="D16" s="560"/>
      <c r="E16" s="560"/>
      <c r="F16" s="560"/>
      <c r="G16" s="560"/>
      <c r="H16" s="561"/>
      <c r="I16" s="562"/>
      <c r="J16" s="527"/>
    </row>
    <row r="17" spans="1:10" ht="15.75" thickBot="1" x14ac:dyDescent="0.25">
      <c r="A17" s="563"/>
      <c r="B17" s="564" t="s">
        <v>319</v>
      </c>
      <c r="C17" s="564"/>
      <c r="D17" s="564"/>
      <c r="E17" s="564"/>
      <c r="F17" s="564"/>
      <c r="G17" s="564"/>
      <c r="H17" s="564"/>
      <c r="I17" s="565"/>
      <c r="J17" s="527"/>
    </row>
    <row r="18" spans="1:10" ht="119.25" customHeight="1" x14ac:dyDescent="0.2">
      <c r="A18" s="527"/>
      <c r="B18" s="527"/>
      <c r="C18" s="527"/>
      <c r="D18" s="527"/>
      <c r="E18" s="527"/>
      <c r="F18" s="527"/>
      <c r="G18" s="527"/>
      <c r="H18" s="566"/>
      <c r="I18" s="527"/>
      <c r="J18" s="527"/>
    </row>
    <row r="19" spans="1:10" ht="18" x14ac:dyDescent="0.25">
      <c r="A19" s="567" t="s">
        <v>320</v>
      </c>
      <c r="B19" s="568"/>
      <c r="C19" s="568"/>
      <c r="D19" s="568"/>
      <c r="E19" s="568"/>
      <c r="F19" s="527"/>
      <c r="G19" s="527"/>
      <c r="H19" s="566"/>
      <c r="I19" s="527"/>
      <c r="J19" s="527"/>
    </row>
    <row r="20" spans="1:10" ht="18" x14ac:dyDescent="0.2">
      <c r="A20" s="569" t="s">
        <v>321</v>
      </c>
      <c r="B20" s="569"/>
      <c r="C20" s="569"/>
      <c r="D20" s="570"/>
      <c r="E20" s="570"/>
      <c r="F20" s="571"/>
      <c r="G20" s="571"/>
      <c r="H20" s="572"/>
      <c r="I20" s="571"/>
      <c r="J20" s="573"/>
    </row>
    <row r="21" spans="1:10" ht="150.75" customHeight="1" x14ac:dyDescent="0.2">
      <c r="A21" s="574"/>
      <c r="B21" s="574"/>
      <c r="C21" s="574"/>
      <c r="D21" s="574"/>
      <c r="E21" s="574"/>
      <c r="F21" s="574"/>
      <c r="G21" s="574"/>
      <c r="H21" s="572"/>
      <c r="I21" s="574"/>
      <c r="J21" s="574"/>
    </row>
    <row r="22" spans="1:10" ht="15.75" x14ac:dyDescent="0.25">
      <c r="A22" s="575"/>
      <c r="B22" s="575"/>
      <c r="C22" s="576"/>
      <c r="D22" s="576"/>
      <c r="E22" s="576"/>
      <c r="F22" s="571"/>
      <c r="G22" s="571"/>
      <c r="H22" s="572"/>
      <c r="I22" s="571"/>
      <c r="J22" s="571"/>
    </row>
    <row r="23" spans="1:10" ht="15.75" x14ac:dyDescent="0.2">
      <c r="A23" s="577"/>
      <c r="B23" s="578"/>
      <c r="C23" s="577" t="str">
        <f>[140]DATOS!U61</f>
        <v xml:space="preserve"> </v>
      </c>
      <c r="D23" s="577"/>
      <c r="E23" s="577"/>
      <c r="F23" s="571"/>
      <c r="G23" s="571"/>
      <c r="H23" s="572"/>
      <c r="I23" s="571"/>
      <c r="J23" s="571"/>
    </row>
    <row r="24" spans="1:10" ht="15.75" x14ac:dyDescent="0.2">
      <c r="A24" s="577"/>
      <c r="B24" s="578"/>
      <c r="C24" s="577" t="str">
        <f>[140]DATOS!U62</f>
        <v xml:space="preserve"> </v>
      </c>
      <c r="D24" s="577"/>
      <c r="E24" s="577"/>
      <c r="F24" s="571"/>
      <c r="G24" s="571"/>
      <c r="H24" s="572"/>
      <c r="I24" s="571"/>
      <c r="J24" s="571"/>
    </row>
    <row r="25" spans="1:10" ht="15" x14ac:dyDescent="0.2">
      <c r="A25" s="571"/>
      <c r="B25" s="571"/>
      <c r="C25" s="571"/>
      <c r="D25" s="571"/>
      <c r="E25" s="571"/>
      <c r="F25" s="571"/>
      <c r="G25" s="571"/>
      <c r="H25" s="572"/>
      <c r="I25" s="571"/>
      <c r="J25" s="571"/>
    </row>
    <row r="26" spans="1:10" ht="15" x14ac:dyDescent="0.2">
      <c r="A26" s="577"/>
      <c r="B26" s="527"/>
      <c r="C26" s="527"/>
      <c r="D26" s="527"/>
      <c r="E26" s="527"/>
      <c r="F26" s="527"/>
      <c r="G26" s="527"/>
      <c r="H26" s="566"/>
      <c r="I26" s="527"/>
      <c r="J26" s="527"/>
    </row>
  </sheetData>
  <mergeCells count="21">
    <mergeCell ref="F15:G15"/>
    <mergeCell ref="C16:G16"/>
    <mergeCell ref="B17:I17"/>
    <mergeCell ref="A20:C20"/>
    <mergeCell ref="A22:B22"/>
    <mergeCell ref="A7:A17"/>
    <mergeCell ref="F7:G7"/>
    <mergeCell ref="I7:I15"/>
    <mergeCell ref="F8:G8"/>
    <mergeCell ref="F9:G9"/>
    <mergeCell ref="F10:G10"/>
    <mergeCell ref="F11:G11"/>
    <mergeCell ref="F12:G12"/>
    <mergeCell ref="F13:G13"/>
    <mergeCell ref="F14:G14"/>
    <mergeCell ref="B1:I1"/>
    <mergeCell ref="A2:I2"/>
    <mergeCell ref="A3:I3"/>
    <mergeCell ref="A4:I4"/>
    <mergeCell ref="A5:I5"/>
    <mergeCell ref="F6:G6"/>
  </mergeCells>
  <printOptions horizontalCentered="1"/>
  <pageMargins left="0.31496062992125984" right="0.31496062992125984" top="0.94488188976377963" bottom="0.15748031496062992" header="0.31496062992125984" footer="0.31496062992125984"/>
  <pageSetup scale="5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50E02-5E3D-443F-846D-E8192CA0D2F2}">
  <sheetPr>
    <tabColor rgb="FF7030A0"/>
  </sheetPr>
  <dimension ref="A1:K45"/>
  <sheetViews>
    <sheetView view="pageBreakPreview" topLeftCell="A16" zoomScaleNormal="100" zoomScaleSheetLayoutView="100" workbookViewId="0">
      <selection activeCell="K26" sqref="K26"/>
    </sheetView>
  </sheetViews>
  <sheetFormatPr baseColWidth="10" defaultRowHeight="12.75" x14ac:dyDescent="0.2"/>
  <cols>
    <col min="1" max="1" width="29.85546875" style="200" customWidth="1"/>
    <col min="2" max="2" width="15.42578125" style="200" customWidth="1"/>
    <col min="3" max="3" width="10.140625" style="200" customWidth="1"/>
    <col min="4" max="4" width="14.85546875" style="200" customWidth="1"/>
    <col min="5" max="5" width="10.140625" style="200" customWidth="1"/>
    <col min="6" max="6" width="13" style="200" customWidth="1"/>
    <col min="7" max="7" width="11" style="200" customWidth="1"/>
    <col min="8" max="256" width="11.42578125" style="200"/>
    <col min="257" max="257" width="29.85546875" style="200" customWidth="1"/>
    <col min="258" max="258" width="15.42578125" style="200" customWidth="1"/>
    <col min="259" max="259" width="11.140625" style="200" customWidth="1"/>
    <col min="260" max="260" width="12" style="200" customWidth="1"/>
    <col min="261" max="261" width="10.140625" style="200" customWidth="1"/>
    <col min="262" max="262" width="11.28515625" style="200" customWidth="1"/>
    <col min="263" max="512" width="11.42578125" style="200"/>
    <col min="513" max="513" width="29.85546875" style="200" customWidth="1"/>
    <col min="514" max="514" width="15.42578125" style="200" customWidth="1"/>
    <col min="515" max="515" width="11.140625" style="200" customWidth="1"/>
    <col min="516" max="516" width="12" style="200" customWidth="1"/>
    <col min="517" max="517" width="10.140625" style="200" customWidth="1"/>
    <col min="518" max="518" width="11.28515625" style="200" customWidth="1"/>
    <col min="519" max="768" width="11.42578125" style="200"/>
    <col min="769" max="769" width="29.85546875" style="200" customWidth="1"/>
    <col min="770" max="770" width="15.42578125" style="200" customWidth="1"/>
    <col min="771" max="771" width="11.140625" style="200" customWidth="1"/>
    <col min="772" max="772" width="12" style="200" customWidth="1"/>
    <col min="773" max="773" width="10.140625" style="200" customWidth="1"/>
    <col min="774" max="774" width="11.28515625" style="200" customWidth="1"/>
    <col min="775" max="1024" width="11.42578125" style="200"/>
    <col min="1025" max="1025" width="29.85546875" style="200" customWidth="1"/>
    <col min="1026" max="1026" width="15.42578125" style="200" customWidth="1"/>
    <col min="1027" max="1027" width="11.140625" style="200" customWidth="1"/>
    <col min="1028" max="1028" width="12" style="200" customWidth="1"/>
    <col min="1029" max="1029" width="10.140625" style="200" customWidth="1"/>
    <col min="1030" max="1030" width="11.28515625" style="200" customWidth="1"/>
    <col min="1031" max="1280" width="11.42578125" style="200"/>
    <col min="1281" max="1281" width="29.85546875" style="200" customWidth="1"/>
    <col min="1282" max="1282" width="15.42578125" style="200" customWidth="1"/>
    <col min="1283" max="1283" width="11.140625" style="200" customWidth="1"/>
    <col min="1284" max="1284" width="12" style="200" customWidth="1"/>
    <col min="1285" max="1285" width="10.140625" style="200" customWidth="1"/>
    <col min="1286" max="1286" width="11.28515625" style="200" customWidth="1"/>
    <col min="1287" max="1536" width="11.42578125" style="200"/>
    <col min="1537" max="1537" width="29.85546875" style="200" customWidth="1"/>
    <col min="1538" max="1538" width="15.42578125" style="200" customWidth="1"/>
    <col min="1539" max="1539" width="11.140625" style="200" customWidth="1"/>
    <col min="1540" max="1540" width="12" style="200" customWidth="1"/>
    <col min="1541" max="1541" width="10.140625" style="200" customWidth="1"/>
    <col min="1542" max="1542" width="11.28515625" style="200" customWidth="1"/>
    <col min="1543" max="1792" width="11.42578125" style="200"/>
    <col min="1793" max="1793" width="29.85546875" style="200" customWidth="1"/>
    <col min="1794" max="1794" width="15.42578125" style="200" customWidth="1"/>
    <col min="1795" max="1795" width="11.140625" style="200" customWidth="1"/>
    <col min="1796" max="1796" width="12" style="200" customWidth="1"/>
    <col min="1797" max="1797" width="10.140625" style="200" customWidth="1"/>
    <col min="1798" max="1798" width="11.28515625" style="200" customWidth="1"/>
    <col min="1799" max="2048" width="11.42578125" style="200"/>
    <col min="2049" max="2049" width="29.85546875" style="200" customWidth="1"/>
    <col min="2050" max="2050" width="15.42578125" style="200" customWidth="1"/>
    <col min="2051" max="2051" width="11.140625" style="200" customWidth="1"/>
    <col min="2052" max="2052" width="12" style="200" customWidth="1"/>
    <col min="2053" max="2053" width="10.140625" style="200" customWidth="1"/>
    <col min="2054" max="2054" width="11.28515625" style="200" customWidth="1"/>
    <col min="2055" max="2304" width="11.42578125" style="200"/>
    <col min="2305" max="2305" width="29.85546875" style="200" customWidth="1"/>
    <col min="2306" max="2306" width="15.42578125" style="200" customWidth="1"/>
    <col min="2307" max="2307" width="11.140625" style="200" customWidth="1"/>
    <col min="2308" max="2308" width="12" style="200" customWidth="1"/>
    <col min="2309" max="2309" width="10.140625" style="200" customWidth="1"/>
    <col min="2310" max="2310" width="11.28515625" style="200" customWidth="1"/>
    <col min="2311" max="2560" width="11.42578125" style="200"/>
    <col min="2561" max="2561" width="29.85546875" style="200" customWidth="1"/>
    <col min="2562" max="2562" width="15.42578125" style="200" customWidth="1"/>
    <col min="2563" max="2563" width="11.140625" style="200" customWidth="1"/>
    <col min="2564" max="2564" width="12" style="200" customWidth="1"/>
    <col min="2565" max="2565" width="10.140625" style="200" customWidth="1"/>
    <col min="2566" max="2566" width="11.28515625" style="200" customWidth="1"/>
    <col min="2567" max="2816" width="11.42578125" style="200"/>
    <col min="2817" max="2817" width="29.85546875" style="200" customWidth="1"/>
    <col min="2818" max="2818" width="15.42578125" style="200" customWidth="1"/>
    <col min="2819" max="2819" width="11.140625" style="200" customWidth="1"/>
    <col min="2820" max="2820" width="12" style="200" customWidth="1"/>
    <col min="2821" max="2821" width="10.140625" style="200" customWidth="1"/>
    <col min="2822" max="2822" width="11.28515625" style="200" customWidth="1"/>
    <col min="2823" max="3072" width="11.42578125" style="200"/>
    <col min="3073" max="3073" width="29.85546875" style="200" customWidth="1"/>
    <col min="3074" max="3074" width="15.42578125" style="200" customWidth="1"/>
    <col min="3075" max="3075" width="11.140625" style="200" customWidth="1"/>
    <col min="3076" max="3076" width="12" style="200" customWidth="1"/>
    <col min="3077" max="3077" width="10.140625" style="200" customWidth="1"/>
    <col min="3078" max="3078" width="11.28515625" style="200" customWidth="1"/>
    <col min="3079" max="3328" width="11.42578125" style="200"/>
    <col min="3329" max="3329" width="29.85546875" style="200" customWidth="1"/>
    <col min="3330" max="3330" width="15.42578125" style="200" customWidth="1"/>
    <col min="3331" max="3331" width="11.140625" style="200" customWidth="1"/>
    <col min="3332" max="3332" width="12" style="200" customWidth="1"/>
    <col min="3333" max="3333" width="10.140625" style="200" customWidth="1"/>
    <col min="3334" max="3334" width="11.28515625" style="200" customWidth="1"/>
    <col min="3335" max="3584" width="11.42578125" style="200"/>
    <col min="3585" max="3585" width="29.85546875" style="200" customWidth="1"/>
    <col min="3586" max="3586" width="15.42578125" style="200" customWidth="1"/>
    <col min="3587" max="3587" width="11.140625" style="200" customWidth="1"/>
    <col min="3588" max="3588" width="12" style="200" customWidth="1"/>
    <col min="3589" max="3589" width="10.140625" style="200" customWidth="1"/>
    <col min="3590" max="3590" width="11.28515625" style="200" customWidth="1"/>
    <col min="3591" max="3840" width="11.42578125" style="200"/>
    <col min="3841" max="3841" width="29.85546875" style="200" customWidth="1"/>
    <col min="3842" max="3842" width="15.42578125" style="200" customWidth="1"/>
    <col min="3843" max="3843" width="11.140625" style="200" customWidth="1"/>
    <col min="3844" max="3844" width="12" style="200" customWidth="1"/>
    <col min="3845" max="3845" width="10.140625" style="200" customWidth="1"/>
    <col min="3846" max="3846" width="11.28515625" style="200" customWidth="1"/>
    <col min="3847" max="4096" width="11.42578125" style="200"/>
    <col min="4097" max="4097" width="29.85546875" style="200" customWidth="1"/>
    <col min="4098" max="4098" width="15.42578125" style="200" customWidth="1"/>
    <col min="4099" max="4099" width="11.140625" style="200" customWidth="1"/>
    <col min="4100" max="4100" width="12" style="200" customWidth="1"/>
    <col min="4101" max="4101" width="10.140625" style="200" customWidth="1"/>
    <col min="4102" max="4102" width="11.28515625" style="200" customWidth="1"/>
    <col min="4103" max="4352" width="11.42578125" style="200"/>
    <col min="4353" max="4353" width="29.85546875" style="200" customWidth="1"/>
    <col min="4354" max="4354" width="15.42578125" style="200" customWidth="1"/>
    <col min="4355" max="4355" width="11.140625" style="200" customWidth="1"/>
    <col min="4356" max="4356" width="12" style="200" customWidth="1"/>
    <col min="4357" max="4357" width="10.140625" style="200" customWidth="1"/>
    <col min="4358" max="4358" width="11.28515625" style="200" customWidth="1"/>
    <col min="4359" max="4608" width="11.42578125" style="200"/>
    <col min="4609" max="4609" width="29.85546875" style="200" customWidth="1"/>
    <col min="4610" max="4610" width="15.42578125" style="200" customWidth="1"/>
    <col min="4611" max="4611" width="11.140625" style="200" customWidth="1"/>
    <col min="4612" max="4612" width="12" style="200" customWidth="1"/>
    <col min="4613" max="4613" width="10.140625" style="200" customWidth="1"/>
    <col min="4614" max="4614" width="11.28515625" style="200" customWidth="1"/>
    <col min="4615" max="4864" width="11.42578125" style="200"/>
    <col min="4865" max="4865" width="29.85546875" style="200" customWidth="1"/>
    <col min="4866" max="4866" width="15.42578125" style="200" customWidth="1"/>
    <col min="4867" max="4867" width="11.140625" style="200" customWidth="1"/>
    <col min="4868" max="4868" width="12" style="200" customWidth="1"/>
    <col min="4869" max="4869" width="10.140625" style="200" customWidth="1"/>
    <col min="4870" max="4870" width="11.28515625" style="200" customWidth="1"/>
    <col min="4871" max="5120" width="11.42578125" style="200"/>
    <col min="5121" max="5121" width="29.85546875" style="200" customWidth="1"/>
    <col min="5122" max="5122" width="15.42578125" style="200" customWidth="1"/>
    <col min="5123" max="5123" width="11.140625" style="200" customWidth="1"/>
    <col min="5124" max="5124" width="12" style="200" customWidth="1"/>
    <col min="5125" max="5125" width="10.140625" style="200" customWidth="1"/>
    <col min="5126" max="5126" width="11.28515625" style="200" customWidth="1"/>
    <col min="5127" max="5376" width="11.42578125" style="200"/>
    <col min="5377" max="5377" width="29.85546875" style="200" customWidth="1"/>
    <col min="5378" max="5378" width="15.42578125" style="200" customWidth="1"/>
    <col min="5379" max="5379" width="11.140625" style="200" customWidth="1"/>
    <col min="5380" max="5380" width="12" style="200" customWidth="1"/>
    <col min="5381" max="5381" width="10.140625" style="200" customWidth="1"/>
    <col min="5382" max="5382" width="11.28515625" style="200" customWidth="1"/>
    <col min="5383" max="5632" width="11.42578125" style="200"/>
    <col min="5633" max="5633" width="29.85546875" style="200" customWidth="1"/>
    <col min="5634" max="5634" width="15.42578125" style="200" customWidth="1"/>
    <col min="5635" max="5635" width="11.140625" style="200" customWidth="1"/>
    <col min="5636" max="5636" width="12" style="200" customWidth="1"/>
    <col min="5637" max="5637" width="10.140625" style="200" customWidth="1"/>
    <col min="5638" max="5638" width="11.28515625" style="200" customWidth="1"/>
    <col min="5639" max="5888" width="11.42578125" style="200"/>
    <col min="5889" max="5889" width="29.85546875" style="200" customWidth="1"/>
    <col min="5890" max="5890" width="15.42578125" style="200" customWidth="1"/>
    <col min="5891" max="5891" width="11.140625" style="200" customWidth="1"/>
    <col min="5892" max="5892" width="12" style="200" customWidth="1"/>
    <col min="5893" max="5893" width="10.140625" style="200" customWidth="1"/>
    <col min="5894" max="5894" width="11.28515625" style="200" customWidth="1"/>
    <col min="5895" max="6144" width="11.42578125" style="200"/>
    <col min="6145" max="6145" width="29.85546875" style="200" customWidth="1"/>
    <col min="6146" max="6146" width="15.42578125" style="200" customWidth="1"/>
    <col min="6147" max="6147" width="11.140625" style="200" customWidth="1"/>
    <col min="6148" max="6148" width="12" style="200" customWidth="1"/>
    <col min="6149" max="6149" width="10.140625" style="200" customWidth="1"/>
    <col min="6150" max="6150" width="11.28515625" style="200" customWidth="1"/>
    <col min="6151" max="6400" width="11.42578125" style="200"/>
    <col min="6401" max="6401" width="29.85546875" style="200" customWidth="1"/>
    <col min="6402" max="6402" width="15.42578125" style="200" customWidth="1"/>
    <col min="6403" max="6403" width="11.140625" style="200" customWidth="1"/>
    <col min="6404" max="6404" width="12" style="200" customWidth="1"/>
    <col min="6405" max="6405" width="10.140625" style="200" customWidth="1"/>
    <col min="6406" max="6406" width="11.28515625" style="200" customWidth="1"/>
    <col min="6407" max="6656" width="11.42578125" style="200"/>
    <col min="6657" max="6657" width="29.85546875" style="200" customWidth="1"/>
    <col min="6658" max="6658" width="15.42578125" style="200" customWidth="1"/>
    <col min="6659" max="6659" width="11.140625" style="200" customWidth="1"/>
    <col min="6660" max="6660" width="12" style="200" customWidth="1"/>
    <col min="6661" max="6661" width="10.140625" style="200" customWidth="1"/>
    <col min="6662" max="6662" width="11.28515625" style="200" customWidth="1"/>
    <col min="6663" max="6912" width="11.42578125" style="200"/>
    <col min="6913" max="6913" width="29.85546875" style="200" customWidth="1"/>
    <col min="6914" max="6914" width="15.42578125" style="200" customWidth="1"/>
    <col min="6915" max="6915" width="11.140625" style="200" customWidth="1"/>
    <col min="6916" max="6916" width="12" style="200" customWidth="1"/>
    <col min="6917" max="6917" width="10.140625" style="200" customWidth="1"/>
    <col min="6918" max="6918" width="11.28515625" style="200" customWidth="1"/>
    <col min="6919" max="7168" width="11.42578125" style="200"/>
    <col min="7169" max="7169" width="29.85546875" style="200" customWidth="1"/>
    <col min="7170" max="7170" width="15.42578125" style="200" customWidth="1"/>
    <col min="7171" max="7171" width="11.140625" style="200" customWidth="1"/>
    <col min="7172" max="7172" width="12" style="200" customWidth="1"/>
    <col min="7173" max="7173" width="10.140625" style="200" customWidth="1"/>
    <col min="7174" max="7174" width="11.28515625" style="200" customWidth="1"/>
    <col min="7175" max="7424" width="11.42578125" style="200"/>
    <col min="7425" max="7425" width="29.85546875" style="200" customWidth="1"/>
    <col min="7426" max="7426" width="15.42578125" style="200" customWidth="1"/>
    <col min="7427" max="7427" width="11.140625" style="200" customWidth="1"/>
    <col min="7428" max="7428" width="12" style="200" customWidth="1"/>
    <col min="7429" max="7429" width="10.140625" style="200" customWidth="1"/>
    <col min="7430" max="7430" width="11.28515625" style="200" customWidth="1"/>
    <col min="7431" max="7680" width="11.42578125" style="200"/>
    <col min="7681" max="7681" width="29.85546875" style="200" customWidth="1"/>
    <col min="7682" max="7682" width="15.42578125" style="200" customWidth="1"/>
    <col min="7683" max="7683" width="11.140625" style="200" customWidth="1"/>
    <col min="7684" max="7684" width="12" style="200" customWidth="1"/>
    <col min="7685" max="7685" width="10.140625" style="200" customWidth="1"/>
    <col min="7686" max="7686" width="11.28515625" style="200" customWidth="1"/>
    <col min="7687" max="7936" width="11.42578125" style="200"/>
    <col min="7937" max="7937" width="29.85546875" style="200" customWidth="1"/>
    <col min="7938" max="7938" width="15.42578125" style="200" customWidth="1"/>
    <col min="7939" max="7939" width="11.140625" style="200" customWidth="1"/>
    <col min="7940" max="7940" width="12" style="200" customWidth="1"/>
    <col min="7941" max="7941" width="10.140625" style="200" customWidth="1"/>
    <col min="7942" max="7942" width="11.28515625" style="200" customWidth="1"/>
    <col min="7943" max="8192" width="11.42578125" style="200"/>
    <col min="8193" max="8193" width="29.85546875" style="200" customWidth="1"/>
    <col min="8194" max="8194" width="15.42578125" style="200" customWidth="1"/>
    <col min="8195" max="8195" width="11.140625" style="200" customWidth="1"/>
    <col min="8196" max="8196" width="12" style="200" customWidth="1"/>
    <col min="8197" max="8197" width="10.140625" style="200" customWidth="1"/>
    <col min="8198" max="8198" width="11.28515625" style="200" customWidth="1"/>
    <col min="8199" max="8448" width="11.42578125" style="200"/>
    <col min="8449" max="8449" width="29.85546875" style="200" customWidth="1"/>
    <col min="8450" max="8450" width="15.42578125" style="200" customWidth="1"/>
    <col min="8451" max="8451" width="11.140625" style="200" customWidth="1"/>
    <col min="8452" max="8452" width="12" style="200" customWidth="1"/>
    <col min="8453" max="8453" width="10.140625" style="200" customWidth="1"/>
    <col min="8454" max="8454" width="11.28515625" style="200" customWidth="1"/>
    <col min="8455" max="8704" width="11.42578125" style="200"/>
    <col min="8705" max="8705" width="29.85546875" style="200" customWidth="1"/>
    <col min="8706" max="8706" width="15.42578125" style="200" customWidth="1"/>
    <col min="8707" max="8707" width="11.140625" style="200" customWidth="1"/>
    <col min="8708" max="8708" width="12" style="200" customWidth="1"/>
    <col min="8709" max="8709" width="10.140625" style="200" customWidth="1"/>
    <col min="8710" max="8710" width="11.28515625" style="200" customWidth="1"/>
    <col min="8711" max="8960" width="11.42578125" style="200"/>
    <col min="8961" max="8961" width="29.85546875" style="200" customWidth="1"/>
    <col min="8962" max="8962" width="15.42578125" style="200" customWidth="1"/>
    <col min="8963" max="8963" width="11.140625" style="200" customWidth="1"/>
    <col min="8964" max="8964" width="12" style="200" customWidth="1"/>
    <col min="8965" max="8965" width="10.140625" style="200" customWidth="1"/>
    <col min="8966" max="8966" width="11.28515625" style="200" customWidth="1"/>
    <col min="8967" max="9216" width="11.42578125" style="200"/>
    <col min="9217" max="9217" width="29.85546875" style="200" customWidth="1"/>
    <col min="9218" max="9218" width="15.42578125" style="200" customWidth="1"/>
    <col min="9219" max="9219" width="11.140625" style="200" customWidth="1"/>
    <col min="9220" max="9220" width="12" style="200" customWidth="1"/>
    <col min="9221" max="9221" width="10.140625" style="200" customWidth="1"/>
    <col min="9222" max="9222" width="11.28515625" style="200" customWidth="1"/>
    <col min="9223" max="9472" width="11.42578125" style="200"/>
    <col min="9473" max="9473" width="29.85546875" style="200" customWidth="1"/>
    <col min="9474" max="9474" width="15.42578125" style="200" customWidth="1"/>
    <col min="9475" max="9475" width="11.140625" style="200" customWidth="1"/>
    <col min="9476" max="9476" width="12" style="200" customWidth="1"/>
    <col min="9477" max="9477" width="10.140625" style="200" customWidth="1"/>
    <col min="9478" max="9478" width="11.28515625" style="200" customWidth="1"/>
    <col min="9479" max="9728" width="11.42578125" style="200"/>
    <col min="9729" max="9729" width="29.85546875" style="200" customWidth="1"/>
    <col min="9730" max="9730" width="15.42578125" style="200" customWidth="1"/>
    <col min="9731" max="9731" width="11.140625" style="200" customWidth="1"/>
    <col min="9732" max="9732" width="12" style="200" customWidth="1"/>
    <col min="9733" max="9733" width="10.140625" style="200" customWidth="1"/>
    <col min="9734" max="9734" width="11.28515625" style="200" customWidth="1"/>
    <col min="9735" max="9984" width="11.42578125" style="200"/>
    <col min="9985" max="9985" width="29.85546875" style="200" customWidth="1"/>
    <col min="9986" max="9986" width="15.42578125" style="200" customWidth="1"/>
    <col min="9987" max="9987" width="11.140625" style="200" customWidth="1"/>
    <col min="9988" max="9988" width="12" style="200" customWidth="1"/>
    <col min="9989" max="9989" width="10.140625" style="200" customWidth="1"/>
    <col min="9990" max="9990" width="11.28515625" style="200" customWidth="1"/>
    <col min="9991" max="10240" width="11.42578125" style="200"/>
    <col min="10241" max="10241" width="29.85546875" style="200" customWidth="1"/>
    <col min="10242" max="10242" width="15.42578125" style="200" customWidth="1"/>
    <col min="10243" max="10243" width="11.140625" style="200" customWidth="1"/>
    <col min="10244" max="10244" width="12" style="200" customWidth="1"/>
    <col min="10245" max="10245" width="10.140625" style="200" customWidth="1"/>
    <col min="10246" max="10246" width="11.28515625" style="200" customWidth="1"/>
    <col min="10247" max="10496" width="11.42578125" style="200"/>
    <col min="10497" max="10497" width="29.85546875" style="200" customWidth="1"/>
    <col min="10498" max="10498" width="15.42578125" style="200" customWidth="1"/>
    <col min="10499" max="10499" width="11.140625" style="200" customWidth="1"/>
    <col min="10500" max="10500" width="12" style="200" customWidth="1"/>
    <col min="10501" max="10501" width="10.140625" style="200" customWidth="1"/>
    <col min="10502" max="10502" width="11.28515625" style="200" customWidth="1"/>
    <col min="10503" max="10752" width="11.42578125" style="200"/>
    <col min="10753" max="10753" width="29.85546875" style="200" customWidth="1"/>
    <col min="10754" max="10754" width="15.42578125" style="200" customWidth="1"/>
    <col min="10755" max="10755" width="11.140625" style="200" customWidth="1"/>
    <col min="10756" max="10756" width="12" style="200" customWidth="1"/>
    <col min="10757" max="10757" width="10.140625" style="200" customWidth="1"/>
    <col min="10758" max="10758" width="11.28515625" style="200" customWidth="1"/>
    <col min="10759" max="11008" width="11.42578125" style="200"/>
    <col min="11009" max="11009" width="29.85546875" style="200" customWidth="1"/>
    <col min="11010" max="11010" width="15.42578125" style="200" customWidth="1"/>
    <col min="11011" max="11011" width="11.140625" style="200" customWidth="1"/>
    <col min="11012" max="11012" width="12" style="200" customWidth="1"/>
    <col min="11013" max="11013" width="10.140625" style="200" customWidth="1"/>
    <col min="11014" max="11014" width="11.28515625" style="200" customWidth="1"/>
    <col min="11015" max="11264" width="11.42578125" style="200"/>
    <col min="11265" max="11265" width="29.85546875" style="200" customWidth="1"/>
    <col min="11266" max="11266" width="15.42578125" style="200" customWidth="1"/>
    <col min="11267" max="11267" width="11.140625" style="200" customWidth="1"/>
    <col min="11268" max="11268" width="12" style="200" customWidth="1"/>
    <col min="11269" max="11269" width="10.140625" style="200" customWidth="1"/>
    <col min="11270" max="11270" width="11.28515625" style="200" customWidth="1"/>
    <col min="11271" max="11520" width="11.42578125" style="200"/>
    <col min="11521" max="11521" width="29.85546875" style="200" customWidth="1"/>
    <col min="11522" max="11522" width="15.42578125" style="200" customWidth="1"/>
    <col min="11523" max="11523" width="11.140625" style="200" customWidth="1"/>
    <col min="11524" max="11524" width="12" style="200" customWidth="1"/>
    <col min="11525" max="11525" width="10.140625" style="200" customWidth="1"/>
    <col min="11526" max="11526" width="11.28515625" style="200" customWidth="1"/>
    <col min="11527" max="11776" width="11.42578125" style="200"/>
    <col min="11777" max="11777" width="29.85546875" style="200" customWidth="1"/>
    <col min="11778" max="11778" width="15.42578125" style="200" customWidth="1"/>
    <col min="11779" max="11779" width="11.140625" style="200" customWidth="1"/>
    <col min="11780" max="11780" width="12" style="200" customWidth="1"/>
    <col min="11781" max="11781" width="10.140625" style="200" customWidth="1"/>
    <col min="11782" max="11782" width="11.28515625" style="200" customWidth="1"/>
    <col min="11783" max="12032" width="11.42578125" style="200"/>
    <col min="12033" max="12033" width="29.85546875" style="200" customWidth="1"/>
    <col min="12034" max="12034" width="15.42578125" style="200" customWidth="1"/>
    <col min="12035" max="12035" width="11.140625" style="200" customWidth="1"/>
    <col min="12036" max="12036" width="12" style="200" customWidth="1"/>
    <col min="12037" max="12037" width="10.140625" style="200" customWidth="1"/>
    <col min="12038" max="12038" width="11.28515625" style="200" customWidth="1"/>
    <col min="12039" max="12288" width="11.42578125" style="200"/>
    <col min="12289" max="12289" width="29.85546875" style="200" customWidth="1"/>
    <col min="12290" max="12290" width="15.42578125" style="200" customWidth="1"/>
    <col min="12291" max="12291" width="11.140625" style="200" customWidth="1"/>
    <col min="12292" max="12292" width="12" style="200" customWidth="1"/>
    <col min="12293" max="12293" width="10.140625" style="200" customWidth="1"/>
    <col min="12294" max="12294" width="11.28515625" style="200" customWidth="1"/>
    <col min="12295" max="12544" width="11.42578125" style="200"/>
    <col min="12545" max="12545" width="29.85546875" style="200" customWidth="1"/>
    <col min="12546" max="12546" width="15.42578125" style="200" customWidth="1"/>
    <col min="12547" max="12547" width="11.140625" style="200" customWidth="1"/>
    <col min="12548" max="12548" width="12" style="200" customWidth="1"/>
    <col min="12549" max="12549" width="10.140625" style="200" customWidth="1"/>
    <col min="12550" max="12550" width="11.28515625" style="200" customWidth="1"/>
    <col min="12551" max="12800" width="11.42578125" style="200"/>
    <col min="12801" max="12801" width="29.85546875" style="200" customWidth="1"/>
    <col min="12802" max="12802" width="15.42578125" style="200" customWidth="1"/>
    <col min="12803" max="12803" width="11.140625" style="200" customWidth="1"/>
    <col min="12804" max="12804" width="12" style="200" customWidth="1"/>
    <col min="12805" max="12805" width="10.140625" style="200" customWidth="1"/>
    <col min="12806" max="12806" width="11.28515625" style="200" customWidth="1"/>
    <col min="12807" max="13056" width="11.42578125" style="200"/>
    <col min="13057" max="13057" width="29.85546875" style="200" customWidth="1"/>
    <col min="13058" max="13058" width="15.42578125" style="200" customWidth="1"/>
    <col min="13059" max="13059" width="11.140625" style="200" customWidth="1"/>
    <col min="13060" max="13060" width="12" style="200" customWidth="1"/>
    <col min="13061" max="13061" width="10.140625" style="200" customWidth="1"/>
    <col min="13062" max="13062" width="11.28515625" style="200" customWidth="1"/>
    <col min="13063" max="13312" width="11.42578125" style="200"/>
    <col min="13313" max="13313" width="29.85546875" style="200" customWidth="1"/>
    <col min="13314" max="13314" width="15.42578125" style="200" customWidth="1"/>
    <col min="13315" max="13315" width="11.140625" style="200" customWidth="1"/>
    <col min="13316" max="13316" width="12" style="200" customWidth="1"/>
    <col min="13317" max="13317" width="10.140625" style="200" customWidth="1"/>
    <col min="13318" max="13318" width="11.28515625" style="200" customWidth="1"/>
    <col min="13319" max="13568" width="11.42578125" style="200"/>
    <col min="13569" max="13569" width="29.85546875" style="200" customWidth="1"/>
    <col min="13570" max="13570" width="15.42578125" style="200" customWidth="1"/>
    <col min="13571" max="13571" width="11.140625" style="200" customWidth="1"/>
    <col min="13572" max="13572" width="12" style="200" customWidth="1"/>
    <col min="13573" max="13573" width="10.140625" style="200" customWidth="1"/>
    <col min="13574" max="13574" width="11.28515625" style="200" customWidth="1"/>
    <col min="13575" max="13824" width="11.42578125" style="200"/>
    <col min="13825" max="13825" width="29.85546875" style="200" customWidth="1"/>
    <col min="13826" max="13826" width="15.42578125" style="200" customWidth="1"/>
    <col min="13827" max="13827" width="11.140625" style="200" customWidth="1"/>
    <col min="13828" max="13828" width="12" style="200" customWidth="1"/>
    <col min="13829" max="13829" width="10.140625" style="200" customWidth="1"/>
    <col min="13830" max="13830" width="11.28515625" style="200" customWidth="1"/>
    <col min="13831" max="14080" width="11.42578125" style="200"/>
    <col min="14081" max="14081" width="29.85546875" style="200" customWidth="1"/>
    <col min="14082" max="14082" width="15.42578125" style="200" customWidth="1"/>
    <col min="14083" max="14083" width="11.140625" style="200" customWidth="1"/>
    <col min="14084" max="14084" width="12" style="200" customWidth="1"/>
    <col min="14085" max="14085" width="10.140625" style="200" customWidth="1"/>
    <col min="14086" max="14086" width="11.28515625" style="200" customWidth="1"/>
    <col min="14087" max="14336" width="11.42578125" style="200"/>
    <col min="14337" max="14337" width="29.85546875" style="200" customWidth="1"/>
    <col min="14338" max="14338" width="15.42578125" style="200" customWidth="1"/>
    <col min="14339" max="14339" width="11.140625" style="200" customWidth="1"/>
    <col min="14340" max="14340" width="12" style="200" customWidth="1"/>
    <col min="14341" max="14341" width="10.140625" style="200" customWidth="1"/>
    <col min="14342" max="14342" width="11.28515625" style="200" customWidth="1"/>
    <col min="14343" max="14592" width="11.42578125" style="200"/>
    <col min="14593" max="14593" width="29.85546875" style="200" customWidth="1"/>
    <col min="14594" max="14594" width="15.42578125" style="200" customWidth="1"/>
    <col min="14595" max="14595" width="11.140625" style="200" customWidth="1"/>
    <col min="14596" max="14596" width="12" style="200" customWidth="1"/>
    <col min="14597" max="14597" width="10.140625" style="200" customWidth="1"/>
    <col min="14598" max="14598" width="11.28515625" style="200" customWidth="1"/>
    <col min="14599" max="14848" width="11.42578125" style="200"/>
    <col min="14849" max="14849" width="29.85546875" style="200" customWidth="1"/>
    <col min="14850" max="14850" width="15.42578125" style="200" customWidth="1"/>
    <col min="14851" max="14851" width="11.140625" style="200" customWidth="1"/>
    <col min="14852" max="14852" width="12" style="200" customWidth="1"/>
    <col min="14853" max="14853" width="10.140625" style="200" customWidth="1"/>
    <col min="14854" max="14854" width="11.28515625" style="200" customWidth="1"/>
    <col min="14855" max="15104" width="11.42578125" style="200"/>
    <col min="15105" max="15105" width="29.85546875" style="200" customWidth="1"/>
    <col min="15106" max="15106" width="15.42578125" style="200" customWidth="1"/>
    <col min="15107" max="15107" width="11.140625" style="200" customWidth="1"/>
    <col min="15108" max="15108" width="12" style="200" customWidth="1"/>
    <col min="15109" max="15109" width="10.140625" style="200" customWidth="1"/>
    <col min="15110" max="15110" width="11.28515625" style="200" customWidth="1"/>
    <col min="15111" max="15360" width="11.42578125" style="200"/>
    <col min="15361" max="15361" width="29.85546875" style="200" customWidth="1"/>
    <col min="15362" max="15362" width="15.42578125" style="200" customWidth="1"/>
    <col min="15363" max="15363" width="11.140625" style="200" customWidth="1"/>
    <col min="15364" max="15364" width="12" style="200" customWidth="1"/>
    <col min="15365" max="15365" width="10.140625" style="200" customWidth="1"/>
    <col min="15366" max="15366" width="11.28515625" style="200" customWidth="1"/>
    <col min="15367" max="15616" width="11.42578125" style="200"/>
    <col min="15617" max="15617" width="29.85546875" style="200" customWidth="1"/>
    <col min="15618" max="15618" width="15.42578125" style="200" customWidth="1"/>
    <col min="15619" max="15619" width="11.140625" style="200" customWidth="1"/>
    <col min="15620" max="15620" width="12" style="200" customWidth="1"/>
    <col min="15621" max="15621" width="10.140625" style="200" customWidth="1"/>
    <col min="15622" max="15622" width="11.28515625" style="200" customWidth="1"/>
    <col min="15623" max="15872" width="11.42578125" style="200"/>
    <col min="15873" max="15873" width="29.85546875" style="200" customWidth="1"/>
    <col min="15874" max="15874" width="15.42578125" style="200" customWidth="1"/>
    <col min="15875" max="15875" width="11.140625" style="200" customWidth="1"/>
    <col min="15876" max="15876" width="12" style="200" customWidth="1"/>
    <col min="15877" max="15877" width="10.140625" style="200" customWidth="1"/>
    <col min="15878" max="15878" width="11.28515625" style="200" customWidth="1"/>
    <col min="15879" max="16128" width="11.42578125" style="200"/>
    <col min="16129" max="16129" width="29.85546875" style="200" customWidth="1"/>
    <col min="16130" max="16130" width="15.42578125" style="200" customWidth="1"/>
    <col min="16131" max="16131" width="11.140625" style="200" customWidth="1"/>
    <col min="16132" max="16132" width="12" style="200" customWidth="1"/>
    <col min="16133" max="16133" width="10.140625" style="200" customWidth="1"/>
    <col min="16134" max="16134" width="11.28515625" style="200" customWidth="1"/>
    <col min="16135" max="16384" width="11.42578125" style="200"/>
  </cols>
  <sheetData>
    <row r="1" spans="1:9" ht="33" customHeight="1" x14ac:dyDescent="0.25">
      <c r="A1" s="485" t="s">
        <v>175</v>
      </c>
      <c r="B1" s="486"/>
      <c r="C1" s="487" t="s">
        <v>176</v>
      </c>
      <c r="D1" s="488"/>
      <c r="E1" s="488"/>
      <c r="F1" s="488"/>
      <c r="G1" s="489"/>
      <c r="H1" s="199"/>
    </row>
    <row r="2" spans="1:9" s="201" customFormat="1" ht="12" customHeight="1" thickBot="1" x14ac:dyDescent="0.25">
      <c r="A2" s="493" t="s">
        <v>177</v>
      </c>
      <c r="B2" s="494"/>
      <c r="C2" s="490"/>
      <c r="D2" s="491"/>
      <c r="E2" s="491"/>
      <c r="F2" s="491"/>
      <c r="G2" s="492"/>
    </row>
    <row r="3" spans="1:9" s="201" customFormat="1" ht="12" thickBot="1" x14ac:dyDescent="0.25"/>
    <row r="4" spans="1:9" s="201" customFormat="1" ht="46.5" customHeight="1" thickBot="1" x14ac:dyDescent="0.25">
      <c r="A4" s="495" t="s">
        <v>178</v>
      </c>
      <c r="B4" s="496"/>
      <c r="C4" s="497"/>
      <c r="D4" s="495" t="s">
        <v>179</v>
      </c>
      <c r="E4" s="496"/>
      <c r="F4" s="496"/>
      <c r="G4" s="497"/>
      <c r="I4" s="201" t="s">
        <v>179</v>
      </c>
    </row>
    <row r="5" spans="1:9" s="201" customFormat="1" ht="11.25" x14ac:dyDescent="0.2">
      <c r="A5" s="202"/>
      <c r="B5" s="202"/>
      <c r="C5" s="202"/>
      <c r="D5" s="202"/>
      <c r="E5" s="202"/>
      <c r="F5" s="202"/>
      <c r="G5" s="202"/>
    </row>
    <row r="6" spans="1:9" s="201" customFormat="1" x14ac:dyDescent="0.2">
      <c r="A6" s="203"/>
      <c r="B6" s="204"/>
      <c r="C6" s="204" t="s">
        <v>1</v>
      </c>
      <c r="D6" s="205" t="s">
        <v>180</v>
      </c>
      <c r="E6" s="206" t="s">
        <v>9</v>
      </c>
      <c r="F6" s="207"/>
      <c r="G6" s="207"/>
    </row>
    <row r="7" spans="1:9" s="201" customFormat="1" ht="12" customHeight="1" x14ac:dyDescent="0.2">
      <c r="A7" s="203"/>
      <c r="B7" s="206"/>
      <c r="C7" s="206">
        <v>1</v>
      </c>
      <c r="D7" s="206" t="s">
        <v>181</v>
      </c>
      <c r="E7" s="206">
        <v>1.1000000000000001</v>
      </c>
      <c r="F7" s="203"/>
      <c r="G7" s="203"/>
    </row>
    <row r="8" spans="1:9" s="201" customFormat="1" x14ac:dyDescent="0.2">
      <c r="A8" s="208" t="s">
        <v>182</v>
      </c>
    </row>
    <row r="9" spans="1:9" s="201" customFormat="1" ht="11.25" x14ac:dyDescent="0.2">
      <c r="A9" s="209" t="s">
        <v>183</v>
      </c>
      <c r="B9" s="209"/>
      <c r="C9" s="210" t="s">
        <v>184</v>
      </c>
      <c r="D9" s="210" t="s">
        <v>185</v>
      </c>
      <c r="E9" s="210" t="s">
        <v>186</v>
      </c>
      <c r="F9" s="210" t="s">
        <v>187</v>
      </c>
      <c r="G9" s="211"/>
    </row>
    <row r="10" spans="1:9" s="201" customFormat="1" ht="11.25" x14ac:dyDescent="0.2">
      <c r="A10" s="478" t="s">
        <v>188</v>
      </c>
      <c r="B10" s="478"/>
      <c r="C10" s="212"/>
      <c r="D10" s="213"/>
      <c r="E10" s="214">
        <v>0.1</v>
      </c>
      <c r="F10" s="215">
        <v>154.20000000000002</v>
      </c>
      <c r="G10" s="211"/>
    </row>
    <row r="11" spans="1:9" s="201" customFormat="1" ht="11.25" x14ac:dyDescent="0.2">
      <c r="A11" s="478"/>
      <c r="B11" s="478"/>
      <c r="C11" s="212"/>
      <c r="D11" s="215"/>
      <c r="E11" s="216"/>
      <c r="F11" s="215"/>
      <c r="G11" s="211"/>
    </row>
    <row r="12" spans="1:9" s="201" customFormat="1" ht="11.25" x14ac:dyDescent="0.2">
      <c r="A12" s="478"/>
      <c r="B12" s="478"/>
      <c r="C12" s="211"/>
      <c r="D12" s="217"/>
      <c r="E12" s="216"/>
      <c r="F12" s="215"/>
      <c r="G12" s="211"/>
    </row>
    <row r="13" spans="1:9" s="201" customFormat="1" ht="12" thickBot="1" x14ac:dyDescent="0.25">
      <c r="F13" s="206" t="s">
        <v>189</v>
      </c>
      <c r="G13" s="218">
        <v>154</v>
      </c>
    </row>
    <row r="14" spans="1:9" s="201" customFormat="1" ht="13.5" thickBot="1" x14ac:dyDescent="0.25">
      <c r="A14" s="208" t="s">
        <v>190</v>
      </c>
    </row>
    <row r="15" spans="1:9" s="201" customFormat="1" ht="12.75" customHeight="1" x14ac:dyDescent="0.2">
      <c r="A15" s="479" t="s">
        <v>183</v>
      </c>
      <c r="B15" s="480"/>
      <c r="C15" s="219" t="s">
        <v>191</v>
      </c>
      <c r="D15" s="219" t="s">
        <v>192</v>
      </c>
      <c r="E15" s="219" t="s">
        <v>193</v>
      </c>
      <c r="F15" s="220" t="s">
        <v>187</v>
      </c>
      <c r="G15" s="221"/>
    </row>
    <row r="16" spans="1:9" s="201" customFormat="1" ht="12.75" customHeight="1" x14ac:dyDescent="0.2">
      <c r="A16" s="481" t="s">
        <v>194</v>
      </c>
      <c r="B16" s="482"/>
      <c r="C16" s="210" t="s">
        <v>30</v>
      </c>
      <c r="D16" s="215">
        <v>7400</v>
      </c>
      <c r="E16" s="222">
        <v>0.01</v>
      </c>
      <c r="F16" s="215">
        <v>74</v>
      </c>
      <c r="G16" s="211"/>
    </row>
    <row r="17" spans="1:11" s="201" customFormat="1" ht="12.75" customHeight="1" x14ac:dyDescent="0.2">
      <c r="A17" s="483" t="s">
        <v>195</v>
      </c>
      <c r="B17" s="484"/>
      <c r="C17" s="210" t="s">
        <v>9</v>
      </c>
      <c r="D17" s="215">
        <v>3000</v>
      </c>
      <c r="E17" s="222">
        <v>0.5</v>
      </c>
      <c r="F17" s="215">
        <v>1500</v>
      </c>
      <c r="G17" s="211"/>
    </row>
    <row r="18" spans="1:11" s="201" customFormat="1" ht="12.75" customHeight="1" x14ac:dyDescent="0.2">
      <c r="A18" s="481" t="s">
        <v>196</v>
      </c>
      <c r="B18" s="482"/>
      <c r="C18" s="210" t="s">
        <v>197</v>
      </c>
      <c r="D18" s="215">
        <v>2600</v>
      </c>
      <c r="E18" s="222">
        <v>0.01</v>
      </c>
      <c r="F18" s="215">
        <v>26</v>
      </c>
      <c r="G18" s="211"/>
    </row>
    <row r="19" spans="1:11" s="201" customFormat="1" ht="12" thickBot="1" x14ac:dyDescent="0.25">
      <c r="F19" s="206" t="s">
        <v>189</v>
      </c>
      <c r="G19" s="218">
        <v>1600</v>
      </c>
    </row>
    <row r="20" spans="1:11" s="201" customFormat="1" ht="13.5" thickBot="1" x14ac:dyDescent="0.25">
      <c r="A20" s="208" t="s">
        <v>198</v>
      </c>
    </row>
    <row r="21" spans="1:11" s="201" customFormat="1" ht="11.25" x14ac:dyDescent="0.2">
      <c r="A21" s="223" t="s">
        <v>199</v>
      </c>
      <c r="B21" s="224" t="s">
        <v>200</v>
      </c>
      <c r="C21" s="219" t="s">
        <v>201</v>
      </c>
      <c r="D21" s="219" t="s">
        <v>202</v>
      </c>
      <c r="E21" s="219" t="s">
        <v>203</v>
      </c>
      <c r="F21" s="220" t="s">
        <v>187</v>
      </c>
      <c r="G21" s="225"/>
    </row>
    <row r="22" spans="1:11" s="201" customFormat="1" ht="11.25" x14ac:dyDescent="0.2">
      <c r="A22" s="226"/>
      <c r="B22" s="227"/>
      <c r="C22" s="210">
        <v>0</v>
      </c>
      <c r="D22" s="210">
        <v>0</v>
      </c>
      <c r="E22" s="215"/>
      <c r="F22" s="215">
        <v>0</v>
      </c>
      <c r="G22" s="211"/>
    </row>
    <row r="23" spans="1:11" s="201" customFormat="1" ht="11.25" x14ac:dyDescent="0.2">
      <c r="A23" s="226"/>
      <c r="B23" s="210"/>
      <c r="C23" s="210"/>
      <c r="D23" s="210"/>
      <c r="E23" s="215"/>
      <c r="F23" s="215">
        <v>0</v>
      </c>
      <c r="G23" s="211"/>
    </row>
    <row r="24" spans="1:11" s="201" customFormat="1" ht="12" thickBot="1" x14ac:dyDescent="0.25">
      <c r="F24" s="206" t="s">
        <v>189</v>
      </c>
      <c r="G24" s="218">
        <v>0</v>
      </c>
    </row>
    <row r="25" spans="1:11" s="201" customFormat="1" ht="13.5" thickBot="1" x14ac:dyDescent="0.25">
      <c r="A25" s="208" t="s">
        <v>204</v>
      </c>
    </row>
    <row r="26" spans="1:11" s="201" customFormat="1" ht="11.25" x14ac:dyDescent="0.2">
      <c r="A26" s="223" t="s">
        <v>205</v>
      </c>
      <c r="B26" s="228" t="s">
        <v>206</v>
      </c>
      <c r="C26" s="229" t="s">
        <v>207</v>
      </c>
      <c r="D26" s="230" t="s">
        <v>208</v>
      </c>
      <c r="E26" s="231" t="s">
        <v>186</v>
      </c>
      <c r="F26" s="220" t="s">
        <v>187</v>
      </c>
      <c r="G26" s="221"/>
    </row>
    <row r="27" spans="1:11" s="201" customFormat="1" ht="23.25" customHeight="1" thickBot="1" x14ac:dyDescent="0.25">
      <c r="A27" s="232" t="s">
        <v>209</v>
      </c>
      <c r="B27" s="233">
        <v>116698.92025429347</v>
      </c>
      <c r="C27" s="234">
        <v>185</v>
      </c>
      <c r="D27" s="233">
        <v>215893.00247044291</v>
      </c>
      <c r="E27" s="234">
        <v>140</v>
      </c>
      <c r="F27" s="235">
        <v>1542.0928747888779</v>
      </c>
      <c r="G27" s="236"/>
      <c r="H27" s="201" t="s">
        <v>210</v>
      </c>
      <c r="I27" s="237"/>
    </row>
    <row r="28" spans="1:11" s="201" customFormat="1" ht="12" thickBot="1" x14ac:dyDescent="0.25">
      <c r="F28" s="206" t="s">
        <v>189</v>
      </c>
      <c r="G28" s="238">
        <v>1542</v>
      </c>
    </row>
    <row r="29" spans="1:11" s="201" customFormat="1" ht="12" thickBot="1" x14ac:dyDescent="0.25">
      <c r="F29" s="239"/>
    </row>
    <row r="30" spans="1:11" s="201" customFormat="1" ht="12" thickBot="1" x14ac:dyDescent="0.25">
      <c r="D30" s="240" t="s">
        <v>211</v>
      </c>
      <c r="E30" s="241"/>
      <c r="F30" s="241"/>
      <c r="G30" s="238">
        <v>3296</v>
      </c>
      <c r="I30" s="242"/>
      <c r="J30" s="242"/>
      <c r="K30" s="243"/>
    </row>
    <row r="31" spans="1:11" s="201" customFormat="1" ht="11.25" x14ac:dyDescent="0.2">
      <c r="C31" s="244"/>
      <c r="K31" s="243"/>
    </row>
    <row r="32" spans="1:11" s="201" customFormat="1" ht="11.25" x14ac:dyDescent="0.2">
      <c r="C32" s="245"/>
      <c r="J32" s="243"/>
    </row>
    <row r="33" spans="1:9" s="201" customFormat="1" ht="13.5" customHeight="1" x14ac:dyDescent="0.2">
      <c r="D33" s="475" t="s">
        <v>3</v>
      </c>
      <c r="E33" s="475"/>
      <c r="F33" s="246" t="s">
        <v>212</v>
      </c>
      <c r="G33" s="246" t="s">
        <v>213</v>
      </c>
    </row>
    <row r="34" spans="1:9" s="201" customFormat="1" ht="11.25" x14ac:dyDescent="0.2">
      <c r="D34" s="476" t="s">
        <v>168</v>
      </c>
      <c r="E34" s="476"/>
      <c r="F34" s="247">
        <v>0.23</v>
      </c>
      <c r="G34" s="248">
        <v>758.08</v>
      </c>
    </row>
    <row r="35" spans="1:9" s="201" customFormat="1" ht="11.25" x14ac:dyDescent="0.2">
      <c r="D35" s="476" t="s">
        <v>214</v>
      </c>
      <c r="E35" s="476"/>
      <c r="F35" s="247">
        <v>0.02</v>
      </c>
      <c r="G35" s="248">
        <v>65.92</v>
      </c>
    </row>
    <row r="36" spans="1:9" s="201" customFormat="1" ht="11.25" x14ac:dyDescent="0.2">
      <c r="D36" s="476" t="s">
        <v>171</v>
      </c>
      <c r="E36" s="476"/>
      <c r="F36" s="247">
        <v>0.05</v>
      </c>
      <c r="G36" s="248">
        <v>164.8</v>
      </c>
      <c r="I36" s="249"/>
    </row>
    <row r="37" spans="1:9" s="201" customFormat="1" ht="11.25" x14ac:dyDescent="0.2">
      <c r="D37" s="475" t="s">
        <v>215</v>
      </c>
      <c r="E37" s="475"/>
      <c r="F37" s="475"/>
      <c r="G37" s="250">
        <v>4285</v>
      </c>
      <c r="I37" s="249"/>
    </row>
    <row r="38" spans="1:9" s="201" customFormat="1" ht="11.25" x14ac:dyDescent="0.2">
      <c r="A38" s="477"/>
      <c r="B38" s="477"/>
      <c r="C38" s="477"/>
      <c r="E38" s="477"/>
      <c r="F38" s="477"/>
      <c r="G38" s="477"/>
    </row>
    <row r="39" spans="1:9" s="201" customFormat="1" ht="9" customHeight="1" x14ac:dyDescent="0.3">
      <c r="A39" s="251"/>
      <c r="B39" s="241"/>
      <c r="C39" s="241"/>
      <c r="D39" s="241"/>
      <c r="E39" s="241"/>
      <c r="F39" s="241"/>
      <c r="G39" s="241"/>
    </row>
    <row r="40" spans="1:9" s="201" customFormat="1" ht="11.25" x14ac:dyDescent="0.2">
      <c r="A40" s="473" t="s">
        <v>216</v>
      </c>
      <c r="B40" s="473"/>
      <c r="D40" s="203"/>
      <c r="E40" s="203"/>
    </row>
    <row r="41" spans="1:9" s="201" customFormat="1" ht="11.25" x14ac:dyDescent="0.2">
      <c r="A41" s="252" t="s">
        <v>217</v>
      </c>
      <c r="B41" s="253"/>
      <c r="C41" s="253"/>
      <c r="D41" s="201" t="s">
        <v>218</v>
      </c>
    </row>
    <row r="42" spans="1:9" s="201" customFormat="1" ht="11.25" x14ac:dyDescent="0.2">
      <c r="A42" s="252" t="s">
        <v>218</v>
      </c>
      <c r="B42" s="253"/>
      <c r="C42" s="253"/>
      <c r="D42" s="201" t="s">
        <v>218</v>
      </c>
    </row>
    <row r="43" spans="1:9" s="201" customFormat="1" ht="11.25" x14ac:dyDescent="0.2"/>
    <row r="44" spans="1:9" s="201" customFormat="1" ht="11.25" x14ac:dyDescent="0.2">
      <c r="A44" s="252" t="s">
        <v>219</v>
      </c>
    </row>
    <row r="45" spans="1:9" s="201" customFormat="1" ht="11.25" x14ac:dyDescent="0.2">
      <c r="A45" s="474"/>
      <c r="B45" s="474"/>
      <c r="C45" s="474"/>
      <c r="D45" s="474"/>
      <c r="E45" s="474"/>
      <c r="F45" s="474"/>
      <c r="G45" s="474"/>
    </row>
  </sheetData>
  <mergeCells count="21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5:B15"/>
    <mergeCell ref="A16:B16"/>
    <mergeCell ref="A17:B17"/>
    <mergeCell ref="A40:B40"/>
    <mergeCell ref="A45:G45"/>
    <mergeCell ref="D33:E33"/>
    <mergeCell ref="D34:E34"/>
    <mergeCell ref="D35:E35"/>
    <mergeCell ref="D36:E36"/>
    <mergeCell ref="D37:F37"/>
    <mergeCell ref="A38:C38"/>
    <mergeCell ref="E38:G38"/>
  </mergeCells>
  <pageMargins left="0.78740157480314965" right="0.39370078740157483" top="0.6" bottom="0.19685039370078741" header="0.39370078740157483" footer="0"/>
  <pageSetup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781E7-4028-4D69-81BE-B57BB67C8861}">
  <sheetPr>
    <tabColor rgb="FF7030A0"/>
  </sheetPr>
  <dimension ref="A1:J51"/>
  <sheetViews>
    <sheetView view="pageBreakPreview" topLeftCell="A13" zoomScale="90" zoomScaleNormal="120" zoomScaleSheetLayoutView="90" workbookViewId="0">
      <selection activeCell="I32" sqref="I32"/>
    </sheetView>
  </sheetViews>
  <sheetFormatPr baseColWidth="10" defaultRowHeight="12.75" x14ac:dyDescent="0.2"/>
  <cols>
    <col min="1" max="1" width="29.85546875" style="200" customWidth="1"/>
    <col min="2" max="2" width="15.42578125" style="200" customWidth="1"/>
    <col min="3" max="3" width="11.140625" style="200" customWidth="1"/>
    <col min="4" max="4" width="12" style="200" customWidth="1"/>
    <col min="5" max="5" width="10.140625" style="200" customWidth="1"/>
    <col min="6" max="6" width="11" style="200" customWidth="1"/>
    <col min="7" max="7" width="12.5703125" style="200" customWidth="1"/>
    <col min="8" max="251" width="11.42578125" style="200"/>
    <col min="252" max="252" width="29.85546875" style="200" customWidth="1"/>
    <col min="253" max="253" width="15.42578125" style="200" customWidth="1"/>
    <col min="254" max="254" width="11.140625" style="200" customWidth="1"/>
    <col min="255" max="255" width="12" style="200" customWidth="1"/>
    <col min="256" max="256" width="10.140625" style="200" customWidth="1"/>
    <col min="257" max="257" width="11.28515625" style="200" customWidth="1"/>
    <col min="258" max="507" width="11.42578125" style="200"/>
    <col min="508" max="508" width="29.85546875" style="200" customWidth="1"/>
    <col min="509" max="509" width="15.42578125" style="200" customWidth="1"/>
    <col min="510" max="510" width="11.140625" style="200" customWidth="1"/>
    <col min="511" max="511" width="12" style="200" customWidth="1"/>
    <col min="512" max="512" width="10.140625" style="200" customWidth="1"/>
    <col min="513" max="513" width="11.28515625" style="200" customWidth="1"/>
    <col min="514" max="763" width="11.42578125" style="200"/>
    <col min="764" max="764" width="29.85546875" style="200" customWidth="1"/>
    <col min="765" max="765" width="15.42578125" style="200" customWidth="1"/>
    <col min="766" max="766" width="11.140625" style="200" customWidth="1"/>
    <col min="767" max="767" width="12" style="200" customWidth="1"/>
    <col min="768" max="768" width="10.140625" style="200" customWidth="1"/>
    <col min="769" max="769" width="11.28515625" style="200" customWidth="1"/>
    <col min="770" max="1019" width="11.42578125" style="200"/>
    <col min="1020" max="1020" width="29.85546875" style="200" customWidth="1"/>
    <col min="1021" max="1021" width="15.42578125" style="200" customWidth="1"/>
    <col min="1022" max="1022" width="11.140625" style="200" customWidth="1"/>
    <col min="1023" max="1023" width="12" style="200" customWidth="1"/>
    <col min="1024" max="1024" width="10.140625" style="200" customWidth="1"/>
    <col min="1025" max="1025" width="11.28515625" style="200" customWidth="1"/>
    <col min="1026" max="1275" width="11.42578125" style="200"/>
    <col min="1276" max="1276" width="29.85546875" style="200" customWidth="1"/>
    <col min="1277" max="1277" width="15.42578125" style="200" customWidth="1"/>
    <col min="1278" max="1278" width="11.140625" style="200" customWidth="1"/>
    <col min="1279" max="1279" width="12" style="200" customWidth="1"/>
    <col min="1280" max="1280" width="10.140625" style="200" customWidth="1"/>
    <col min="1281" max="1281" width="11.28515625" style="200" customWidth="1"/>
    <col min="1282" max="1531" width="11.42578125" style="200"/>
    <col min="1532" max="1532" width="29.85546875" style="200" customWidth="1"/>
    <col min="1533" max="1533" width="15.42578125" style="200" customWidth="1"/>
    <col min="1534" max="1534" width="11.140625" style="200" customWidth="1"/>
    <col min="1535" max="1535" width="12" style="200" customWidth="1"/>
    <col min="1536" max="1536" width="10.140625" style="200" customWidth="1"/>
    <col min="1537" max="1537" width="11.28515625" style="200" customWidth="1"/>
    <col min="1538" max="1787" width="11.42578125" style="200"/>
    <col min="1788" max="1788" width="29.85546875" style="200" customWidth="1"/>
    <col min="1789" max="1789" width="15.42578125" style="200" customWidth="1"/>
    <col min="1790" max="1790" width="11.140625" style="200" customWidth="1"/>
    <col min="1791" max="1791" width="12" style="200" customWidth="1"/>
    <col min="1792" max="1792" width="10.140625" style="200" customWidth="1"/>
    <col min="1793" max="1793" width="11.28515625" style="200" customWidth="1"/>
    <col min="1794" max="2043" width="11.42578125" style="200"/>
    <col min="2044" max="2044" width="29.85546875" style="200" customWidth="1"/>
    <col min="2045" max="2045" width="15.42578125" style="200" customWidth="1"/>
    <col min="2046" max="2046" width="11.140625" style="200" customWidth="1"/>
    <col min="2047" max="2047" width="12" style="200" customWidth="1"/>
    <col min="2048" max="2048" width="10.140625" style="200" customWidth="1"/>
    <col min="2049" max="2049" width="11.28515625" style="200" customWidth="1"/>
    <col min="2050" max="2299" width="11.42578125" style="200"/>
    <col min="2300" max="2300" width="29.85546875" style="200" customWidth="1"/>
    <col min="2301" max="2301" width="15.42578125" style="200" customWidth="1"/>
    <col min="2302" max="2302" width="11.140625" style="200" customWidth="1"/>
    <col min="2303" max="2303" width="12" style="200" customWidth="1"/>
    <col min="2304" max="2304" width="10.140625" style="200" customWidth="1"/>
    <col min="2305" max="2305" width="11.28515625" style="200" customWidth="1"/>
    <col min="2306" max="2555" width="11.42578125" style="200"/>
    <col min="2556" max="2556" width="29.85546875" style="200" customWidth="1"/>
    <col min="2557" max="2557" width="15.42578125" style="200" customWidth="1"/>
    <col min="2558" max="2558" width="11.140625" style="200" customWidth="1"/>
    <col min="2559" max="2559" width="12" style="200" customWidth="1"/>
    <col min="2560" max="2560" width="10.140625" style="200" customWidth="1"/>
    <col min="2561" max="2561" width="11.28515625" style="200" customWidth="1"/>
    <col min="2562" max="2811" width="11.42578125" style="200"/>
    <col min="2812" max="2812" width="29.85546875" style="200" customWidth="1"/>
    <col min="2813" max="2813" width="15.42578125" style="200" customWidth="1"/>
    <col min="2814" max="2814" width="11.140625" style="200" customWidth="1"/>
    <col min="2815" max="2815" width="12" style="200" customWidth="1"/>
    <col min="2816" max="2816" width="10.140625" style="200" customWidth="1"/>
    <col min="2817" max="2817" width="11.28515625" style="200" customWidth="1"/>
    <col min="2818" max="3067" width="11.42578125" style="200"/>
    <col min="3068" max="3068" width="29.85546875" style="200" customWidth="1"/>
    <col min="3069" max="3069" width="15.42578125" style="200" customWidth="1"/>
    <col min="3070" max="3070" width="11.140625" style="200" customWidth="1"/>
    <col min="3071" max="3071" width="12" style="200" customWidth="1"/>
    <col min="3072" max="3072" width="10.140625" style="200" customWidth="1"/>
    <col min="3073" max="3073" width="11.28515625" style="200" customWidth="1"/>
    <col min="3074" max="3323" width="11.42578125" style="200"/>
    <col min="3324" max="3324" width="29.85546875" style="200" customWidth="1"/>
    <col min="3325" max="3325" width="15.42578125" style="200" customWidth="1"/>
    <col min="3326" max="3326" width="11.140625" style="200" customWidth="1"/>
    <col min="3327" max="3327" width="12" style="200" customWidth="1"/>
    <col min="3328" max="3328" width="10.140625" style="200" customWidth="1"/>
    <col min="3329" max="3329" width="11.28515625" style="200" customWidth="1"/>
    <col min="3330" max="3579" width="11.42578125" style="200"/>
    <col min="3580" max="3580" width="29.85546875" style="200" customWidth="1"/>
    <col min="3581" max="3581" width="15.42578125" style="200" customWidth="1"/>
    <col min="3582" max="3582" width="11.140625" style="200" customWidth="1"/>
    <col min="3583" max="3583" width="12" style="200" customWidth="1"/>
    <col min="3584" max="3584" width="10.140625" style="200" customWidth="1"/>
    <col min="3585" max="3585" width="11.28515625" style="200" customWidth="1"/>
    <col min="3586" max="3835" width="11.42578125" style="200"/>
    <col min="3836" max="3836" width="29.85546875" style="200" customWidth="1"/>
    <col min="3837" max="3837" width="15.42578125" style="200" customWidth="1"/>
    <col min="3838" max="3838" width="11.140625" style="200" customWidth="1"/>
    <col min="3839" max="3839" width="12" style="200" customWidth="1"/>
    <col min="3840" max="3840" width="10.140625" style="200" customWidth="1"/>
    <col min="3841" max="3841" width="11.28515625" style="200" customWidth="1"/>
    <col min="3842" max="4091" width="11.42578125" style="200"/>
    <col min="4092" max="4092" width="29.85546875" style="200" customWidth="1"/>
    <col min="4093" max="4093" width="15.42578125" style="200" customWidth="1"/>
    <col min="4094" max="4094" width="11.140625" style="200" customWidth="1"/>
    <col min="4095" max="4095" width="12" style="200" customWidth="1"/>
    <col min="4096" max="4096" width="10.140625" style="200" customWidth="1"/>
    <col min="4097" max="4097" width="11.28515625" style="200" customWidth="1"/>
    <col min="4098" max="4347" width="11.42578125" style="200"/>
    <col min="4348" max="4348" width="29.85546875" style="200" customWidth="1"/>
    <col min="4349" max="4349" width="15.42578125" style="200" customWidth="1"/>
    <col min="4350" max="4350" width="11.140625" style="200" customWidth="1"/>
    <col min="4351" max="4351" width="12" style="200" customWidth="1"/>
    <col min="4352" max="4352" width="10.140625" style="200" customWidth="1"/>
    <col min="4353" max="4353" width="11.28515625" style="200" customWidth="1"/>
    <col min="4354" max="4603" width="11.42578125" style="200"/>
    <col min="4604" max="4604" width="29.85546875" style="200" customWidth="1"/>
    <col min="4605" max="4605" width="15.42578125" style="200" customWidth="1"/>
    <col min="4606" max="4606" width="11.140625" style="200" customWidth="1"/>
    <col min="4607" max="4607" width="12" style="200" customWidth="1"/>
    <col min="4608" max="4608" width="10.140625" style="200" customWidth="1"/>
    <col min="4609" max="4609" width="11.28515625" style="200" customWidth="1"/>
    <col min="4610" max="4859" width="11.42578125" style="200"/>
    <col min="4860" max="4860" width="29.85546875" style="200" customWidth="1"/>
    <col min="4861" max="4861" width="15.42578125" style="200" customWidth="1"/>
    <col min="4862" max="4862" width="11.140625" style="200" customWidth="1"/>
    <col min="4863" max="4863" width="12" style="200" customWidth="1"/>
    <col min="4864" max="4864" width="10.140625" style="200" customWidth="1"/>
    <col min="4865" max="4865" width="11.28515625" style="200" customWidth="1"/>
    <col min="4866" max="5115" width="11.42578125" style="200"/>
    <col min="5116" max="5116" width="29.85546875" style="200" customWidth="1"/>
    <col min="5117" max="5117" width="15.42578125" style="200" customWidth="1"/>
    <col min="5118" max="5118" width="11.140625" style="200" customWidth="1"/>
    <col min="5119" max="5119" width="12" style="200" customWidth="1"/>
    <col min="5120" max="5120" width="10.140625" style="200" customWidth="1"/>
    <col min="5121" max="5121" width="11.28515625" style="200" customWidth="1"/>
    <col min="5122" max="5371" width="11.42578125" style="200"/>
    <col min="5372" max="5372" width="29.85546875" style="200" customWidth="1"/>
    <col min="5373" max="5373" width="15.42578125" style="200" customWidth="1"/>
    <col min="5374" max="5374" width="11.140625" style="200" customWidth="1"/>
    <col min="5375" max="5375" width="12" style="200" customWidth="1"/>
    <col min="5376" max="5376" width="10.140625" style="200" customWidth="1"/>
    <col min="5377" max="5377" width="11.28515625" style="200" customWidth="1"/>
    <col min="5378" max="5627" width="11.42578125" style="200"/>
    <col min="5628" max="5628" width="29.85546875" style="200" customWidth="1"/>
    <col min="5629" max="5629" width="15.42578125" style="200" customWidth="1"/>
    <col min="5630" max="5630" width="11.140625" style="200" customWidth="1"/>
    <col min="5631" max="5631" width="12" style="200" customWidth="1"/>
    <col min="5632" max="5632" width="10.140625" style="200" customWidth="1"/>
    <col min="5633" max="5633" width="11.28515625" style="200" customWidth="1"/>
    <col min="5634" max="5883" width="11.42578125" style="200"/>
    <col min="5884" max="5884" width="29.85546875" style="200" customWidth="1"/>
    <col min="5885" max="5885" width="15.42578125" style="200" customWidth="1"/>
    <col min="5886" max="5886" width="11.140625" style="200" customWidth="1"/>
    <col min="5887" max="5887" width="12" style="200" customWidth="1"/>
    <col min="5888" max="5888" width="10.140625" style="200" customWidth="1"/>
    <col min="5889" max="5889" width="11.28515625" style="200" customWidth="1"/>
    <col min="5890" max="6139" width="11.42578125" style="200"/>
    <col min="6140" max="6140" width="29.85546875" style="200" customWidth="1"/>
    <col min="6141" max="6141" width="15.42578125" style="200" customWidth="1"/>
    <col min="6142" max="6142" width="11.140625" style="200" customWidth="1"/>
    <col min="6143" max="6143" width="12" style="200" customWidth="1"/>
    <col min="6144" max="6144" width="10.140625" style="200" customWidth="1"/>
    <col min="6145" max="6145" width="11.28515625" style="200" customWidth="1"/>
    <col min="6146" max="6395" width="11.42578125" style="200"/>
    <col min="6396" max="6396" width="29.85546875" style="200" customWidth="1"/>
    <col min="6397" max="6397" width="15.42578125" style="200" customWidth="1"/>
    <col min="6398" max="6398" width="11.140625" style="200" customWidth="1"/>
    <col min="6399" max="6399" width="12" style="200" customWidth="1"/>
    <col min="6400" max="6400" width="10.140625" style="200" customWidth="1"/>
    <col min="6401" max="6401" width="11.28515625" style="200" customWidth="1"/>
    <col min="6402" max="6651" width="11.42578125" style="200"/>
    <col min="6652" max="6652" width="29.85546875" style="200" customWidth="1"/>
    <col min="6653" max="6653" width="15.42578125" style="200" customWidth="1"/>
    <col min="6654" max="6654" width="11.140625" style="200" customWidth="1"/>
    <col min="6655" max="6655" width="12" style="200" customWidth="1"/>
    <col min="6656" max="6656" width="10.140625" style="200" customWidth="1"/>
    <col min="6657" max="6657" width="11.28515625" style="200" customWidth="1"/>
    <col min="6658" max="6907" width="11.42578125" style="200"/>
    <col min="6908" max="6908" width="29.85546875" style="200" customWidth="1"/>
    <col min="6909" max="6909" width="15.42578125" style="200" customWidth="1"/>
    <col min="6910" max="6910" width="11.140625" style="200" customWidth="1"/>
    <col min="6911" max="6911" width="12" style="200" customWidth="1"/>
    <col min="6912" max="6912" width="10.140625" style="200" customWidth="1"/>
    <col min="6913" max="6913" width="11.28515625" style="200" customWidth="1"/>
    <col min="6914" max="7163" width="11.42578125" style="200"/>
    <col min="7164" max="7164" width="29.85546875" style="200" customWidth="1"/>
    <col min="7165" max="7165" width="15.42578125" style="200" customWidth="1"/>
    <col min="7166" max="7166" width="11.140625" style="200" customWidth="1"/>
    <col min="7167" max="7167" width="12" style="200" customWidth="1"/>
    <col min="7168" max="7168" width="10.140625" style="200" customWidth="1"/>
    <col min="7169" max="7169" width="11.28515625" style="200" customWidth="1"/>
    <col min="7170" max="7419" width="11.42578125" style="200"/>
    <col min="7420" max="7420" width="29.85546875" style="200" customWidth="1"/>
    <col min="7421" max="7421" width="15.42578125" style="200" customWidth="1"/>
    <col min="7422" max="7422" width="11.140625" style="200" customWidth="1"/>
    <col min="7423" max="7423" width="12" style="200" customWidth="1"/>
    <col min="7424" max="7424" width="10.140625" style="200" customWidth="1"/>
    <col min="7425" max="7425" width="11.28515625" style="200" customWidth="1"/>
    <col min="7426" max="7675" width="11.42578125" style="200"/>
    <col min="7676" max="7676" width="29.85546875" style="200" customWidth="1"/>
    <col min="7677" max="7677" width="15.42578125" style="200" customWidth="1"/>
    <col min="7678" max="7678" width="11.140625" style="200" customWidth="1"/>
    <col min="7679" max="7679" width="12" style="200" customWidth="1"/>
    <col min="7680" max="7680" width="10.140625" style="200" customWidth="1"/>
    <col min="7681" max="7681" width="11.28515625" style="200" customWidth="1"/>
    <col min="7682" max="7931" width="11.42578125" style="200"/>
    <col min="7932" max="7932" width="29.85546875" style="200" customWidth="1"/>
    <col min="7933" max="7933" width="15.42578125" style="200" customWidth="1"/>
    <col min="7934" max="7934" width="11.140625" style="200" customWidth="1"/>
    <col min="7935" max="7935" width="12" style="200" customWidth="1"/>
    <col min="7936" max="7936" width="10.140625" style="200" customWidth="1"/>
    <col min="7937" max="7937" width="11.28515625" style="200" customWidth="1"/>
    <col min="7938" max="8187" width="11.42578125" style="200"/>
    <col min="8188" max="8188" width="29.85546875" style="200" customWidth="1"/>
    <col min="8189" max="8189" width="15.42578125" style="200" customWidth="1"/>
    <col min="8190" max="8190" width="11.140625" style="200" customWidth="1"/>
    <col min="8191" max="8191" width="12" style="200" customWidth="1"/>
    <col min="8192" max="8192" width="10.140625" style="200" customWidth="1"/>
    <col min="8193" max="8193" width="11.28515625" style="200" customWidth="1"/>
    <col min="8194" max="8443" width="11.42578125" style="200"/>
    <col min="8444" max="8444" width="29.85546875" style="200" customWidth="1"/>
    <col min="8445" max="8445" width="15.42578125" style="200" customWidth="1"/>
    <col min="8446" max="8446" width="11.140625" style="200" customWidth="1"/>
    <col min="8447" max="8447" width="12" style="200" customWidth="1"/>
    <col min="8448" max="8448" width="10.140625" style="200" customWidth="1"/>
    <col min="8449" max="8449" width="11.28515625" style="200" customWidth="1"/>
    <col min="8450" max="8699" width="11.42578125" style="200"/>
    <col min="8700" max="8700" width="29.85546875" style="200" customWidth="1"/>
    <col min="8701" max="8701" width="15.42578125" style="200" customWidth="1"/>
    <col min="8702" max="8702" width="11.140625" style="200" customWidth="1"/>
    <col min="8703" max="8703" width="12" style="200" customWidth="1"/>
    <col min="8704" max="8704" width="10.140625" style="200" customWidth="1"/>
    <col min="8705" max="8705" width="11.28515625" style="200" customWidth="1"/>
    <col min="8706" max="8955" width="11.42578125" style="200"/>
    <col min="8956" max="8956" width="29.85546875" style="200" customWidth="1"/>
    <col min="8957" max="8957" width="15.42578125" style="200" customWidth="1"/>
    <col min="8958" max="8958" width="11.140625" style="200" customWidth="1"/>
    <col min="8959" max="8959" width="12" style="200" customWidth="1"/>
    <col min="8960" max="8960" width="10.140625" style="200" customWidth="1"/>
    <col min="8961" max="8961" width="11.28515625" style="200" customWidth="1"/>
    <col min="8962" max="9211" width="11.42578125" style="200"/>
    <col min="9212" max="9212" width="29.85546875" style="200" customWidth="1"/>
    <col min="9213" max="9213" width="15.42578125" style="200" customWidth="1"/>
    <col min="9214" max="9214" width="11.140625" style="200" customWidth="1"/>
    <col min="9215" max="9215" width="12" style="200" customWidth="1"/>
    <col min="9216" max="9216" width="10.140625" style="200" customWidth="1"/>
    <col min="9217" max="9217" width="11.28515625" style="200" customWidth="1"/>
    <col min="9218" max="9467" width="11.42578125" style="200"/>
    <col min="9468" max="9468" width="29.85546875" style="200" customWidth="1"/>
    <col min="9469" max="9469" width="15.42578125" style="200" customWidth="1"/>
    <col min="9470" max="9470" width="11.140625" style="200" customWidth="1"/>
    <col min="9471" max="9471" width="12" style="200" customWidth="1"/>
    <col min="9472" max="9472" width="10.140625" style="200" customWidth="1"/>
    <col min="9473" max="9473" width="11.28515625" style="200" customWidth="1"/>
    <col min="9474" max="9723" width="11.42578125" style="200"/>
    <col min="9724" max="9724" width="29.85546875" style="200" customWidth="1"/>
    <col min="9725" max="9725" width="15.42578125" style="200" customWidth="1"/>
    <col min="9726" max="9726" width="11.140625" style="200" customWidth="1"/>
    <col min="9727" max="9727" width="12" style="200" customWidth="1"/>
    <col min="9728" max="9728" width="10.140625" style="200" customWidth="1"/>
    <col min="9729" max="9729" width="11.28515625" style="200" customWidth="1"/>
    <col min="9730" max="9979" width="11.42578125" style="200"/>
    <col min="9980" max="9980" width="29.85546875" style="200" customWidth="1"/>
    <col min="9981" max="9981" width="15.42578125" style="200" customWidth="1"/>
    <col min="9982" max="9982" width="11.140625" style="200" customWidth="1"/>
    <col min="9983" max="9983" width="12" style="200" customWidth="1"/>
    <col min="9984" max="9984" width="10.140625" style="200" customWidth="1"/>
    <col min="9985" max="9985" width="11.28515625" style="200" customWidth="1"/>
    <col min="9986" max="10235" width="11.42578125" style="200"/>
    <col min="10236" max="10236" width="29.85546875" style="200" customWidth="1"/>
    <col min="10237" max="10237" width="15.42578125" style="200" customWidth="1"/>
    <col min="10238" max="10238" width="11.140625" style="200" customWidth="1"/>
    <col min="10239" max="10239" width="12" style="200" customWidth="1"/>
    <col min="10240" max="10240" width="10.140625" style="200" customWidth="1"/>
    <col min="10241" max="10241" width="11.28515625" style="200" customWidth="1"/>
    <col min="10242" max="10491" width="11.42578125" style="200"/>
    <col min="10492" max="10492" width="29.85546875" style="200" customWidth="1"/>
    <col min="10493" max="10493" width="15.42578125" style="200" customWidth="1"/>
    <col min="10494" max="10494" width="11.140625" style="200" customWidth="1"/>
    <col min="10495" max="10495" width="12" style="200" customWidth="1"/>
    <col min="10496" max="10496" width="10.140625" style="200" customWidth="1"/>
    <col min="10497" max="10497" width="11.28515625" style="200" customWidth="1"/>
    <col min="10498" max="10747" width="11.42578125" style="200"/>
    <col min="10748" max="10748" width="29.85546875" style="200" customWidth="1"/>
    <col min="10749" max="10749" width="15.42578125" style="200" customWidth="1"/>
    <col min="10750" max="10750" width="11.140625" style="200" customWidth="1"/>
    <col min="10751" max="10751" width="12" style="200" customWidth="1"/>
    <col min="10752" max="10752" width="10.140625" style="200" customWidth="1"/>
    <col min="10753" max="10753" width="11.28515625" style="200" customWidth="1"/>
    <col min="10754" max="11003" width="11.42578125" style="200"/>
    <col min="11004" max="11004" width="29.85546875" style="200" customWidth="1"/>
    <col min="11005" max="11005" width="15.42578125" style="200" customWidth="1"/>
    <col min="11006" max="11006" width="11.140625" style="200" customWidth="1"/>
    <col min="11007" max="11007" width="12" style="200" customWidth="1"/>
    <col min="11008" max="11008" width="10.140625" style="200" customWidth="1"/>
    <col min="11009" max="11009" width="11.28515625" style="200" customWidth="1"/>
    <col min="11010" max="11259" width="11.42578125" style="200"/>
    <col min="11260" max="11260" width="29.85546875" style="200" customWidth="1"/>
    <col min="11261" max="11261" width="15.42578125" style="200" customWidth="1"/>
    <col min="11262" max="11262" width="11.140625" style="200" customWidth="1"/>
    <col min="11263" max="11263" width="12" style="200" customWidth="1"/>
    <col min="11264" max="11264" width="10.140625" style="200" customWidth="1"/>
    <col min="11265" max="11265" width="11.28515625" style="200" customWidth="1"/>
    <col min="11266" max="11515" width="11.42578125" style="200"/>
    <col min="11516" max="11516" width="29.85546875" style="200" customWidth="1"/>
    <col min="11517" max="11517" width="15.42578125" style="200" customWidth="1"/>
    <col min="11518" max="11518" width="11.140625" style="200" customWidth="1"/>
    <col min="11519" max="11519" width="12" style="200" customWidth="1"/>
    <col min="11520" max="11520" width="10.140625" style="200" customWidth="1"/>
    <col min="11521" max="11521" width="11.28515625" style="200" customWidth="1"/>
    <col min="11522" max="11771" width="11.42578125" style="200"/>
    <col min="11772" max="11772" width="29.85546875" style="200" customWidth="1"/>
    <col min="11773" max="11773" width="15.42578125" style="200" customWidth="1"/>
    <col min="11774" max="11774" width="11.140625" style="200" customWidth="1"/>
    <col min="11775" max="11775" width="12" style="200" customWidth="1"/>
    <col min="11776" max="11776" width="10.140625" style="200" customWidth="1"/>
    <col min="11777" max="11777" width="11.28515625" style="200" customWidth="1"/>
    <col min="11778" max="12027" width="11.42578125" style="200"/>
    <col min="12028" max="12028" width="29.85546875" style="200" customWidth="1"/>
    <col min="12029" max="12029" width="15.42578125" style="200" customWidth="1"/>
    <col min="12030" max="12030" width="11.140625" style="200" customWidth="1"/>
    <col min="12031" max="12031" width="12" style="200" customWidth="1"/>
    <col min="12032" max="12032" width="10.140625" style="200" customWidth="1"/>
    <col min="12033" max="12033" width="11.28515625" style="200" customWidth="1"/>
    <col min="12034" max="12283" width="11.42578125" style="200"/>
    <col min="12284" max="12284" width="29.85546875" style="200" customWidth="1"/>
    <col min="12285" max="12285" width="15.42578125" style="200" customWidth="1"/>
    <col min="12286" max="12286" width="11.140625" style="200" customWidth="1"/>
    <col min="12287" max="12287" width="12" style="200" customWidth="1"/>
    <col min="12288" max="12288" width="10.140625" style="200" customWidth="1"/>
    <col min="12289" max="12289" width="11.28515625" style="200" customWidth="1"/>
    <col min="12290" max="12539" width="11.42578125" style="200"/>
    <col min="12540" max="12540" width="29.85546875" style="200" customWidth="1"/>
    <col min="12541" max="12541" width="15.42578125" style="200" customWidth="1"/>
    <col min="12542" max="12542" width="11.140625" style="200" customWidth="1"/>
    <col min="12543" max="12543" width="12" style="200" customWidth="1"/>
    <col min="12544" max="12544" width="10.140625" style="200" customWidth="1"/>
    <col min="12545" max="12545" width="11.28515625" style="200" customWidth="1"/>
    <col min="12546" max="12795" width="11.42578125" style="200"/>
    <col min="12796" max="12796" width="29.85546875" style="200" customWidth="1"/>
    <col min="12797" max="12797" width="15.42578125" style="200" customWidth="1"/>
    <col min="12798" max="12798" width="11.140625" style="200" customWidth="1"/>
    <col min="12799" max="12799" width="12" style="200" customWidth="1"/>
    <col min="12800" max="12800" width="10.140625" style="200" customWidth="1"/>
    <col min="12801" max="12801" width="11.28515625" style="200" customWidth="1"/>
    <col min="12802" max="13051" width="11.42578125" style="200"/>
    <col min="13052" max="13052" width="29.85546875" style="200" customWidth="1"/>
    <col min="13053" max="13053" width="15.42578125" style="200" customWidth="1"/>
    <col min="13054" max="13054" width="11.140625" style="200" customWidth="1"/>
    <col min="13055" max="13055" width="12" style="200" customWidth="1"/>
    <col min="13056" max="13056" width="10.140625" style="200" customWidth="1"/>
    <col min="13057" max="13057" width="11.28515625" style="200" customWidth="1"/>
    <col min="13058" max="13307" width="11.42578125" style="200"/>
    <col min="13308" max="13308" width="29.85546875" style="200" customWidth="1"/>
    <col min="13309" max="13309" width="15.42578125" style="200" customWidth="1"/>
    <col min="13310" max="13310" width="11.140625" style="200" customWidth="1"/>
    <col min="13311" max="13311" width="12" style="200" customWidth="1"/>
    <col min="13312" max="13312" width="10.140625" style="200" customWidth="1"/>
    <col min="13313" max="13313" width="11.28515625" style="200" customWidth="1"/>
    <col min="13314" max="13563" width="11.42578125" style="200"/>
    <col min="13564" max="13564" width="29.85546875" style="200" customWidth="1"/>
    <col min="13565" max="13565" width="15.42578125" style="200" customWidth="1"/>
    <col min="13566" max="13566" width="11.140625" style="200" customWidth="1"/>
    <col min="13567" max="13567" width="12" style="200" customWidth="1"/>
    <col min="13568" max="13568" width="10.140625" style="200" customWidth="1"/>
    <col min="13569" max="13569" width="11.28515625" style="200" customWidth="1"/>
    <col min="13570" max="13819" width="11.42578125" style="200"/>
    <col min="13820" max="13820" width="29.85546875" style="200" customWidth="1"/>
    <col min="13821" max="13821" width="15.42578125" style="200" customWidth="1"/>
    <col min="13822" max="13822" width="11.140625" style="200" customWidth="1"/>
    <col min="13823" max="13823" width="12" style="200" customWidth="1"/>
    <col min="13824" max="13824" width="10.140625" style="200" customWidth="1"/>
    <col min="13825" max="13825" width="11.28515625" style="200" customWidth="1"/>
    <col min="13826" max="14075" width="11.42578125" style="200"/>
    <col min="14076" max="14076" width="29.85546875" style="200" customWidth="1"/>
    <col min="14077" max="14077" width="15.42578125" style="200" customWidth="1"/>
    <col min="14078" max="14078" width="11.140625" style="200" customWidth="1"/>
    <col min="14079" max="14079" width="12" style="200" customWidth="1"/>
    <col min="14080" max="14080" width="10.140625" style="200" customWidth="1"/>
    <col min="14081" max="14081" width="11.28515625" style="200" customWidth="1"/>
    <col min="14082" max="14331" width="11.42578125" style="200"/>
    <col min="14332" max="14332" width="29.85546875" style="200" customWidth="1"/>
    <col min="14333" max="14333" width="15.42578125" style="200" customWidth="1"/>
    <col min="14334" max="14334" width="11.140625" style="200" customWidth="1"/>
    <col min="14335" max="14335" width="12" style="200" customWidth="1"/>
    <col min="14336" max="14336" width="10.140625" style="200" customWidth="1"/>
    <col min="14337" max="14337" width="11.28515625" style="200" customWidth="1"/>
    <col min="14338" max="14587" width="11.42578125" style="200"/>
    <col min="14588" max="14588" width="29.85546875" style="200" customWidth="1"/>
    <col min="14589" max="14589" width="15.42578125" style="200" customWidth="1"/>
    <col min="14590" max="14590" width="11.140625" style="200" customWidth="1"/>
    <col min="14591" max="14591" width="12" style="200" customWidth="1"/>
    <col min="14592" max="14592" width="10.140625" style="200" customWidth="1"/>
    <col min="14593" max="14593" width="11.28515625" style="200" customWidth="1"/>
    <col min="14594" max="14843" width="11.42578125" style="200"/>
    <col min="14844" max="14844" width="29.85546875" style="200" customWidth="1"/>
    <col min="14845" max="14845" width="15.42578125" style="200" customWidth="1"/>
    <col min="14846" max="14846" width="11.140625" style="200" customWidth="1"/>
    <col min="14847" max="14847" width="12" style="200" customWidth="1"/>
    <col min="14848" max="14848" width="10.140625" style="200" customWidth="1"/>
    <col min="14849" max="14849" width="11.28515625" style="200" customWidth="1"/>
    <col min="14850" max="15099" width="11.42578125" style="200"/>
    <col min="15100" max="15100" width="29.85546875" style="200" customWidth="1"/>
    <col min="15101" max="15101" width="15.42578125" style="200" customWidth="1"/>
    <col min="15102" max="15102" width="11.140625" style="200" customWidth="1"/>
    <col min="15103" max="15103" width="12" style="200" customWidth="1"/>
    <col min="15104" max="15104" width="10.140625" style="200" customWidth="1"/>
    <col min="15105" max="15105" width="11.28515625" style="200" customWidth="1"/>
    <col min="15106" max="15355" width="11.42578125" style="200"/>
    <col min="15356" max="15356" width="29.85546875" style="200" customWidth="1"/>
    <col min="15357" max="15357" width="15.42578125" style="200" customWidth="1"/>
    <col min="15358" max="15358" width="11.140625" style="200" customWidth="1"/>
    <col min="15359" max="15359" width="12" style="200" customWidth="1"/>
    <col min="15360" max="15360" width="10.140625" style="200" customWidth="1"/>
    <col min="15361" max="15361" width="11.28515625" style="200" customWidth="1"/>
    <col min="15362" max="15611" width="11.42578125" style="200"/>
    <col min="15612" max="15612" width="29.85546875" style="200" customWidth="1"/>
    <col min="15613" max="15613" width="15.42578125" style="200" customWidth="1"/>
    <col min="15614" max="15614" width="11.140625" style="200" customWidth="1"/>
    <col min="15615" max="15615" width="12" style="200" customWidth="1"/>
    <col min="15616" max="15616" width="10.140625" style="200" customWidth="1"/>
    <col min="15617" max="15617" width="11.28515625" style="200" customWidth="1"/>
    <col min="15618" max="15867" width="11.42578125" style="200"/>
    <col min="15868" max="15868" width="29.85546875" style="200" customWidth="1"/>
    <col min="15869" max="15869" width="15.42578125" style="200" customWidth="1"/>
    <col min="15870" max="15870" width="11.140625" style="200" customWidth="1"/>
    <col min="15871" max="15871" width="12" style="200" customWidth="1"/>
    <col min="15872" max="15872" width="10.140625" style="200" customWidth="1"/>
    <col min="15873" max="15873" width="11.28515625" style="200" customWidth="1"/>
    <col min="15874" max="16123" width="11.42578125" style="200"/>
    <col min="16124" max="16124" width="29.85546875" style="200" customWidth="1"/>
    <col min="16125" max="16125" width="15.42578125" style="200" customWidth="1"/>
    <col min="16126" max="16126" width="11.140625" style="200" customWidth="1"/>
    <col min="16127" max="16127" width="12" style="200" customWidth="1"/>
    <col min="16128" max="16128" width="10.140625" style="200" customWidth="1"/>
    <col min="16129" max="16129" width="11.28515625" style="200" customWidth="1"/>
    <col min="16130" max="16384" width="11.42578125" style="200"/>
  </cols>
  <sheetData>
    <row r="1" spans="1:10" ht="33" customHeight="1" x14ac:dyDescent="0.25">
      <c r="A1" s="485" t="s">
        <v>175</v>
      </c>
      <c r="B1" s="486"/>
      <c r="C1" s="487" t="s">
        <v>176</v>
      </c>
      <c r="D1" s="488"/>
      <c r="E1" s="488"/>
      <c r="F1" s="488"/>
      <c r="G1" s="489"/>
      <c r="H1" s="199"/>
    </row>
    <row r="2" spans="1:10" s="201" customFormat="1" ht="15" customHeight="1" thickBot="1" x14ac:dyDescent="0.25">
      <c r="A2" s="493" t="s">
        <v>177</v>
      </c>
      <c r="B2" s="494"/>
      <c r="C2" s="490"/>
      <c r="D2" s="491"/>
      <c r="E2" s="491"/>
      <c r="F2" s="491"/>
      <c r="G2" s="492"/>
    </row>
    <row r="3" spans="1:10" s="201" customFormat="1" ht="12" thickBot="1" x14ac:dyDescent="0.25"/>
    <row r="4" spans="1:10" s="201" customFormat="1" ht="51.75" customHeight="1" thickBot="1" x14ac:dyDescent="0.25">
      <c r="A4" s="495" t="s">
        <v>178</v>
      </c>
      <c r="B4" s="496"/>
      <c r="C4" s="497"/>
      <c r="D4" s="495" t="s">
        <v>220</v>
      </c>
      <c r="E4" s="496"/>
      <c r="F4" s="496"/>
      <c r="G4" s="497"/>
      <c r="I4" s="201" t="s">
        <v>220</v>
      </c>
    </row>
    <row r="5" spans="1:10" s="201" customFormat="1" ht="11.25" x14ac:dyDescent="0.2">
      <c r="A5" s="202"/>
      <c r="B5" s="202"/>
      <c r="C5" s="202"/>
      <c r="D5" s="202"/>
      <c r="E5" s="202"/>
      <c r="F5" s="202"/>
      <c r="G5" s="202"/>
    </row>
    <row r="6" spans="1:10" s="201" customFormat="1" x14ac:dyDescent="0.2">
      <c r="A6" s="203"/>
      <c r="B6" s="204"/>
      <c r="C6" s="204" t="s">
        <v>1</v>
      </c>
      <c r="D6" s="205" t="s">
        <v>180</v>
      </c>
      <c r="E6" s="206" t="s">
        <v>13</v>
      </c>
      <c r="F6" s="207"/>
      <c r="G6" s="207"/>
    </row>
    <row r="7" spans="1:10" s="201" customFormat="1" ht="12" customHeight="1" x14ac:dyDescent="0.2">
      <c r="A7" s="203"/>
      <c r="B7" s="206"/>
      <c r="C7" s="206">
        <v>2</v>
      </c>
      <c r="D7" s="206" t="s">
        <v>181</v>
      </c>
      <c r="E7" s="206">
        <v>2.1</v>
      </c>
      <c r="F7" s="203"/>
      <c r="G7" s="203"/>
    </row>
    <row r="8" spans="1:10" s="201" customFormat="1" x14ac:dyDescent="0.2">
      <c r="A8" s="208" t="s">
        <v>182</v>
      </c>
    </row>
    <row r="9" spans="1:10" s="201" customFormat="1" ht="11.25" x14ac:dyDescent="0.2">
      <c r="A9" s="209" t="s">
        <v>183</v>
      </c>
      <c r="B9" s="209"/>
      <c r="C9" s="210" t="s">
        <v>184</v>
      </c>
      <c r="D9" s="210" t="s">
        <v>185</v>
      </c>
      <c r="E9" s="210" t="s">
        <v>186</v>
      </c>
      <c r="F9" s="210" t="s">
        <v>187</v>
      </c>
      <c r="G9" s="211"/>
    </row>
    <row r="10" spans="1:10" s="201" customFormat="1" ht="11.25" x14ac:dyDescent="0.2">
      <c r="A10" s="478" t="s">
        <v>188</v>
      </c>
      <c r="B10" s="478"/>
      <c r="C10" s="212"/>
      <c r="D10" s="213"/>
      <c r="E10" s="214">
        <v>0.01</v>
      </c>
      <c r="F10" s="215">
        <v>8.5663889869223393</v>
      </c>
      <c r="G10" s="211"/>
    </row>
    <row r="11" spans="1:10" s="201" customFormat="1" ht="11.25" customHeight="1" x14ac:dyDescent="0.2">
      <c r="A11" s="478" t="s">
        <v>221</v>
      </c>
      <c r="B11" s="478"/>
      <c r="C11" s="212"/>
      <c r="D11" s="215">
        <v>168000</v>
      </c>
      <c r="E11" s="216">
        <v>35</v>
      </c>
      <c r="F11" s="215">
        <v>4800</v>
      </c>
      <c r="G11" s="211"/>
    </row>
    <row r="12" spans="1:10" s="201" customFormat="1" ht="12.75" customHeight="1" x14ac:dyDescent="0.2">
      <c r="A12" s="499"/>
      <c r="B12" s="499"/>
      <c r="C12" s="212"/>
      <c r="D12" s="254"/>
      <c r="E12" s="255"/>
      <c r="F12" s="254"/>
      <c r="G12" s="256"/>
      <c r="I12" s="257"/>
      <c r="J12" s="258"/>
    </row>
    <row r="13" spans="1:10" s="201" customFormat="1" ht="11.25" x14ac:dyDescent="0.2">
      <c r="A13" s="478"/>
      <c r="B13" s="478"/>
      <c r="C13" s="211"/>
      <c r="D13" s="217"/>
      <c r="E13" s="216"/>
      <c r="F13" s="215"/>
      <c r="G13" s="211"/>
    </row>
    <row r="14" spans="1:10" s="201" customFormat="1" ht="12" thickBot="1" x14ac:dyDescent="0.25">
      <c r="F14" s="206" t="s">
        <v>189</v>
      </c>
      <c r="G14" s="218">
        <v>4808.566388986922</v>
      </c>
    </row>
    <row r="15" spans="1:10" s="201" customFormat="1" ht="13.5" thickBot="1" x14ac:dyDescent="0.25">
      <c r="A15" s="208" t="s">
        <v>190</v>
      </c>
    </row>
    <row r="16" spans="1:10" s="201" customFormat="1" ht="12.75" customHeight="1" x14ac:dyDescent="0.2">
      <c r="A16" s="479" t="s">
        <v>183</v>
      </c>
      <c r="B16" s="480"/>
      <c r="C16" s="219" t="s">
        <v>191</v>
      </c>
      <c r="D16" s="219" t="s">
        <v>192</v>
      </c>
      <c r="E16" s="219" t="s">
        <v>193</v>
      </c>
      <c r="F16" s="220" t="s">
        <v>187</v>
      </c>
      <c r="G16" s="221"/>
    </row>
    <row r="17" spans="1:9" s="201" customFormat="1" ht="12.75" customHeight="1" x14ac:dyDescent="0.2">
      <c r="A17" s="481" t="s">
        <v>222</v>
      </c>
      <c r="B17" s="482"/>
      <c r="C17" s="210" t="s">
        <v>162</v>
      </c>
      <c r="D17" s="215">
        <v>6667</v>
      </c>
      <c r="E17" s="210">
        <v>1.3</v>
      </c>
      <c r="F17" s="215">
        <v>8667.1</v>
      </c>
      <c r="G17" s="211"/>
    </row>
    <row r="18" spans="1:9" s="201" customFormat="1" ht="12.75" customHeight="1" x14ac:dyDescent="0.2">
      <c r="A18" s="481"/>
      <c r="B18" s="482"/>
      <c r="C18" s="210"/>
      <c r="D18" s="215"/>
      <c r="E18" s="210"/>
      <c r="F18" s="215"/>
      <c r="G18" s="211"/>
    </row>
    <row r="19" spans="1:9" s="201" customFormat="1" ht="12" thickBot="1" x14ac:dyDescent="0.25">
      <c r="F19" s="206" t="s">
        <v>189</v>
      </c>
      <c r="G19" s="218">
        <v>8667.1</v>
      </c>
    </row>
    <row r="20" spans="1:9" s="201" customFormat="1" ht="13.5" thickBot="1" x14ac:dyDescent="0.25">
      <c r="A20" s="208" t="s">
        <v>198</v>
      </c>
    </row>
    <row r="21" spans="1:9" s="201" customFormat="1" ht="11.25" x14ac:dyDescent="0.2">
      <c r="A21" s="223" t="s">
        <v>199</v>
      </c>
      <c r="B21" s="224" t="s">
        <v>200</v>
      </c>
      <c r="C21" s="219" t="s">
        <v>201</v>
      </c>
      <c r="D21" s="219" t="s">
        <v>202</v>
      </c>
      <c r="E21" s="219" t="s">
        <v>203</v>
      </c>
      <c r="F21" s="220" t="s">
        <v>187</v>
      </c>
      <c r="G21" s="225"/>
    </row>
    <row r="22" spans="1:9" s="201" customFormat="1" ht="36" customHeight="1" x14ac:dyDescent="0.2">
      <c r="A22" s="226" t="s">
        <v>223</v>
      </c>
      <c r="B22" s="259">
        <v>1.3</v>
      </c>
      <c r="C22" s="212">
        <v>20</v>
      </c>
      <c r="D22" s="212">
        <v>26</v>
      </c>
      <c r="E22" s="254">
        <v>1233.33</v>
      </c>
      <c r="F22" s="254">
        <v>32066.579999999998</v>
      </c>
      <c r="G22" s="211"/>
    </row>
    <row r="23" spans="1:9" s="201" customFormat="1" ht="11.25" x14ac:dyDescent="0.2">
      <c r="A23" s="226"/>
      <c r="B23" s="210"/>
      <c r="C23" s="210"/>
      <c r="D23" s="210"/>
      <c r="E23" s="215"/>
      <c r="F23" s="215"/>
      <c r="G23" s="211"/>
    </row>
    <row r="24" spans="1:9" s="201" customFormat="1" ht="12" thickBot="1" x14ac:dyDescent="0.25">
      <c r="F24" s="206" t="s">
        <v>189</v>
      </c>
      <c r="G24" s="218">
        <v>32066.579999999998</v>
      </c>
    </row>
    <row r="25" spans="1:9" s="201" customFormat="1" ht="13.5" thickBot="1" x14ac:dyDescent="0.25">
      <c r="A25" s="208" t="s">
        <v>204</v>
      </c>
    </row>
    <row r="26" spans="1:9" s="201" customFormat="1" ht="11.25" x14ac:dyDescent="0.2">
      <c r="A26" s="223" t="s">
        <v>205</v>
      </c>
      <c r="B26" s="228" t="s">
        <v>206</v>
      </c>
      <c r="C26" s="229" t="s">
        <v>207</v>
      </c>
      <c r="D26" s="230" t="s">
        <v>208</v>
      </c>
      <c r="E26" s="231" t="s">
        <v>186</v>
      </c>
      <c r="F26" s="220" t="s">
        <v>187</v>
      </c>
      <c r="G26" s="221"/>
    </row>
    <row r="27" spans="1:9" s="201" customFormat="1" ht="23.25" customHeight="1" thickBot="1" x14ac:dyDescent="0.25">
      <c r="A27" s="232" t="s">
        <v>224</v>
      </c>
      <c r="B27" s="233">
        <v>83348.649602487611</v>
      </c>
      <c r="C27" s="234">
        <v>185</v>
      </c>
      <c r="D27" s="233">
        <v>154195.00176460209</v>
      </c>
      <c r="E27" s="234">
        <v>180</v>
      </c>
      <c r="F27" s="235">
        <v>856.63889869223385</v>
      </c>
      <c r="G27" s="236"/>
      <c r="H27" s="201" t="s">
        <v>225</v>
      </c>
    </row>
    <row r="28" spans="1:9" s="201" customFormat="1" ht="12" thickBot="1" x14ac:dyDescent="0.25">
      <c r="F28" s="206" t="s">
        <v>189</v>
      </c>
      <c r="G28" s="238">
        <v>856.63889869223385</v>
      </c>
    </row>
    <row r="29" spans="1:9" s="201" customFormat="1" ht="12" thickBot="1" x14ac:dyDescent="0.25">
      <c r="F29" s="239"/>
    </row>
    <row r="30" spans="1:9" s="201" customFormat="1" ht="12" thickBot="1" x14ac:dyDescent="0.25">
      <c r="D30" s="240" t="s">
        <v>211</v>
      </c>
      <c r="E30" s="241"/>
      <c r="F30" s="241"/>
      <c r="G30" s="238">
        <v>46399</v>
      </c>
      <c r="I30" s="242"/>
    </row>
    <row r="31" spans="1:9" s="201" customFormat="1" x14ac:dyDescent="0.2">
      <c r="A31" s="208"/>
    </row>
    <row r="32" spans="1:9" s="201" customFormat="1" ht="11.25" x14ac:dyDescent="0.2">
      <c r="A32" s="241"/>
      <c r="B32" s="241"/>
      <c r="C32" s="239"/>
      <c r="D32" s="241"/>
      <c r="E32" s="239"/>
      <c r="F32" s="239"/>
    </row>
    <row r="33" spans="1:9" s="201" customFormat="1" ht="13.5" customHeight="1" x14ac:dyDescent="0.2">
      <c r="A33" s="206"/>
      <c r="B33" s="260"/>
      <c r="C33" s="475" t="s">
        <v>3</v>
      </c>
      <c r="D33" s="475"/>
      <c r="E33" s="475"/>
      <c r="F33" s="261" t="s">
        <v>212</v>
      </c>
      <c r="G33" s="246" t="s">
        <v>213</v>
      </c>
    </row>
    <row r="34" spans="1:9" s="201" customFormat="1" ht="15" customHeight="1" x14ac:dyDescent="0.2">
      <c r="C34" s="476" t="s">
        <v>168</v>
      </c>
      <c r="D34" s="476"/>
      <c r="E34" s="476"/>
      <c r="F34" s="247">
        <v>0.23</v>
      </c>
      <c r="G34" s="248">
        <v>10671.77</v>
      </c>
    </row>
    <row r="35" spans="1:9" s="201" customFormat="1" ht="15" customHeight="1" x14ac:dyDescent="0.2">
      <c r="C35" s="476" t="s">
        <v>214</v>
      </c>
      <c r="D35" s="476"/>
      <c r="E35" s="476"/>
      <c r="F35" s="247">
        <v>0.02</v>
      </c>
      <c r="G35" s="248">
        <v>927.98</v>
      </c>
    </row>
    <row r="36" spans="1:9" s="201" customFormat="1" ht="15" customHeight="1" x14ac:dyDescent="0.2">
      <c r="A36" s="200"/>
      <c r="B36" s="203"/>
      <c r="C36" s="476" t="s">
        <v>171</v>
      </c>
      <c r="D36" s="476"/>
      <c r="E36" s="476"/>
      <c r="F36" s="247">
        <v>0.05</v>
      </c>
      <c r="G36" s="248">
        <v>2319.9500000000003</v>
      </c>
      <c r="I36" s="249"/>
    </row>
    <row r="37" spans="1:9" s="201" customFormat="1" ht="15" customHeight="1" x14ac:dyDescent="0.2">
      <c r="A37" s="203"/>
      <c r="C37" s="475" t="s">
        <v>215</v>
      </c>
      <c r="D37" s="475"/>
      <c r="E37" s="475"/>
      <c r="F37" s="475"/>
      <c r="G37" s="250">
        <v>60319</v>
      </c>
      <c r="I37" s="249"/>
    </row>
    <row r="38" spans="1:9" s="201" customFormat="1" ht="11.25" x14ac:dyDescent="0.2">
      <c r="A38" s="477"/>
      <c r="B38" s="477"/>
      <c r="C38" s="477"/>
      <c r="E38" s="477"/>
      <c r="F38" s="477"/>
      <c r="G38" s="477"/>
    </row>
    <row r="39" spans="1:9" s="201" customFormat="1" ht="9" customHeight="1" x14ac:dyDescent="0.3">
      <c r="A39" s="251"/>
      <c r="B39" s="241"/>
      <c r="C39" s="241"/>
      <c r="D39" s="241"/>
      <c r="E39" s="241"/>
      <c r="F39" s="241"/>
      <c r="G39" s="241"/>
    </row>
    <row r="40" spans="1:9" s="201" customFormat="1" ht="11.25" x14ac:dyDescent="0.2">
      <c r="A40" s="473" t="s">
        <v>216</v>
      </c>
      <c r="B40" s="473"/>
      <c r="D40" s="203"/>
      <c r="E40" s="203"/>
    </row>
    <row r="41" spans="1:9" s="201" customFormat="1" ht="11.25" x14ac:dyDescent="0.2">
      <c r="A41" s="252" t="s">
        <v>217</v>
      </c>
      <c r="B41" s="253"/>
      <c r="C41" s="253"/>
      <c r="D41" s="201" t="s">
        <v>218</v>
      </c>
    </row>
    <row r="42" spans="1:9" s="201" customFormat="1" ht="11.25" x14ac:dyDescent="0.2">
      <c r="A42" s="252" t="s">
        <v>218</v>
      </c>
      <c r="B42" s="253"/>
      <c r="C42" s="253"/>
      <c r="D42" s="201" t="s">
        <v>218</v>
      </c>
    </row>
    <row r="43" spans="1:9" s="201" customFormat="1" ht="11.25" x14ac:dyDescent="0.2"/>
    <row r="44" spans="1:9" s="201" customFormat="1" ht="11.25" x14ac:dyDescent="0.2">
      <c r="A44" s="252" t="s">
        <v>219</v>
      </c>
    </row>
    <row r="45" spans="1:9" s="201" customFormat="1" ht="11.25" x14ac:dyDescent="0.2">
      <c r="A45" s="474"/>
      <c r="B45" s="474"/>
      <c r="C45" s="474"/>
      <c r="D45" s="474"/>
      <c r="E45" s="474"/>
      <c r="F45" s="474"/>
      <c r="G45" s="474"/>
    </row>
    <row r="46" spans="1:9" s="201" customFormat="1" ht="11.25" x14ac:dyDescent="0.2">
      <c r="A46" s="498"/>
      <c r="B46" s="498"/>
      <c r="C46" s="498"/>
      <c r="D46" s="498"/>
      <c r="E46" s="498"/>
      <c r="F46" s="498"/>
      <c r="G46" s="498"/>
    </row>
    <row r="47" spans="1:9" s="201" customFormat="1" ht="11.25" x14ac:dyDescent="0.2"/>
    <row r="48" spans="1:9" s="201" customFormat="1" ht="11.25" x14ac:dyDescent="0.2"/>
    <row r="49" s="201" customFormat="1" ht="11.25" x14ac:dyDescent="0.2"/>
    <row r="50" s="201" customFormat="1" ht="11.25" x14ac:dyDescent="0.2"/>
    <row r="51" s="201" customFormat="1" ht="11.25" x14ac:dyDescent="0.2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3:B13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1952E-4A01-4950-8C10-B8C92AA78C10}">
  <sheetPr>
    <tabColor rgb="FF7030A0"/>
  </sheetPr>
  <dimension ref="A1:J53"/>
  <sheetViews>
    <sheetView view="pageBreakPreview" topLeftCell="A16" zoomScale="90" zoomScaleNormal="100" zoomScaleSheetLayoutView="90" workbookViewId="0">
      <selection activeCell="I32" sqref="I32"/>
    </sheetView>
  </sheetViews>
  <sheetFormatPr baseColWidth="10" defaultRowHeight="12.75" x14ac:dyDescent="0.2"/>
  <cols>
    <col min="1" max="1" width="29.85546875" style="200" customWidth="1"/>
    <col min="2" max="2" width="15.42578125" style="200" customWidth="1"/>
    <col min="3" max="3" width="11.140625" style="200" customWidth="1"/>
    <col min="4" max="4" width="12" style="200" customWidth="1"/>
    <col min="5" max="5" width="10.140625" style="200" customWidth="1"/>
    <col min="6" max="6" width="11.28515625" style="200" customWidth="1"/>
    <col min="7" max="7" width="12.42578125" style="200" customWidth="1"/>
    <col min="8" max="256" width="11.42578125" style="200"/>
    <col min="257" max="257" width="29.85546875" style="200" customWidth="1"/>
    <col min="258" max="258" width="15.42578125" style="200" customWidth="1"/>
    <col min="259" max="259" width="11.140625" style="200" customWidth="1"/>
    <col min="260" max="260" width="12" style="200" customWidth="1"/>
    <col min="261" max="261" width="10.140625" style="200" customWidth="1"/>
    <col min="262" max="262" width="11.28515625" style="200" customWidth="1"/>
    <col min="263" max="512" width="11.42578125" style="200"/>
    <col min="513" max="513" width="29.85546875" style="200" customWidth="1"/>
    <col min="514" max="514" width="15.42578125" style="200" customWidth="1"/>
    <col min="515" max="515" width="11.140625" style="200" customWidth="1"/>
    <col min="516" max="516" width="12" style="200" customWidth="1"/>
    <col min="517" max="517" width="10.140625" style="200" customWidth="1"/>
    <col min="518" max="518" width="11.28515625" style="200" customWidth="1"/>
    <col min="519" max="768" width="11.42578125" style="200"/>
    <col min="769" max="769" width="29.85546875" style="200" customWidth="1"/>
    <col min="770" max="770" width="15.42578125" style="200" customWidth="1"/>
    <col min="771" max="771" width="11.140625" style="200" customWidth="1"/>
    <col min="772" max="772" width="12" style="200" customWidth="1"/>
    <col min="773" max="773" width="10.140625" style="200" customWidth="1"/>
    <col min="774" max="774" width="11.28515625" style="200" customWidth="1"/>
    <col min="775" max="1024" width="11.42578125" style="200"/>
    <col min="1025" max="1025" width="29.85546875" style="200" customWidth="1"/>
    <col min="1026" max="1026" width="15.42578125" style="200" customWidth="1"/>
    <col min="1027" max="1027" width="11.140625" style="200" customWidth="1"/>
    <col min="1028" max="1028" width="12" style="200" customWidth="1"/>
    <col min="1029" max="1029" width="10.140625" style="200" customWidth="1"/>
    <col min="1030" max="1030" width="11.28515625" style="200" customWidth="1"/>
    <col min="1031" max="1280" width="11.42578125" style="200"/>
    <col min="1281" max="1281" width="29.85546875" style="200" customWidth="1"/>
    <col min="1282" max="1282" width="15.42578125" style="200" customWidth="1"/>
    <col min="1283" max="1283" width="11.140625" style="200" customWidth="1"/>
    <col min="1284" max="1284" width="12" style="200" customWidth="1"/>
    <col min="1285" max="1285" width="10.140625" style="200" customWidth="1"/>
    <col min="1286" max="1286" width="11.28515625" style="200" customWidth="1"/>
    <col min="1287" max="1536" width="11.42578125" style="200"/>
    <col min="1537" max="1537" width="29.85546875" style="200" customWidth="1"/>
    <col min="1538" max="1538" width="15.42578125" style="200" customWidth="1"/>
    <col min="1539" max="1539" width="11.140625" style="200" customWidth="1"/>
    <col min="1540" max="1540" width="12" style="200" customWidth="1"/>
    <col min="1541" max="1541" width="10.140625" style="200" customWidth="1"/>
    <col min="1542" max="1542" width="11.28515625" style="200" customWidth="1"/>
    <col min="1543" max="1792" width="11.42578125" style="200"/>
    <col min="1793" max="1793" width="29.85546875" style="200" customWidth="1"/>
    <col min="1794" max="1794" width="15.42578125" style="200" customWidth="1"/>
    <col min="1795" max="1795" width="11.140625" style="200" customWidth="1"/>
    <col min="1796" max="1796" width="12" style="200" customWidth="1"/>
    <col min="1797" max="1797" width="10.140625" style="200" customWidth="1"/>
    <col min="1798" max="1798" width="11.28515625" style="200" customWidth="1"/>
    <col min="1799" max="2048" width="11.42578125" style="200"/>
    <col min="2049" max="2049" width="29.85546875" style="200" customWidth="1"/>
    <col min="2050" max="2050" width="15.42578125" style="200" customWidth="1"/>
    <col min="2051" max="2051" width="11.140625" style="200" customWidth="1"/>
    <col min="2052" max="2052" width="12" style="200" customWidth="1"/>
    <col min="2053" max="2053" width="10.140625" style="200" customWidth="1"/>
    <col min="2054" max="2054" width="11.28515625" style="200" customWidth="1"/>
    <col min="2055" max="2304" width="11.42578125" style="200"/>
    <col min="2305" max="2305" width="29.85546875" style="200" customWidth="1"/>
    <col min="2306" max="2306" width="15.42578125" style="200" customWidth="1"/>
    <col min="2307" max="2307" width="11.140625" style="200" customWidth="1"/>
    <col min="2308" max="2308" width="12" style="200" customWidth="1"/>
    <col min="2309" max="2309" width="10.140625" style="200" customWidth="1"/>
    <col min="2310" max="2310" width="11.28515625" style="200" customWidth="1"/>
    <col min="2311" max="2560" width="11.42578125" style="200"/>
    <col min="2561" max="2561" width="29.85546875" style="200" customWidth="1"/>
    <col min="2562" max="2562" width="15.42578125" style="200" customWidth="1"/>
    <col min="2563" max="2563" width="11.140625" style="200" customWidth="1"/>
    <col min="2564" max="2564" width="12" style="200" customWidth="1"/>
    <col min="2565" max="2565" width="10.140625" style="200" customWidth="1"/>
    <col min="2566" max="2566" width="11.28515625" style="200" customWidth="1"/>
    <col min="2567" max="2816" width="11.42578125" style="200"/>
    <col min="2817" max="2817" width="29.85546875" style="200" customWidth="1"/>
    <col min="2818" max="2818" width="15.42578125" style="200" customWidth="1"/>
    <col min="2819" max="2819" width="11.140625" style="200" customWidth="1"/>
    <col min="2820" max="2820" width="12" style="200" customWidth="1"/>
    <col min="2821" max="2821" width="10.140625" style="200" customWidth="1"/>
    <col min="2822" max="2822" width="11.28515625" style="200" customWidth="1"/>
    <col min="2823" max="3072" width="11.42578125" style="200"/>
    <col min="3073" max="3073" width="29.85546875" style="200" customWidth="1"/>
    <col min="3074" max="3074" width="15.42578125" style="200" customWidth="1"/>
    <col min="3075" max="3075" width="11.140625" style="200" customWidth="1"/>
    <col min="3076" max="3076" width="12" style="200" customWidth="1"/>
    <col min="3077" max="3077" width="10.140625" style="200" customWidth="1"/>
    <col min="3078" max="3078" width="11.28515625" style="200" customWidth="1"/>
    <col min="3079" max="3328" width="11.42578125" style="200"/>
    <col min="3329" max="3329" width="29.85546875" style="200" customWidth="1"/>
    <col min="3330" max="3330" width="15.42578125" style="200" customWidth="1"/>
    <col min="3331" max="3331" width="11.140625" style="200" customWidth="1"/>
    <col min="3332" max="3332" width="12" style="200" customWidth="1"/>
    <col min="3333" max="3333" width="10.140625" style="200" customWidth="1"/>
    <col min="3334" max="3334" width="11.28515625" style="200" customWidth="1"/>
    <col min="3335" max="3584" width="11.42578125" style="200"/>
    <col min="3585" max="3585" width="29.85546875" style="200" customWidth="1"/>
    <col min="3586" max="3586" width="15.42578125" style="200" customWidth="1"/>
    <col min="3587" max="3587" width="11.140625" style="200" customWidth="1"/>
    <col min="3588" max="3588" width="12" style="200" customWidth="1"/>
    <col min="3589" max="3589" width="10.140625" style="200" customWidth="1"/>
    <col min="3590" max="3590" width="11.28515625" style="200" customWidth="1"/>
    <col min="3591" max="3840" width="11.42578125" style="200"/>
    <col min="3841" max="3841" width="29.85546875" style="200" customWidth="1"/>
    <col min="3842" max="3842" width="15.42578125" style="200" customWidth="1"/>
    <col min="3843" max="3843" width="11.140625" style="200" customWidth="1"/>
    <col min="3844" max="3844" width="12" style="200" customWidth="1"/>
    <col min="3845" max="3845" width="10.140625" style="200" customWidth="1"/>
    <col min="3846" max="3846" width="11.28515625" style="200" customWidth="1"/>
    <col min="3847" max="4096" width="11.42578125" style="200"/>
    <col min="4097" max="4097" width="29.85546875" style="200" customWidth="1"/>
    <col min="4098" max="4098" width="15.42578125" style="200" customWidth="1"/>
    <col min="4099" max="4099" width="11.140625" style="200" customWidth="1"/>
    <col min="4100" max="4100" width="12" style="200" customWidth="1"/>
    <col min="4101" max="4101" width="10.140625" style="200" customWidth="1"/>
    <col min="4102" max="4102" width="11.28515625" style="200" customWidth="1"/>
    <col min="4103" max="4352" width="11.42578125" style="200"/>
    <col min="4353" max="4353" width="29.85546875" style="200" customWidth="1"/>
    <col min="4354" max="4354" width="15.42578125" style="200" customWidth="1"/>
    <col min="4355" max="4355" width="11.140625" style="200" customWidth="1"/>
    <col min="4356" max="4356" width="12" style="200" customWidth="1"/>
    <col min="4357" max="4357" width="10.140625" style="200" customWidth="1"/>
    <col min="4358" max="4358" width="11.28515625" style="200" customWidth="1"/>
    <col min="4359" max="4608" width="11.42578125" style="200"/>
    <col min="4609" max="4609" width="29.85546875" style="200" customWidth="1"/>
    <col min="4610" max="4610" width="15.42578125" style="200" customWidth="1"/>
    <col min="4611" max="4611" width="11.140625" style="200" customWidth="1"/>
    <col min="4612" max="4612" width="12" style="200" customWidth="1"/>
    <col min="4613" max="4613" width="10.140625" style="200" customWidth="1"/>
    <col min="4614" max="4614" width="11.28515625" style="200" customWidth="1"/>
    <col min="4615" max="4864" width="11.42578125" style="200"/>
    <col min="4865" max="4865" width="29.85546875" style="200" customWidth="1"/>
    <col min="4866" max="4866" width="15.42578125" style="200" customWidth="1"/>
    <col min="4867" max="4867" width="11.140625" style="200" customWidth="1"/>
    <col min="4868" max="4868" width="12" style="200" customWidth="1"/>
    <col min="4869" max="4869" width="10.140625" style="200" customWidth="1"/>
    <col min="4870" max="4870" width="11.28515625" style="200" customWidth="1"/>
    <col min="4871" max="5120" width="11.42578125" style="200"/>
    <col min="5121" max="5121" width="29.85546875" style="200" customWidth="1"/>
    <col min="5122" max="5122" width="15.42578125" style="200" customWidth="1"/>
    <col min="5123" max="5123" width="11.140625" style="200" customWidth="1"/>
    <col min="5124" max="5124" width="12" style="200" customWidth="1"/>
    <col min="5125" max="5125" width="10.140625" style="200" customWidth="1"/>
    <col min="5126" max="5126" width="11.28515625" style="200" customWidth="1"/>
    <col min="5127" max="5376" width="11.42578125" style="200"/>
    <col min="5377" max="5377" width="29.85546875" style="200" customWidth="1"/>
    <col min="5378" max="5378" width="15.42578125" style="200" customWidth="1"/>
    <col min="5379" max="5379" width="11.140625" style="200" customWidth="1"/>
    <col min="5380" max="5380" width="12" style="200" customWidth="1"/>
    <col min="5381" max="5381" width="10.140625" style="200" customWidth="1"/>
    <col min="5382" max="5382" width="11.28515625" style="200" customWidth="1"/>
    <col min="5383" max="5632" width="11.42578125" style="200"/>
    <col min="5633" max="5633" width="29.85546875" style="200" customWidth="1"/>
    <col min="5634" max="5634" width="15.42578125" style="200" customWidth="1"/>
    <col min="5635" max="5635" width="11.140625" style="200" customWidth="1"/>
    <col min="5636" max="5636" width="12" style="200" customWidth="1"/>
    <col min="5637" max="5637" width="10.140625" style="200" customWidth="1"/>
    <col min="5638" max="5638" width="11.28515625" style="200" customWidth="1"/>
    <col min="5639" max="5888" width="11.42578125" style="200"/>
    <col min="5889" max="5889" width="29.85546875" style="200" customWidth="1"/>
    <col min="5890" max="5890" width="15.42578125" style="200" customWidth="1"/>
    <col min="5891" max="5891" width="11.140625" style="200" customWidth="1"/>
    <col min="5892" max="5892" width="12" style="200" customWidth="1"/>
    <col min="5893" max="5893" width="10.140625" style="200" customWidth="1"/>
    <col min="5894" max="5894" width="11.28515625" style="200" customWidth="1"/>
    <col min="5895" max="6144" width="11.42578125" style="200"/>
    <col min="6145" max="6145" width="29.85546875" style="200" customWidth="1"/>
    <col min="6146" max="6146" width="15.42578125" style="200" customWidth="1"/>
    <col min="6147" max="6147" width="11.140625" style="200" customWidth="1"/>
    <col min="6148" max="6148" width="12" style="200" customWidth="1"/>
    <col min="6149" max="6149" width="10.140625" style="200" customWidth="1"/>
    <col min="6150" max="6150" width="11.28515625" style="200" customWidth="1"/>
    <col min="6151" max="6400" width="11.42578125" style="200"/>
    <col min="6401" max="6401" width="29.85546875" style="200" customWidth="1"/>
    <col min="6402" max="6402" width="15.42578125" style="200" customWidth="1"/>
    <col min="6403" max="6403" width="11.140625" style="200" customWidth="1"/>
    <col min="6404" max="6404" width="12" style="200" customWidth="1"/>
    <col min="6405" max="6405" width="10.140625" style="200" customWidth="1"/>
    <col min="6406" max="6406" width="11.28515625" style="200" customWidth="1"/>
    <col min="6407" max="6656" width="11.42578125" style="200"/>
    <col min="6657" max="6657" width="29.85546875" style="200" customWidth="1"/>
    <col min="6658" max="6658" width="15.42578125" style="200" customWidth="1"/>
    <col min="6659" max="6659" width="11.140625" style="200" customWidth="1"/>
    <col min="6660" max="6660" width="12" style="200" customWidth="1"/>
    <col min="6661" max="6661" width="10.140625" style="200" customWidth="1"/>
    <col min="6662" max="6662" width="11.28515625" style="200" customWidth="1"/>
    <col min="6663" max="6912" width="11.42578125" style="200"/>
    <col min="6913" max="6913" width="29.85546875" style="200" customWidth="1"/>
    <col min="6914" max="6914" width="15.42578125" style="200" customWidth="1"/>
    <col min="6915" max="6915" width="11.140625" style="200" customWidth="1"/>
    <col min="6916" max="6916" width="12" style="200" customWidth="1"/>
    <col min="6917" max="6917" width="10.140625" style="200" customWidth="1"/>
    <col min="6918" max="6918" width="11.28515625" style="200" customWidth="1"/>
    <col min="6919" max="7168" width="11.42578125" style="200"/>
    <col min="7169" max="7169" width="29.85546875" style="200" customWidth="1"/>
    <col min="7170" max="7170" width="15.42578125" style="200" customWidth="1"/>
    <col min="7171" max="7171" width="11.140625" style="200" customWidth="1"/>
    <col min="7172" max="7172" width="12" style="200" customWidth="1"/>
    <col min="7173" max="7173" width="10.140625" style="200" customWidth="1"/>
    <col min="7174" max="7174" width="11.28515625" style="200" customWidth="1"/>
    <col min="7175" max="7424" width="11.42578125" style="200"/>
    <col min="7425" max="7425" width="29.85546875" style="200" customWidth="1"/>
    <col min="7426" max="7426" width="15.42578125" style="200" customWidth="1"/>
    <col min="7427" max="7427" width="11.140625" style="200" customWidth="1"/>
    <col min="7428" max="7428" width="12" style="200" customWidth="1"/>
    <col min="7429" max="7429" width="10.140625" style="200" customWidth="1"/>
    <col min="7430" max="7430" width="11.28515625" style="200" customWidth="1"/>
    <col min="7431" max="7680" width="11.42578125" style="200"/>
    <col min="7681" max="7681" width="29.85546875" style="200" customWidth="1"/>
    <col min="7682" max="7682" width="15.42578125" style="200" customWidth="1"/>
    <col min="7683" max="7683" width="11.140625" style="200" customWidth="1"/>
    <col min="7684" max="7684" width="12" style="200" customWidth="1"/>
    <col min="7685" max="7685" width="10.140625" style="200" customWidth="1"/>
    <col min="7686" max="7686" width="11.28515625" style="200" customWidth="1"/>
    <col min="7687" max="7936" width="11.42578125" style="200"/>
    <col min="7937" max="7937" width="29.85546875" style="200" customWidth="1"/>
    <col min="7938" max="7938" width="15.42578125" style="200" customWidth="1"/>
    <col min="7939" max="7939" width="11.140625" style="200" customWidth="1"/>
    <col min="7940" max="7940" width="12" style="200" customWidth="1"/>
    <col min="7941" max="7941" width="10.140625" style="200" customWidth="1"/>
    <col min="7942" max="7942" width="11.28515625" style="200" customWidth="1"/>
    <col min="7943" max="8192" width="11.42578125" style="200"/>
    <col min="8193" max="8193" width="29.85546875" style="200" customWidth="1"/>
    <col min="8194" max="8194" width="15.42578125" style="200" customWidth="1"/>
    <col min="8195" max="8195" width="11.140625" style="200" customWidth="1"/>
    <col min="8196" max="8196" width="12" style="200" customWidth="1"/>
    <col min="8197" max="8197" width="10.140625" style="200" customWidth="1"/>
    <col min="8198" max="8198" width="11.28515625" style="200" customWidth="1"/>
    <col min="8199" max="8448" width="11.42578125" style="200"/>
    <col min="8449" max="8449" width="29.85546875" style="200" customWidth="1"/>
    <col min="8450" max="8450" width="15.42578125" style="200" customWidth="1"/>
    <col min="8451" max="8451" width="11.140625" style="200" customWidth="1"/>
    <col min="8452" max="8452" width="12" style="200" customWidth="1"/>
    <col min="8453" max="8453" width="10.140625" style="200" customWidth="1"/>
    <col min="8454" max="8454" width="11.28515625" style="200" customWidth="1"/>
    <col min="8455" max="8704" width="11.42578125" style="200"/>
    <col min="8705" max="8705" width="29.85546875" style="200" customWidth="1"/>
    <col min="8706" max="8706" width="15.42578125" style="200" customWidth="1"/>
    <col min="8707" max="8707" width="11.140625" style="200" customWidth="1"/>
    <col min="8708" max="8708" width="12" style="200" customWidth="1"/>
    <col min="8709" max="8709" width="10.140625" style="200" customWidth="1"/>
    <col min="8710" max="8710" width="11.28515625" style="200" customWidth="1"/>
    <col min="8711" max="8960" width="11.42578125" style="200"/>
    <col min="8961" max="8961" width="29.85546875" style="200" customWidth="1"/>
    <col min="8962" max="8962" width="15.42578125" style="200" customWidth="1"/>
    <col min="8963" max="8963" width="11.140625" style="200" customWidth="1"/>
    <col min="8964" max="8964" width="12" style="200" customWidth="1"/>
    <col min="8965" max="8965" width="10.140625" style="200" customWidth="1"/>
    <col min="8966" max="8966" width="11.28515625" style="200" customWidth="1"/>
    <col min="8967" max="9216" width="11.42578125" style="200"/>
    <col min="9217" max="9217" width="29.85546875" style="200" customWidth="1"/>
    <col min="9218" max="9218" width="15.42578125" style="200" customWidth="1"/>
    <col min="9219" max="9219" width="11.140625" style="200" customWidth="1"/>
    <col min="9220" max="9220" width="12" style="200" customWidth="1"/>
    <col min="9221" max="9221" width="10.140625" style="200" customWidth="1"/>
    <col min="9222" max="9222" width="11.28515625" style="200" customWidth="1"/>
    <col min="9223" max="9472" width="11.42578125" style="200"/>
    <col min="9473" max="9473" width="29.85546875" style="200" customWidth="1"/>
    <col min="9474" max="9474" width="15.42578125" style="200" customWidth="1"/>
    <col min="9475" max="9475" width="11.140625" style="200" customWidth="1"/>
    <col min="9476" max="9476" width="12" style="200" customWidth="1"/>
    <col min="9477" max="9477" width="10.140625" style="200" customWidth="1"/>
    <col min="9478" max="9478" width="11.28515625" style="200" customWidth="1"/>
    <col min="9479" max="9728" width="11.42578125" style="200"/>
    <col min="9729" max="9729" width="29.85546875" style="200" customWidth="1"/>
    <col min="9730" max="9730" width="15.42578125" style="200" customWidth="1"/>
    <col min="9731" max="9731" width="11.140625" style="200" customWidth="1"/>
    <col min="9732" max="9732" width="12" style="200" customWidth="1"/>
    <col min="9733" max="9733" width="10.140625" style="200" customWidth="1"/>
    <col min="9734" max="9734" width="11.28515625" style="200" customWidth="1"/>
    <col min="9735" max="9984" width="11.42578125" style="200"/>
    <col min="9985" max="9985" width="29.85546875" style="200" customWidth="1"/>
    <col min="9986" max="9986" width="15.42578125" style="200" customWidth="1"/>
    <col min="9987" max="9987" width="11.140625" style="200" customWidth="1"/>
    <col min="9988" max="9988" width="12" style="200" customWidth="1"/>
    <col min="9989" max="9989" width="10.140625" style="200" customWidth="1"/>
    <col min="9990" max="9990" width="11.28515625" style="200" customWidth="1"/>
    <col min="9991" max="10240" width="11.42578125" style="200"/>
    <col min="10241" max="10241" width="29.85546875" style="200" customWidth="1"/>
    <col min="10242" max="10242" width="15.42578125" style="200" customWidth="1"/>
    <col min="10243" max="10243" width="11.140625" style="200" customWidth="1"/>
    <col min="10244" max="10244" width="12" style="200" customWidth="1"/>
    <col min="10245" max="10245" width="10.140625" style="200" customWidth="1"/>
    <col min="10246" max="10246" width="11.28515625" style="200" customWidth="1"/>
    <col min="10247" max="10496" width="11.42578125" style="200"/>
    <col min="10497" max="10497" width="29.85546875" style="200" customWidth="1"/>
    <col min="10498" max="10498" width="15.42578125" style="200" customWidth="1"/>
    <col min="10499" max="10499" width="11.140625" style="200" customWidth="1"/>
    <col min="10500" max="10500" width="12" style="200" customWidth="1"/>
    <col min="10501" max="10501" width="10.140625" style="200" customWidth="1"/>
    <col min="10502" max="10502" width="11.28515625" style="200" customWidth="1"/>
    <col min="10503" max="10752" width="11.42578125" style="200"/>
    <col min="10753" max="10753" width="29.85546875" style="200" customWidth="1"/>
    <col min="10754" max="10754" width="15.42578125" style="200" customWidth="1"/>
    <col min="10755" max="10755" width="11.140625" style="200" customWidth="1"/>
    <col min="10756" max="10756" width="12" style="200" customWidth="1"/>
    <col min="10757" max="10757" width="10.140625" style="200" customWidth="1"/>
    <col min="10758" max="10758" width="11.28515625" style="200" customWidth="1"/>
    <col min="10759" max="11008" width="11.42578125" style="200"/>
    <col min="11009" max="11009" width="29.85546875" style="200" customWidth="1"/>
    <col min="11010" max="11010" width="15.42578125" style="200" customWidth="1"/>
    <col min="11011" max="11011" width="11.140625" style="200" customWidth="1"/>
    <col min="11012" max="11012" width="12" style="200" customWidth="1"/>
    <col min="11013" max="11013" width="10.140625" style="200" customWidth="1"/>
    <col min="11014" max="11014" width="11.28515625" style="200" customWidth="1"/>
    <col min="11015" max="11264" width="11.42578125" style="200"/>
    <col min="11265" max="11265" width="29.85546875" style="200" customWidth="1"/>
    <col min="11266" max="11266" width="15.42578125" style="200" customWidth="1"/>
    <col min="11267" max="11267" width="11.140625" style="200" customWidth="1"/>
    <col min="11268" max="11268" width="12" style="200" customWidth="1"/>
    <col min="11269" max="11269" width="10.140625" style="200" customWidth="1"/>
    <col min="11270" max="11270" width="11.28515625" style="200" customWidth="1"/>
    <col min="11271" max="11520" width="11.42578125" style="200"/>
    <col min="11521" max="11521" width="29.85546875" style="200" customWidth="1"/>
    <col min="11522" max="11522" width="15.42578125" style="200" customWidth="1"/>
    <col min="11523" max="11523" width="11.140625" style="200" customWidth="1"/>
    <col min="11524" max="11524" width="12" style="200" customWidth="1"/>
    <col min="11525" max="11525" width="10.140625" style="200" customWidth="1"/>
    <col min="11526" max="11526" width="11.28515625" style="200" customWidth="1"/>
    <col min="11527" max="11776" width="11.42578125" style="200"/>
    <col min="11777" max="11777" width="29.85546875" style="200" customWidth="1"/>
    <col min="11778" max="11778" width="15.42578125" style="200" customWidth="1"/>
    <col min="11779" max="11779" width="11.140625" style="200" customWidth="1"/>
    <col min="11780" max="11780" width="12" style="200" customWidth="1"/>
    <col min="11781" max="11781" width="10.140625" style="200" customWidth="1"/>
    <col min="11782" max="11782" width="11.28515625" style="200" customWidth="1"/>
    <col min="11783" max="12032" width="11.42578125" style="200"/>
    <col min="12033" max="12033" width="29.85546875" style="200" customWidth="1"/>
    <col min="12034" max="12034" width="15.42578125" style="200" customWidth="1"/>
    <col min="12035" max="12035" width="11.140625" style="200" customWidth="1"/>
    <col min="12036" max="12036" width="12" style="200" customWidth="1"/>
    <col min="12037" max="12037" width="10.140625" style="200" customWidth="1"/>
    <col min="12038" max="12038" width="11.28515625" style="200" customWidth="1"/>
    <col min="12039" max="12288" width="11.42578125" style="200"/>
    <col min="12289" max="12289" width="29.85546875" style="200" customWidth="1"/>
    <col min="12290" max="12290" width="15.42578125" style="200" customWidth="1"/>
    <col min="12291" max="12291" width="11.140625" style="200" customWidth="1"/>
    <col min="12292" max="12292" width="12" style="200" customWidth="1"/>
    <col min="12293" max="12293" width="10.140625" style="200" customWidth="1"/>
    <col min="12294" max="12294" width="11.28515625" style="200" customWidth="1"/>
    <col min="12295" max="12544" width="11.42578125" style="200"/>
    <col min="12545" max="12545" width="29.85546875" style="200" customWidth="1"/>
    <col min="12546" max="12546" width="15.42578125" style="200" customWidth="1"/>
    <col min="12547" max="12547" width="11.140625" style="200" customWidth="1"/>
    <col min="12548" max="12548" width="12" style="200" customWidth="1"/>
    <col min="12549" max="12549" width="10.140625" style="200" customWidth="1"/>
    <col min="12550" max="12550" width="11.28515625" style="200" customWidth="1"/>
    <col min="12551" max="12800" width="11.42578125" style="200"/>
    <col min="12801" max="12801" width="29.85546875" style="200" customWidth="1"/>
    <col min="12802" max="12802" width="15.42578125" style="200" customWidth="1"/>
    <col min="12803" max="12803" width="11.140625" style="200" customWidth="1"/>
    <col min="12804" max="12804" width="12" style="200" customWidth="1"/>
    <col min="12805" max="12805" width="10.140625" style="200" customWidth="1"/>
    <col min="12806" max="12806" width="11.28515625" style="200" customWidth="1"/>
    <col min="12807" max="13056" width="11.42578125" style="200"/>
    <col min="13057" max="13057" width="29.85546875" style="200" customWidth="1"/>
    <col min="13058" max="13058" width="15.42578125" style="200" customWidth="1"/>
    <col min="13059" max="13059" width="11.140625" style="200" customWidth="1"/>
    <col min="13060" max="13060" width="12" style="200" customWidth="1"/>
    <col min="13061" max="13061" width="10.140625" style="200" customWidth="1"/>
    <col min="13062" max="13062" width="11.28515625" style="200" customWidth="1"/>
    <col min="13063" max="13312" width="11.42578125" style="200"/>
    <col min="13313" max="13313" width="29.85546875" style="200" customWidth="1"/>
    <col min="13314" max="13314" width="15.42578125" style="200" customWidth="1"/>
    <col min="13315" max="13315" width="11.140625" style="200" customWidth="1"/>
    <col min="13316" max="13316" width="12" style="200" customWidth="1"/>
    <col min="13317" max="13317" width="10.140625" style="200" customWidth="1"/>
    <col min="13318" max="13318" width="11.28515625" style="200" customWidth="1"/>
    <col min="13319" max="13568" width="11.42578125" style="200"/>
    <col min="13569" max="13569" width="29.85546875" style="200" customWidth="1"/>
    <col min="13570" max="13570" width="15.42578125" style="200" customWidth="1"/>
    <col min="13571" max="13571" width="11.140625" style="200" customWidth="1"/>
    <col min="13572" max="13572" width="12" style="200" customWidth="1"/>
    <col min="13573" max="13573" width="10.140625" style="200" customWidth="1"/>
    <col min="13574" max="13574" width="11.28515625" style="200" customWidth="1"/>
    <col min="13575" max="13824" width="11.42578125" style="200"/>
    <col min="13825" max="13825" width="29.85546875" style="200" customWidth="1"/>
    <col min="13826" max="13826" width="15.42578125" style="200" customWidth="1"/>
    <col min="13827" max="13827" width="11.140625" style="200" customWidth="1"/>
    <col min="13828" max="13828" width="12" style="200" customWidth="1"/>
    <col min="13829" max="13829" width="10.140625" style="200" customWidth="1"/>
    <col min="13830" max="13830" width="11.28515625" style="200" customWidth="1"/>
    <col min="13831" max="14080" width="11.42578125" style="200"/>
    <col min="14081" max="14081" width="29.85546875" style="200" customWidth="1"/>
    <col min="14082" max="14082" width="15.42578125" style="200" customWidth="1"/>
    <col min="14083" max="14083" width="11.140625" style="200" customWidth="1"/>
    <col min="14084" max="14084" width="12" style="200" customWidth="1"/>
    <col min="14085" max="14085" width="10.140625" style="200" customWidth="1"/>
    <col min="14086" max="14086" width="11.28515625" style="200" customWidth="1"/>
    <col min="14087" max="14336" width="11.42578125" style="200"/>
    <col min="14337" max="14337" width="29.85546875" style="200" customWidth="1"/>
    <col min="14338" max="14338" width="15.42578125" style="200" customWidth="1"/>
    <col min="14339" max="14339" width="11.140625" style="200" customWidth="1"/>
    <col min="14340" max="14340" width="12" style="200" customWidth="1"/>
    <col min="14341" max="14341" width="10.140625" style="200" customWidth="1"/>
    <col min="14342" max="14342" width="11.28515625" style="200" customWidth="1"/>
    <col min="14343" max="14592" width="11.42578125" style="200"/>
    <col min="14593" max="14593" width="29.85546875" style="200" customWidth="1"/>
    <col min="14594" max="14594" width="15.42578125" style="200" customWidth="1"/>
    <col min="14595" max="14595" width="11.140625" style="200" customWidth="1"/>
    <col min="14596" max="14596" width="12" style="200" customWidth="1"/>
    <col min="14597" max="14597" width="10.140625" style="200" customWidth="1"/>
    <col min="14598" max="14598" width="11.28515625" style="200" customWidth="1"/>
    <col min="14599" max="14848" width="11.42578125" style="200"/>
    <col min="14849" max="14849" width="29.85546875" style="200" customWidth="1"/>
    <col min="14850" max="14850" width="15.42578125" style="200" customWidth="1"/>
    <col min="14851" max="14851" width="11.140625" style="200" customWidth="1"/>
    <col min="14852" max="14852" width="12" style="200" customWidth="1"/>
    <col min="14853" max="14853" width="10.140625" style="200" customWidth="1"/>
    <col min="14854" max="14854" width="11.28515625" style="200" customWidth="1"/>
    <col min="14855" max="15104" width="11.42578125" style="200"/>
    <col min="15105" max="15105" width="29.85546875" style="200" customWidth="1"/>
    <col min="15106" max="15106" width="15.42578125" style="200" customWidth="1"/>
    <col min="15107" max="15107" width="11.140625" style="200" customWidth="1"/>
    <col min="15108" max="15108" width="12" style="200" customWidth="1"/>
    <col min="15109" max="15109" width="10.140625" style="200" customWidth="1"/>
    <col min="15110" max="15110" width="11.28515625" style="200" customWidth="1"/>
    <col min="15111" max="15360" width="11.42578125" style="200"/>
    <col min="15361" max="15361" width="29.85546875" style="200" customWidth="1"/>
    <col min="15362" max="15362" width="15.42578125" style="200" customWidth="1"/>
    <col min="15363" max="15363" width="11.140625" style="200" customWidth="1"/>
    <col min="15364" max="15364" width="12" style="200" customWidth="1"/>
    <col min="15365" max="15365" width="10.140625" style="200" customWidth="1"/>
    <col min="15366" max="15366" width="11.28515625" style="200" customWidth="1"/>
    <col min="15367" max="15616" width="11.42578125" style="200"/>
    <col min="15617" max="15617" width="29.85546875" style="200" customWidth="1"/>
    <col min="15618" max="15618" width="15.42578125" style="200" customWidth="1"/>
    <col min="15619" max="15619" width="11.140625" style="200" customWidth="1"/>
    <col min="15620" max="15620" width="12" style="200" customWidth="1"/>
    <col min="15621" max="15621" width="10.140625" style="200" customWidth="1"/>
    <col min="15622" max="15622" width="11.28515625" style="200" customWidth="1"/>
    <col min="15623" max="15872" width="11.42578125" style="200"/>
    <col min="15873" max="15873" width="29.85546875" style="200" customWidth="1"/>
    <col min="15874" max="15874" width="15.42578125" style="200" customWidth="1"/>
    <col min="15875" max="15875" width="11.140625" style="200" customWidth="1"/>
    <col min="15876" max="15876" width="12" style="200" customWidth="1"/>
    <col min="15877" max="15877" width="10.140625" style="200" customWidth="1"/>
    <col min="15878" max="15878" width="11.28515625" style="200" customWidth="1"/>
    <col min="15879" max="16128" width="11.42578125" style="200"/>
    <col min="16129" max="16129" width="29.85546875" style="200" customWidth="1"/>
    <col min="16130" max="16130" width="15.42578125" style="200" customWidth="1"/>
    <col min="16131" max="16131" width="11.140625" style="200" customWidth="1"/>
    <col min="16132" max="16132" width="12" style="200" customWidth="1"/>
    <col min="16133" max="16133" width="10.140625" style="200" customWidth="1"/>
    <col min="16134" max="16134" width="11.28515625" style="200" customWidth="1"/>
    <col min="16135" max="16384" width="11.42578125" style="200"/>
  </cols>
  <sheetData>
    <row r="1" spans="1:9" ht="35.25" customHeight="1" x14ac:dyDescent="0.25">
      <c r="A1" s="485" t="s">
        <v>175</v>
      </c>
      <c r="B1" s="486"/>
      <c r="C1" s="487" t="s">
        <v>176</v>
      </c>
      <c r="D1" s="488"/>
      <c r="E1" s="488"/>
      <c r="F1" s="488"/>
      <c r="G1" s="489"/>
      <c r="H1" s="199"/>
    </row>
    <row r="2" spans="1:9" s="201" customFormat="1" ht="15" customHeight="1" thickBot="1" x14ac:dyDescent="0.25">
      <c r="A2" s="493" t="s">
        <v>177</v>
      </c>
      <c r="B2" s="494"/>
      <c r="C2" s="490"/>
      <c r="D2" s="491"/>
      <c r="E2" s="491"/>
      <c r="F2" s="491"/>
      <c r="G2" s="492"/>
    </row>
    <row r="3" spans="1:9" s="201" customFormat="1" ht="12" thickBot="1" x14ac:dyDescent="0.25"/>
    <row r="4" spans="1:9" s="201" customFormat="1" ht="43.5" customHeight="1" thickBot="1" x14ac:dyDescent="0.25">
      <c r="A4" s="495" t="s">
        <v>178</v>
      </c>
      <c r="B4" s="496"/>
      <c r="C4" s="497"/>
      <c r="D4" s="495" t="s">
        <v>226</v>
      </c>
      <c r="E4" s="496"/>
      <c r="F4" s="496"/>
      <c r="G4" s="497"/>
      <c r="I4" s="201" t="s">
        <v>226</v>
      </c>
    </row>
    <row r="5" spans="1:9" s="201" customFormat="1" ht="11.25" x14ac:dyDescent="0.2">
      <c r="A5" s="202"/>
      <c r="B5" s="202"/>
      <c r="C5" s="202"/>
      <c r="D5" s="202"/>
      <c r="E5" s="202"/>
      <c r="F5" s="202"/>
      <c r="G5" s="202"/>
    </row>
    <row r="6" spans="1:9" s="201" customFormat="1" x14ac:dyDescent="0.2">
      <c r="A6" s="203"/>
      <c r="B6" s="204"/>
      <c r="C6" s="204" t="s">
        <v>1</v>
      </c>
      <c r="D6" s="205" t="s">
        <v>180</v>
      </c>
      <c r="E6" s="206" t="s">
        <v>13</v>
      </c>
      <c r="F6" s="207"/>
      <c r="G6" s="207"/>
    </row>
    <row r="7" spans="1:9" s="201" customFormat="1" ht="12" customHeight="1" x14ac:dyDescent="0.2">
      <c r="A7" s="203"/>
      <c r="B7" s="206"/>
      <c r="C7" s="206">
        <v>3</v>
      </c>
      <c r="D7" s="262" t="s">
        <v>181</v>
      </c>
      <c r="E7" s="206">
        <v>2.2000000000000002</v>
      </c>
      <c r="F7" s="203"/>
      <c r="G7" s="203"/>
    </row>
    <row r="8" spans="1:9" s="201" customFormat="1" x14ac:dyDescent="0.2">
      <c r="A8" s="208" t="s">
        <v>182</v>
      </c>
    </row>
    <row r="9" spans="1:9" s="201" customFormat="1" ht="11.25" x14ac:dyDescent="0.2">
      <c r="A9" s="209" t="s">
        <v>183</v>
      </c>
      <c r="B9" s="209"/>
      <c r="C9" s="210" t="s">
        <v>184</v>
      </c>
      <c r="D9" s="210" t="s">
        <v>185</v>
      </c>
      <c r="E9" s="210" t="s">
        <v>186</v>
      </c>
      <c r="F9" s="210" t="s">
        <v>187</v>
      </c>
      <c r="G9" s="211"/>
    </row>
    <row r="10" spans="1:9" s="201" customFormat="1" ht="11.25" customHeight="1" x14ac:dyDescent="0.2">
      <c r="A10" s="502" t="s">
        <v>188</v>
      </c>
      <c r="B10" s="502"/>
      <c r="C10" s="263"/>
      <c r="D10" s="213"/>
      <c r="E10" s="214">
        <v>0.1</v>
      </c>
      <c r="F10" s="215">
        <v>1199.4055692802383</v>
      </c>
      <c r="G10" s="211"/>
    </row>
    <row r="11" spans="1:9" s="201" customFormat="1" ht="11.25" customHeight="1" x14ac:dyDescent="0.2">
      <c r="A11" s="500"/>
      <c r="B11" s="501"/>
      <c r="C11" s="263"/>
      <c r="D11" s="213"/>
      <c r="E11" s="264"/>
      <c r="F11" s="215"/>
      <c r="G11" s="211"/>
    </row>
    <row r="12" spans="1:9" s="201" customFormat="1" ht="11.25" customHeight="1" x14ac:dyDescent="0.2">
      <c r="A12" s="502"/>
      <c r="B12" s="502"/>
      <c r="C12" s="265"/>
      <c r="D12" s="266"/>
      <c r="E12" s="267"/>
      <c r="F12" s="215"/>
      <c r="G12" s="211"/>
    </row>
    <row r="13" spans="1:9" s="201" customFormat="1" ht="11.25" customHeight="1" x14ac:dyDescent="0.2">
      <c r="A13" s="502"/>
      <c r="B13" s="502"/>
      <c r="C13" s="265"/>
      <c r="D13" s="266"/>
      <c r="E13" s="267"/>
      <c r="F13" s="215"/>
      <c r="G13" s="211"/>
    </row>
    <row r="14" spans="1:9" s="201" customFormat="1" ht="12" thickBot="1" x14ac:dyDescent="0.25">
      <c r="F14" s="206" t="s">
        <v>189</v>
      </c>
      <c r="G14" s="218">
        <v>1199.4055692802383</v>
      </c>
    </row>
    <row r="15" spans="1:9" s="201" customFormat="1" ht="13.5" thickBot="1" x14ac:dyDescent="0.25">
      <c r="A15" s="208" t="s">
        <v>190</v>
      </c>
    </row>
    <row r="16" spans="1:9" s="201" customFormat="1" ht="12.75" customHeight="1" x14ac:dyDescent="0.2">
      <c r="A16" s="479" t="s">
        <v>183</v>
      </c>
      <c r="B16" s="480"/>
      <c r="C16" s="219" t="s">
        <v>191</v>
      </c>
      <c r="D16" s="219" t="s">
        <v>192</v>
      </c>
      <c r="E16" s="219" t="s">
        <v>193</v>
      </c>
      <c r="F16" s="220" t="s">
        <v>187</v>
      </c>
      <c r="G16" s="221"/>
    </row>
    <row r="17" spans="1:10" s="201" customFormat="1" ht="23.25" customHeight="1" x14ac:dyDescent="0.2">
      <c r="A17" s="503"/>
      <c r="B17" s="504"/>
      <c r="C17" s="212"/>
      <c r="D17" s="254"/>
      <c r="E17" s="212"/>
      <c r="F17" s="254"/>
      <c r="G17" s="211"/>
    </row>
    <row r="18" spans="1:10" s="201" customFormat="1" ht="11.25" x14ac:dyDescent="0.2">
      <c r="A18" s="481" t="s">
        <v>222</v>
      </c>
      <c r="B18" s="482"/>
      <c r="C18" s="210" t="s">
        <v>162</v>
      </c>
      <c r="D18" s="215">
        <v>6667</v>
      </c>
      <c r="E18" s="210">
        <v>1.3</v>
      </c>
      <c r="F18" s="215">
        <v>8667.1</v>
      </c>
      <c r="G18" s="211"/>
    </row>
    <row r="19" spans="1:10" s="201" customFormat="1" ht="11.25" x14ac:dyDescent="0.2">
      <c r="A19" s="500"/>
      <c r="B19" s="501"/>
      <c r="C19" s="263"/>
      <c r="D19" s="266"/>
      <c r="E19" s="263"/>
      <c r="F19" s="215"/>
      <c r="G19" s="211"/>
    </row>
    <row r="20" spans="1:10" s="201" customFormat="1" ht="12.75" customHeight="1" x14ac:dyDescent="0.2">
      <c r="A20" s="483"/>
      <c r="B20" s="484"/>
      <c r="C20" s="210"/>
      <c r="D20" s="215"/>
      <c r="E20" s="210"/>
      <c r="F20" s="215"/>
      <c r="G20" s="211"/>
    </row>
    <row r="21" spans="1:10" s="201" customFormat="1" ht="12" thickBot="1" x14ac:dyDescent="0.25">
      <c r="F21" s="206" t="s">
        <v>189</v>
      </c>
      <c r="G21" s="218">
        <v>8667.1</v>
      </c>
    </row>
    <row r="22" spans="1:10" s="201" customFormat="1" ht="13.5" thickBot="1" x14ac:dyDescent="0.25">
      <c r="A22" s="208" t="s">
        <v>198</v>
      </c>
    </row>
    <row r="23" spans="1:10" s="201" customFormat="1" ht="11.25" x14ac:dyDescent="0.2">
      <c r="A23" s="223" t="s">
        <v>199</v>
      </c>
      <c r="B23" s="224" t="s">
        <v>200</v>
      </c>
      <c r="C23" s="219" t="s">
        <v>201</v>
      </c>
      <c r="D23" s="219" t="s">
        <v>202</v>
      </c>
      <c r="E23" s="219" t="s">
        <v>203</v>
      </c>
      <c r="F23" s="220" t="s">
        <v>187</v>
      </c>
      <c r="G23" s="225"/>
    </row>
    <row r="24" spans="1:10" s="201" customFormat="1" ht="38.25" customHeight="1" x14ac:dyDescent="0.2">
      <c r="A24" s="226" t="s">
        <v>223</v>
      </c>
      <c r="B24" s="212">
        <v>1.3</v>
      </c>
      <c r="C24" s="268">
        <v>20</v>
      </c>
      <c r="D24" s="268">
        <v>26</v>
      </c>
      <c r="E24" s="269">
        <v>1233.33</v>
      </c>
      <c r="F24" s="254">
        <v>32066.579999999998</v>
      </c>
      <c r="G24" s="211"/>
    </row>
    <row r="25" spans="1:10" s="201" customFormat="1" ht="11.25" x14ac:dyDescent="0.2">
      <c r="A25" s="226"/>
      <c r="B25" s="210"/>
      <c r="C25" s="210"/>
      <c r="D25" s="210"/>
      <c r="E25" s="215"/>
      <c r="F25" s="215"/>
      <c r="G25" s="211"/>
    </row>
    <row r="26" spans="1:10" s="201" customFormat="1" ht="12" thickBot="1" x14ac:dyDescent="0.25">
      <c r="F26" s="206" t="s">
        <v>189</v>
      </c>
      <c r="G26" s="218">
        <v>32066.579999999998</v>
      </c>
    </row>
    <row r="27" spans="1:10" s="201" customFormat="1" ht="13.5" thickBot="1" x14ac:dyDescent="0.25">
      <c r="A27" s="208" t="s">
        <v>204</v>
      </c>
    </row>
    <row r="28" spans="1:10" s="201" customFormat="1" ht="11.25" x14ac:dyDescent="0.2">
      <c r="A28" s="223" t="s">
        <v>205</v>
      </c>
      <c r="B28" s="228" t="s">
        <v>206</v>
      </c>
      <c r="C28" s="229" t="s">
        <v>207</v>
      </c>
      <c r="D28" s="230" t="s">
        <v>208</v>
      </c>
      <c r="E28" s="231" t="s">
        <v>186</v>
      </c>
      <c r="F28" s="220" t="s">
        <v>187</v>
      </c>
      <c r="G28" s="221"/>
    </row>
    <row r="29" spans="1:10" s="201" customFormat="1" ht="23.25" customHeight="1" thickBot="1" x14ac:dyDescent="0.25">
      <c r="A29" s="232" t="s">
        <v>209</v>
      </c>
      <c r="B29" s="233">
        <v>116698.92025429347</v>
      </c>
      <c r="C29" s="234">
        <v>185</v>
      </c>
      <c r="D29" s="233">
        <v>215893.00247044291</v>
      </c>
      <c r="E29" s="234">
        <v>18</v>
      </c>
      <c r="F29" s="235">
        <v>11994.055692802383</v>
      </c>
      <c r="G29" s="236"/>
      <c r="H29" s="201" t="s">
        <v>210</v>
      </c>
    </row>
    <row r="30" spans="1:10" s="201" customFormat="1" ht="12" thickBot="1" x14ac:dyDescent="0.25">
      <c r="F30" s="206" t="s">
        <v>189</v>
      </c>
      <c r="G30" s="238">
        <v>11994.055692802383</v>
      </c>
      <c r="I30" s="243"/>
    </row>
    <row r="31" spans="1:10" s="201" customFormat="1" ht="12" thickBot="1" x14ac:dyDescent="0.25">
      <c r="F31" s="239"/>
      <c r="I31" s="243"/>
    </row>
    <row r="32" spans="1:10" s="201" customFormat="1" ht="12" thickBot="1" x14ac:dyDescent="0.25">
      <c r="D32" s="240" t="s">
        <v>211</v>
      </c>
      <c r="E32" s="241"/>
      <c r="F32" s="241"/>
      <c r="G32" s="238">
        <v>53927</v>
      </c>
      <c r="I32" s="242"/>
      <c r="J32" s="242"/>
    </row>
    <row r="33" spans="1:9" s="201" customFormat="1" x14ac:dyDescent="0.2">
      <c r="A33" s="208"/>
    </row>
    <row r="34" spans="1:9" s="201" customFormat="1" ht="11.25" x14ac:dyDescent="0.2">
      <c r="A34" s="241"/>
      <c r="B34" s="241"/>
      <c r="C34" s="239"/>
      <c r="D34" s="241"/>
      <c r="E34" s="239"/>
      <c r="F34" s="239"/>
    </row>
    <row r="35" spans="1:9" s="201" customFormat="1" ht="13.5" customHeight="1" x14ac:dyDescent="0.2">
      <c r="A35" s="206"/>
      <c r="B35" s="260"/>
      <c r="C35" s="475" t="s">
        <v>3</v>
      </c>
      <c r="D35" s="475"/>
      <c r="E35" s="475"/>
      <c r="F35" s="261" t="s">
        <v>212</v>
      </c>
      <c r="G35" s="246" t="s">
        <v>213</v>
      </c>
    </row>
    <row r="36" spans="1:9" s="201" customFormat="1" ht="11.25" x14ac:dyDescent="0.2">
      <c r="C36" s="476" t="s">
        <v>168</v>
      </c>
      <c r="D36" s="476"/>
      <c r="E36" s="476"/>
      <c r="F36" s="247">
        <v>0.23</v>
      </c>
      <c r="G36" s="248">
        <v>12403.210000000001</v>
      </c>
    </row>
    <row r="37" spans="1:9" s="201" customFormat="1" ht="11.25" x14ac:dyDescent="0.2">
      <c r="C37" s="476" t="s">
        <v>214</v>
      </c>
      <c r="D37" s="476"/>
      <c r="E37" s="476"/>
      <c r="F37" s="247">
        <v>0.02</v>
      </c>
      <c r="G37" s="248">
        <v>1078.54</v>
      </c>
    </row>
    <row r="38" spans="1:9" s="201" customFormat="1" x14ac:dyDescent="0.2">
      <c r="A38" s="200"/>
      <c r="B38" s="203"/>
      <c r="C38" s="476" t="s">
        <v>171</v>
      </c>
      <c r="D38" s="476"/>
      <c r="E38" s="476"/>
      <c r="F38" s="247">
        <v>0.05</v>
      </c>
      <c r="G38" s="248">
        <v>2696.3500000000004</v>
      </c>
      <c r="I38" s="249"/>
    </row>
    <row r="39" spans="1:9" s="201" customFormat="1" ht="11.25" x14ac:dyDescent="0.2">
      <c r="A39" s="203"/>
      <c r="C39" s="475" t="s">
        <v>215</v>
      </c>
      <c r="D39" s="475"/>
      <c r="E39" s="475"/>
      <c r="F39" s="475"/>
      <c r="G39" s="250">
        <v>70105</v>
      </c>
      <c r="I39" s="249"/>
    </row>
    <row r="40" spans="1:9" s="201" customFormat="1" ht="11.25" x14ac:dyDescent="0.2">
      <c r="A40" s="477"/>
      <c r="B40" s="477"/>
      <c r="C40" s="477"/>
      <c r="E40" s="477"/>
      <c r="F40" s="477"/>
      <c r="G40" s="477"/>
    </row>
    <row r="41" spans="1:9" s="201" customFormat="1" ht="9" customHeight="1" x14ac:dyDescent="0.3">
      <c r="A41" s="251"/>
      <c r="B41" s="241"/>
      <c r="C41" s="241"/>
      <c r="D41" s="241"/>
      <c r="E41" s="241"/>
      <c r="F41" s="241"/>
      <c r="G41" s="241"/>
    </row>
    <row r="42" spans="1:9" s="201" customFormat="1" ht="11.25" x14ac:dyDescent="0.2">
      <c r="A42" s="473" t="s">
        <v>216</v>
      </c>
      <c r="B42" s="473"/>
      <c r="D42" s="203"/>
      <c r="E42" s="203"/>
    </row>
    <row r="43" spans="1:9" s="201" customFormat="1" ht="11.25" x14ac:dyDescent="0.2">
      <c r="A43" s="252" t="s">
        <v>217</v>
      </c>
      <c r="B43" s="253"/>
      <c r="C43" s="253"/>
      <c r="D43" s="201" t="s">
        <v>218</v>
      </c>
    </row>
    <row r="44" spans="1:9" s="201" customFormat="1" ht="11.25" x14ac:dyDescent="0.2">
      <c r="A44" s="252" t="s">
        <v>218</v>
      </c>
      <c r="B44" s="253"/>
      <c r="C44" s="253"/>
      <c r="D44" s="201" t="s">
        <v>218</v>
      </c>
    </row>
    <row r="45" spans="1:9" s="201" customFormat="1" ht="11.25" x14ac:dyDescent="0.2"/>
    <row r="46" spans="1:9" s="201" customFormat="1" ht="11.25" x14ac:dyDescent="0.2">
      <c r="A46" s="252" t="s">
        <v>219</v>
      </c>
    </row>
    <row r="47" spans="1:9" s="201" customFormat="1" ht="11.25" x14ac:dyDescent="0.2">
      <c r="A47" s="474"/>
      <c r="B47" s="474"/>
      <c r="C47" s="474"/>
      <c r="D47" s="474"/>
      <c r="E47" s="474"/>
      <c r="F47" s="474"/>
      <c r="G47" s="474"/>
    </row>
    <row r="48" spans="1:9" s="201" customFormat="1" ht="11.25" x14ac:dyDescent="0.2">
      <c r="A48" s="498"/>
      <c r="B48" s="498"/>
      <c r="C48" s="498"/>
      <c r="D48" s="498"/>
      <c r="E48" s="498"/>
      <c r="F48" s="498"/>
      <c r="G48" s="498"/>
    </row>
    <row r="49" s="201" customFormat="1" ht="11.25" x14ac:dyDescent="0.2"/>
    <row r="50" s="201" customFormat="1" ht="11.25" x14ac:dyDescent="0.2"/>
    <row r="51" s="201" customFormat="1" ht="11.25" x14ac:dyDescent="0.2"/>
    <row r="52" s="201" customFormat="1" ht="11.25" x14ac:dyDescent="0.2"/>
    <row r="53" s="201" customFormat="1" ht="11.25" x14ac:dyDescent="0.2"/>
  </sheetData>
  <mergeCells count="24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3:B13"/>
    <mergeCell ref="A16:B16"/>
    <mergeCell ref="A17:B17"/>
    <mergeCell ref="A48:G48"/>
    <mergeCell ref="A19:B19"/>
    <mergeCell ref="A20:B20"/>
    <mergeCell ref="C35:E35"/>
    <mergeCell ref="C36:E36"/>
    <mergeCell ref="C37:E37"/>
    <mergeCell ref="C38:E38"/>
    <mergeCell ref="C39:F39"/>
    <mergeCell ref="A40:C40"/>
    <mergeCell ref="E40:G40"/>
    <mergeCell ref="A42:B42"/>
    <mergeCell ref="A47:G4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40942-D605-4509-870A-9936EFF5FEA0}">
  <sheetPr>
    <tabColor rgb="FF7030A0"/>
  </sheetPr>
  <dimension ref="A1:J51"/>
  <sheetViews>
    <sheetView view="pageBreakPreview" zoomScale="106" zoomScaleNormal="80" zoomScaleSheetLayoutView="106" workbookViewId="0">
      <selection activeCell="B32" sqref="B32"/>
    </sheetView>
  </sheetViews>
  <sheetFormatPr baseColWidth="10" defaultRowHeight="12.75" x14ac:dyDescent="0.2"/>
  <cols>
    <col min="1" max="1" width="31.7109375" style="200" customWidth="1"/>
    <col min="2" max="2" width="19.140625" style="200" customWidth="1"/>
    <col min="3" max="3" width="11.140625" style="200" customWidth="1"/>
    <col min="4" max="4" width="12" style="200" customWidth="1"/>
    <col min="5" max="5" width="10.140625" style="200" customWidth="1"/>
    <col min="6" max="6" width="11.28515625" style="200" customWidth="1"/>
    <col min="7" max="8" width="11.42578125" style="200"/>
    <col min="9" max="9" width="12.140625" style="200" bestFit="1" customWidth="1"/>
    <col min="10" max="256" width="11.42578125" style="200"/>
    <col min="257" max="257" width="29.85546875" style="200" customWidth="1"/>
    <col min="258" max="258" width="15.42578125" style="200" customWidth="1"/>
    <col min="259" max="259" width="11.140625" style="200" customWidth="1"/>
    <col min="260" max="260" width="12" style="200" customWidth="1"/>
    <col min="261" max="261" width="10.140625" style="200" customWidth="1"/>
    <col min="262" max="262" width="11.28515625" style="200" customWidth="1"/>
    <col min="263" max="512" width="11.42578125" style="200"/>
    <col min="513" max="513" width="29.85546875" style="200" customWidth="1"/>
    <col min="514" max="514" width="15.42578125" style="200" customWidth="1"/>
    <col min="515" max="515" width="11.140625" style="200" customWidth="1"/>
    <col min="516" max="516" width="12" style="200" customWidth="1"/>
    <col min="517" max="517" width="10.140625" style="200" customWidth="1"/>
    <col min="518" max="518" width="11.28515625" style="200" customWidth="1"/>
    <col min="519" max="768" width="11.42578125" style="200"/>
    <col min="769" max="769" width="29.85546875" style="200" customWidth="1"/>
    <col min="770" max="770" width="15.42578125" style="200" customWidth="1"/>
    <col min="771" max="771" width="11.140625" style="200" customWidth="1"/>
    <col min="772" max="772" width="12" style="200" customWidth="1"/>
    <col min="773" max="773" width="10.140625" style="200" customWidth="1"/>
    <col min="774" max="774" width="11.28515625" style="200" customWidth="1"/>
    <col min="775" max="1024" width="11.42578125" style="200"/>
    <col min="1025" max="1025" width="29.85546875" style="200" customWidth="1"/>
    <col min="1026" max="1026" width="15.42578125" style="200" customWidth="1"/>
    <col min="1027" max="1027" width="11.140625" style="200" customWidth="1"/>
    <col min="1028" max="1028" width="12" style="200" customWidth="1"/>
    <col min="1029" max="1029" width="10.140625" style="200" customWidth="1"/>
    <col min="1030" max="1030" width="11.28515625" style="200" customWidth="1"/>
    <col min="1031" max="1280" width="11.42578125" style="200"/>
    <col min="1281" max="1281" width="29.85546875" style="200" customWidth="1"/>
    <col min="1282" max="1282" width="15.42578125" style="200" customWidth="1"/>
    <col min="1283" max="1283" width="11.140625" style="200" customWidth="1"/>
    <col min="1284" max="1284" width="12" style="200" customWidth="1"/>
    <col min="1285" max="1285" width="10.140625" style="200" customWidth="1"/>
    <col min="1286" max="1286" width="11.28515625" style="200" customWidth="1"/>
    <col min="1287" max="1536" width="11.42578125" style="200"/>
    <col min="1537" max="1537" width="29.85546875" style="200" customWidth="1"/>
    <col min="1538" max="1538" width="15.42578125" style="200" customWidth="1"/>
    <col min="1539" max="1539" width="11.140625" style="200" customWidth="1"/>
    <col min="1540" max="1540" width="12" style="200" customWidth="1"/>
    <col min="1541" max="1541" width="10.140625" style="200" customWidth="1"/>
    <col min="1542" max="1542" width="11.28515625" style="200" customWidth="1"/>
    <col min="1543" max="1792" width="11.42578125" style="200"/>
    <col min="1793" max="1793" width="29.85546875" style="200" customWidth="1"/>
    <col min="1794" max="1794" width="15.42578125" style="200" customWidth="1"/>
    <col min="1795" max="1795" width="11.140625" style="200" customWidth="1"/>
    <col min="1796" max="1796" width="12" style="200" customWidth="1"/>
    <col min="1797" max="1797" width="10.140625" style="200" customWidth="1"/>
    <col min="1798" max="1798" width="11.28515625" style="200" customWidth="1"/>
    <col min="1799" max="2048" width="11.42578125" style="200"/>
    <col min="2049" max="2049" width="29.85546875" style="200" customWidth="1"/>
    <col min="2050" max="2050" width="15.42578125" style="200" customWidth="1"/>
    <col min="2051" max="2051" width="11.140625" style="200" customWidth="1"/>
    <col min="2052" max="2052" width="12" style="200" customWidth="1"/>
    <col min="2053" max="2053" width="10.140625" style="200" customWidth="1"/>
    <col min="2054" max="2054" width="11.28515625" style="200" customWidth="1"/>
    <col min="2055" max="2304" width="11.42578125" style="200"/>
    <col min="2305" max="2305" width="29.85546875" style="200" customWidth="1"/>
    <col min="2306" max="2306" width="15.42578125" style="200" customWidth="1"/>
    <col min="2307" max="2307" width="11.140625" style="200" customWidth="1"/>
    <col min="2308" max="2308" width="12" style="200" customWidth="1"/>
    <col min="2309" max="2309" width="10.140625" style="200" customWidth="1"/>
    <col min="2310" max="2310" width="11.28515625" style="200" customWidth="1"/>
    <col min="2311" max="2560" width="11.42578125" style="200"/>
    <col min="2561" max="2561" width="29.85546875" style="200" customWidth="1"/>
    <col min="2562" max="2562" width="15.42578125" style="200" customWidth="1"/>
    <col min="2563" max="2563" width="11.140625" style="200" customWidth="1"/>
    <col min="2564" max="2564" width="12" style="200" customWidth="1"/>
    <col min="2565" max="2565" width="10.140625" style="200" customWidth="1"/>
    <col min="2566" max="2566" width="11.28515625" style="200" customWidth="1"/>
    <col min="2567" max="2816" width="11.42578125" style="200"/>
    <col min="2817" max="2817" width="29.85546875" style="200" customWidth="1"/>
    <col min="2818" max="2818" width="15.42578125" style="200" customWidth="1"/>
    <col min="2819" max="2819" width="11.140625" style="200" customWidth="1"/>
    <col min="2820" max="2820" width="12" style="200" customWidth="1"/>
    <col min="2821" max="2821" width="10.140625" style="200" customWidth="1"/>
    <col min="2822" max="2822" width="11.28515625" style="200" customWidth="1"/>
    <col min="2823" max="3072" width="11.42578125" style="200"/>
    <col min="3073" max="3073" width="29.85546875" style="200" customWidth="1"/>
    <col min="3074" max="3074" width="15.42578125" style="200" customWidth="1"/>
    <col min="3075" max="3075" width="11.140625" style="200" customWidth="1"/>
    <col min="3076" max="3076" width="12" style="200" customWidth="1"/>
    <col min="3077" max="3077" width="10.140625" style="200" customWidth="1"/>
    <col min="3078" max="3078" width="11.28515625" style="200" customWidth="1"/>
    <col min="3079" max="3328" width="11.42578125" style="200"/>
    <col min="3329" max="3329" width="29.85546875" style="200" customWidth="1"/>
    <col min="3330" max="3330" width="15.42578125" style="200" customWidth="1"/>
    <col min="3331" max="3331" width="11.140625" style="200" customWidth="1"/>
    <col min="3332" max="3332" width="12" style="200" customWidth="1"/>
    <col min="3333" max="3333" width="10.140625" style="200" customWidth="1"/>
    <col min="3334" max="3334" width="11.28515625" style="200" customWidth="1"/>
    <col min="3335" max="3584" width="11.42578125" style="200"/>
    <col min="3585" max="3585" width="29.85546875" style="200" customWidth="1"/>
    <col min="3586" max="3586" width="15.42578125" style="200" customWidth="1"/>
    <col min="3587" max="3587" width="11.140625" style="200" customWidth="1"/>
    <col min="3588" max="3588" width="12" style="200" customWidth="1"/>
    <col min="3589" max="3589" width="10.140625" style="200" customWidth="1"/>
    <col min="3590" max="3590" width="11.28515625" style="200" customWidth="1"/>
    <col min="3591" max="3840" width="11.42578125" style="200"/>
    <col min="3841" max="3841" width="29.85546875" style="200" customWidth="1"/>
    <col min="3842" max="3842" width="15.42578125" style="200" customWidth="1"/>
    <col min="3843" max="3843" width="11.140625" style="200" customWidth="1"/>
    <col min="3844" max="3844" width="12" style="200" customWidth="1"/>
    <col min="3845" max="3845" width="10.140625" style="200" customWidth="1"/>
    <col min="3846" max="3846" width="11.28515625" style="200" customWidth="1"/>
    <col min="3847" max="4096" width="11.42578125" style="200"/>
    <col min="4097" max="4097" width="29.85546875" style="200" customWidth="1"/>
    <col min="4098" max="4098" width="15.42578125" style="200" customWidth="1"/>
    <col min="4099" max="4099" width="11.140625" style="200" customWidth="1"/>
    <col min="4100" max="4100" width="12" style="200" customWidth="1"/>
    <col min="4101" max="4101" width="10.140625" style="200" customWidth="1"/>
    <col min="4102" max="4102" width="11.28515625" style="200" customWidth="1"/>
    <col min="4103" max="4352" width="11.42578125" style="200"/>
    <col min="4353" max="4353" width="29.85546875" style="200" customWidth="1"/>
    <col min="4354" max="4354" width="15.42578125" style="200" customWidth="1"/>
    <col min="4355" max="4355" width="11.140625" style="200" customWidth="1"/>
    <col min="4356" max="4356" width="12" style="200" customWidth="1"/>
    <col min="4357" max="4357" width="10.140625" style="200" customWidth="1"/>
    <col min="4358" max="4358" width="11.28515625" style="200" customWidth="1"/>
    <col min="4359" max="4608" width="11.42578125" style="200"/>
    <col min="4609" max="4609" width="29.85546875" style="200" customWidth="1"/>
    <col min="4610" max="4610" width="15.42578125" style="200" customWidth="1"/>
    <col min="4611" max="4611" width="11.140625" style="200" customWidth="1"/>
    <col min="4612" max="4612" width="12" style="200" customWidth="1"/>
    <col min="4613" max="4613" width="10.140625" style="200" customWidth="1"/>
    <col min="4614" max="4614" width="11.28515625" style="200" customWidth="1"/>
    <col min="4615" max="4864" width="11.42578125" style="200"/>
    <col min="4865" max="4865" width="29.85546875" style="200" customWidth="1"/>
    <col min="4866" max="4866" width="15.42578125" style="200" customWidth="1"/>
    <col min="4867" max="4867" width="11.140625" style="200" customWidth="1"/>
    <col min="4868" max="4868" width="12" style="200" customWidth="1"/>
    <col min="4869" max="4869" width="10.140625" style="200" customWidth="1"/>
    <col min="4870" max="4870" width="11.28515625" style="200" customWidth="1"/>
    <col min="4871" max="5120" width="11.42578125" style="200"/>
    <col min="5121" max="5121" width="29.85546875" style="200" customWidth="1"/>
    <col min="5122" max="5122" width="15.42578125" style="200" customWidth="1"/>
    <col min="5123" max="5123" width="11.140625" style="200" customWidth="1"/>
    <col min="5124" max="5124" width="12" style="200" customWidth="1"/>
    <col min="5125" max="5125" width="10.140625" style="200" customWidth="1"/>
    <col min="5126" max="5126" width="11.28515625" style="200" customWidth="1"/>
    <col min="5127" max="5376" width="11.42578125" style="200"/>
    <col min="5377" max="5377" width="29.85546875" style="200" customWidth="1"/>
    <col min="5378" max="5378" width="15.42578125" style="200" customWidth="1"/>
    <col min="5379" max="5379" width="11.140625" style="200" customWidth="1"/>
    <col min="5380" max="5380" width="12" style="200" customWidth="1"/>
    <col min="5381" max="5381" width="10.140625" style="200" customWidth="1"/>
    <col min="5382" max="5382" width="11.28515625" style="200" customWidth="1"/>
    <col min="5383" max="5632" width="11.42578125" style="200"/>
    <col min="5633" max="5633" width="29.85546875" style="200" customWidth="1"/>
    <col min="5634" max="5634" width="15.42578125" style="200" customWidth="1"/>
    <col min="5635" max="5635" width="11.140625" style="200" customWidth="1"/>
    <col min="5636" max="5636" width="12" style="200" customWidth="1"/>
    <col min="5637" max="5637" width="10.140625" style="200" customWidth="1"/>
    <col min="5638" max="5638" width="11.28515625" style="200" customWidth="1"/>
    <col min="5639" max="5888" width="11.42578125" style="200"/>
    <col min="5889" max="5889" width="29.85546875" style="200" customWidth="1"/>
    <col min="5890" max="5890" width="15.42578125" style="200" customWidth="1"/>
    <col min="5891" max="5891" width="11.140625" style="200" customWidth="1"/>
    <col min="5892" max="5892" width="12" style="200" customWidth="1"/>
    <col min="5893" max="5893" width="10.140625" style="200" customWidth="1"/>
    <col min="5894" max="5894" width="11.28515625" style="200" customWidth="1"/>
    <col min="5895" max="6144" width="11.42578125" style="200"/>
    <col min="6145" max="6145" width="29.85546875" style="200" customWidth="1"/>
    <col min="6146" max="6146" width="15.42578125" style="200" customWidth="1"/>
    <col min="6147" max="6147" width="11.140625" style="200" customWidth="1"/>
    <col min="6148" max="6148" width="12" style="200" customWidth="1"/>
    <col min="6149" max="6149" width="10.140625" style="200" customWidth="1"/>
    <col min="6150" max="6150" width="11.28515625" style="200" customWidth="1"/>
    <col min="6151" max="6400" width="11.42578125" style="200"/>
    <col min="6401" max="6401" width="29.85546875" style="200" customWidth="1"/>
    <col min="6402" max="6402" width="15.42578125" style="200" customWidth="1"/>
    <col min="6403" max="6403" width="11.140625" style="200" customWidth="1"/>
    <col min="6404" max="6404" width="12" style="200" customWidth="1"/>
    <col min="6405" max="6405" width="10.140625" style="200" customWidth="1"/>
    <col min="6406" max="6406" width="11.28515625" style="200" customWidth="1"/>
    <col min="6407" max="6656" width="11.42578125" style="200"/>
    <col min="6657" max="6657" width="29.85546875" style="200" customWidth="1"/>
    <col min="6658" max="6658" width="15.42578125" style="200" customWidth="1"/>
    <col min="6659" max="6659" width="11.140625" style="200" customWidth="1"/>
    <col min="6660" max="6660" width="12" style="200" customWidth="1"/>
    <col min="6661" max="6661" width="10.140625" style="200" customWidth="1"/>
    <col min="6662" max="6662" width="11.28515625" style="200" customWidth="1"/>
    <col min="6663" max="6912" width="11.42578125" style="200"/>
    <col min="6913" max="6913" width="29.85546875" style="200" customWidth="1"/>
    <col min="6914" max="6914" width="15.42578125" style="200" customWidth="1"/>
    <col min="6915" max="6915" width="11.140625" style="200" customWidth="1"/>
    <col min="6916" max="6916" width="12" style="200" customWidth="1"/>
    <col min="6917" max="6917" width="10.140625" style="200" customWidth="1"/>
    <col min="6918" max="6918" width="11.28515625" style="200" customWidth="1"/>
    <col min="6919" max="7168" width="11.42578125" style="200"/>
    <col min="7169" max="7169" width="29.85546875" style="200" customWidth="1"/>
    <col min="7170" max="7170" width="15.42578125" style="200" customWidth="1"/>
    <col min="7171" max="7171" width="11.140625" style="200" customWidth="1"/>
    <col min="7172" max="7172" width="12" style="200" customWidth="1"/>
    <col min="7173" max="7173" width="10.140625" style="200" customWidth="1"/>
    <col min="7174" max="7174" width="11.28515625" style="200" customWidth="1"/>
    <col min="7175" max="7424" width="11.42578125" style="200"/>
    <col min="7425" max="7425" width="29.85546875" style="200" customWidth="1"/>
    <col min="7426" max="7426" width="15.42578125" style="200" customWidth="1"/>
    <col min="7427" max="7427" width="11.140625" style="200" customWidth="1"/>
    <col min="7428" max="7428" width="12" style="200" customWidth="1"/>
    <col min="7429" max="7429" width="10.140625" style="200" customWidth="1"/>
    <col min="7430" max="7430" width="11.28515625" style="200" customWidth="1"/>
    <col min="7431" max="7680" width="11.42578125" style="200"/>
    <col min="7681" max="7681" width="29.85546875" style="200" customWidth="1"/>
    <col min="7682" max="7682" width="15.42578125" style="200" customWidth="1"/>
    <col min="7683" max="7683" width="11.140625" style="200" customWidth="1"/>
    <col min="7684" max="7684" width="12" style="200" customWidth="1"/>
    <col min="7685" max="7685" width="10.140625" style="200" customWidth="1"/>
    <col min="7686" max="7686" width="11.28515625" style="200" customWidth="1"/>
    <col min="7687" max="7936" width="11.42578125" style="200"/>
    <col min="7937" max="7937" width="29.85546875" style="200" customWidth="1"/>
    <col min="7938" max="7938" width="15.42578125" style="200" customWidth="1"/>
    <col min="7939" max="7939" width="11.140625" style="200" customWidth="1"/>
    <col min="7940" max="7940" width="12" style="200" customWidth="1"/>
    <col min="7941" max="7941" width="10.140625" style="200" customWidth="1"/>
    <col min="7942" max="7942" width="11.28515625" style="200" customWidth="1"/>
    <col min="7943" max="8192" width="11.42578125" style="200"/>
    <col min="8193" max="8193" width="29.85546875" style="200" customWidth="1"/>
    <col min="8194" max="8194" width="15.42578125" style="200" customWidth="1"/>
    <col min="8195" max="8195" width="11.140625" style="200" customWidth="1"/>
    <col min="8196" max="8196" width="12" style="200" customWidth="1"/>
    <col min="8197" max="8197" width="10.140625" style="200" customWidth="1"/>
    <col min="8198" max="8198" width="11.28515625" style="200" customWidth="1"/>
    <col min="8199" max="8448" width="11.42578125" style="200"/>
    <col min="8449" max="8449" width="29.85546875" style="200" customWidth="1"/>
    <col min="8450" max="8450" width="15.42578125" style="200" customWidth="1"/>
    <col min="8451" max="8451" width="11.140625" style="200" customWidth="1"/>
    <col min="8452" max="8452" width="12" style="200" customWidth="1"/>
    <col min="8453" max="8453" width="10.140625" style="200" customWidth="1"/>
    <col min="8454" max="8454" width="11.28515625" style="200" customWidth="1"/>
    <col min="8455" max="8704" width="11.42578125" style="200"/>
    <col min="8705" max="8705" width="29.85546875" style="200" customWidth="1"/>
    <col min="8706" max="8706" width="15.42578125" style="200" customWidth="1"/>
    <col min="8707" max="8707" width="11.140625" style="200" customWidth="1"/>
    <col min="8708" max="8708" width="12" style="200" customWidth="1"/>
    <col min="8709" max="8709" width="10.140625" style="200" customWidth="1"/>
    <col min="8710" max="8710" width="11.28515625" style="200" customWidth="1"/>
    <col min="8711" max="8960" width="11.42578125" style="200"/>
    <col min="8961" max="8961" width="29.85546875" style="200" customWidth="1"/>
    <col min="8962" max="8962" width="15.42578125" style="200" customWidth="1"/>
    <col min="8963" max="8963" width="11.140625" style="200" customWidth="1"/>
    <col min="8964" max="8964" width="12" style="200" customWidth="1"/>
    <col min="8965" max="8965" width="10.140625" style="200" customWidth="1"/>
    <col min="8966" max="8966" width="11.28515625" style="200" customWidth="1"/>
    <col min="8967" max="9216" width="11.42578125" style="200"/>
    <col min="9217" max="9217" width="29.85546875" style="200" customWidth="1"/>
    <col min="9218" max="9218" width="15.42578125" style="200" customWidth="1"/>
    <col min="9219" max="9219" width="11.140625" style="200" customWidth="1"/>
    <col min="9220" max="9220" width="12" style="200" customWidth="1"/>
    <col min="9221" max="9221" width="10.140625" style="200" customWidth="1"/>
    <col min="9222" max="9222" width="11.28515625" style="200" customWidth="1"/>
    <col min="9223" max="9472" width="11.42578125" style="200"/>
    <col min="9473" max="9473" width="29.85546875" style="200" customWidth="1"/>
    <col min="9474" max="9474" width="15.42578125" style="200" customWidth="1"/>
    <col min="9475" max="9475" width="11.140625" style="200" customWidth="1"/>
    <col min="9476" max="9476" width="12" style="200" customWidth="1"/>
    <col min="9477" max="9477" width="10.140625" style="200" customWidth="1"/>
    <col min="9478" max="9478" width="11.28515625" style="200" customWidth="1"/>
    <col min="9479" max="9728" width="11.42578125" style="200"/>
    <col min="9729" max="9729" width="29.85546875" style="200" customWidth="1"/>
    <col min="9730" max="9730" width="15.42578125" style="200" customWidth="1"/>
    <col min="9731" max="9731" width="11.140625" style="200" customWidth="1"/>
    <col min="9732" max="9732" width="12" style="200" customWidth="1"/>
    <col min="9733" max="9733" width="10.140625" style="200" customWidth="1"/>
    <col min="9734" max="9734" width="11.28515625" style="200" customWidth="1"/>
    <col min="9735" max="9984" width="11.42578125" style="200"/>
    <col min="9985" max="9985" width="29.85546875" style="200" customWidth="1"/>
    <col min="9986" max="9986" width="15.42578125" style="200" customWidth="1"/>
    <col min="9987" max="9987" width="11.140625" style="200" customWidth="1"/>
    <col min="9988" max="9988" width="12" style="200" customWidth="1"/>
    <col min="9989" max="9989" width="10.140625" style="200" customWidth="1"/>
    <col min="9990" max="9990" width="11.28515625" style="200" customWidth="1"/>
    <col min="9991" max="10240" width="11.42578125" style="200"/>
    <col min="10241" max="10241" width="29.85546875" style="200" customWidth="1"/>
    <col min="10242" max="10242" width="15.42578125" style="200" customWidth="1"/>
    <col min="10243" max="10243" width="11.140625" style="200" customWidth="1"/>
    <col min="10244" max="10244" width="12" style="200" customWidth="1"/>
    <col min="10245" max="10245" width="10.140625" style="200" customWidth="1"/>
    <col min="10246" max="10246" width="11.28515625" style="200" customWidth="1"/>
    <col min="10247" max="10496" width="11.42578125" style="200"/>
    <col min="10497" max="10497" width="29.85546875" style="200" customWidth="1"/>
    <col min="10498" max="10498" width="15.42578125" style="200" customWidth="1"/>
    <col min="10499" max="10499" width="11.140625" style="200" customWidth="1"/>
    <col min="10500" max="10500" width="12" style="200" customWidth="1"/>
    <col min="10501" max="10501" width="10.140625" style="200" customWidth="1"/>
    <col min="10502" max="10502" width="11.28515625" style="200" customWidth="1"/>
    <col min="10503" max="10752" width="11.42578125" style="200"/>
    <col min="10753" max="10753" width="29.85546875" style="200" customWidth="1"/>
    <col min="10754" max="10754" width="15.42578125" style="200" customWidth="1"/>
    <col min="10755" max="10755" width="11.140625" style="200" customWidth="1"/>
    <col min="10756" max="10756" width="12" style="200" customWidth="1"/>
    <col min="10757" max="10757" width="10.140625" style="200" customWidth="1"/>
    <col min="10758" max="10758" width="11.28515625" style="200" customWidth="1"/>
    <col min="10759" max="11008" width="11.42578125" style="200"/>
    <col min="11009" max="11009" width="29.85546875" style="200" customWidth="1"/>
    <col min="11010" max="11010" width="15.42578125" style="200" customWidth="1"/>
    <col min="11011" max="11011" width="11.140625" style="200" customWidth="1"/>
    <col min="11012" max="11012" width="12" style="200" customWidth="1"/>
    <col min="11013" max="11013" width="10.140625" style="200" customWidth="1"/>
    <col min="11014" max="11014" width="11.28515625" style="200" customWidth="1"/>
    <col min="11015" max="11264" width="11.42578125" style="200"/>
    <col min="11265" max="11265" width="29.85546875" style="200" customWidth="1"/>
    <col min="11266" max="11266" width="15.42578125" style="200" customWidth="1"/>
    <col min="11267" max="11267" width="11.140625" style="200" customWidth="1"/>
    <col min="11268" max="11268" width="12" style="200" customWidth="1"/>
    <col min="11269" max="11269" width="10.140625" style="200" customWidth="1"/>
    <col min="11270" max="11270" width="11.28515625" style="200" customWidth="1"/>
    <col min="11271" max="11520" width="11.42578125" style="200"/>
    <col min="11521" max="11521" width="29.85546875" style="200" customWidth="1"/>
    <col min="11522" max="11522" width="15.42578125" style="200" customWidth="1"/>
    <col min="11523" max="11523" width="11.140625" style="200" customWidth="1"/>
    <col min="11524" max="11524" width="12" style="200" customWidth="1"/>
    <col min="11525" max="11525" width="10.140625" style="200" customWidth="1"/>
    <col min="11526" max="11526" width="11.28515625" style="200" customWidth="1"/>
    <col min="11527" max="11776" width="11.42578125" style="200"/>
    <col min="11777" max="11777" width="29.85546875" style="200" customWidth="1"/>
    <col min="11778" max="11778" width="15.42578125" style="200" customWidth="1"/>
    <col min="11779" max="11779" width="11.140625" style="200" customWidth="1"/>
    <col min="11780" max="11780" width="12" style="200" customWidth="1"/>
    <col min="11781" max="11781" width="10.140625" style="200" customWidth="1"/>
    <col min="11782" max="11782" width="11.28515625" style="200" customWidth="1"/>
    <col min="11783" max="12032" width="11.42578125" style="200"/>
    <col min="12033" max="12033" width="29.85546875" style="200" customWidth="1"/>
    <col min="12034" max="12034" width="15.42578125" style="200" customWidth="1"/>
    <col min="12035" max="12035" width="11.140625" style="200" customWidth="1"/>
    <col min="12036" max="12036" width="12" style="200" customWidth="1"/>
    <col min="12037" max="12037" width="10.140625" style="200" customWidth="1"/>
    <col min="12038" max="12038" width="11.28515625" style="200" customWidth="1"/>
    <col min="12039" max="12288" width="11.42578125" style="200"/>
    <col min="12289" max="12289" width="29.85546875" style="200" customWidth="1"/>
    <col min="12290" max="12290" width="15.42578125" style="200" customWidth="1"/>
    <col min="12291" max="12291" width="11.140625" style="200" customWidth="1"/>
    <col min="12292" max="12292" width="12" style="200" customWidth="1"/>
    <col min="12293" max="12293" width="10.140625" style="200" customWidth="1"/>
    <col min="12294" max="12294" width="11.28515625" style="200" customWidth="1"/>
    <col min="12295" max="12544" width="11.42578125" style="200"/>
    <col min="12545" max="12545" width="29.85546875" style="200" customWidth="1"/>
    <col min="12546" max="12546" width="15.42578125" style="200" customWidth="1"/>
    <col min="12547" max="12547" width="11.140625" style="200" customWidth="1"/>
    <col min="12548" max="12548" width="12" style="200" customWidth="1"/>
    <col min="12549" max="12549" width="10.140625" style="200" customWidth="1"/>
    <col min="12550" max="12550" width="11.28515625" style="200" customWidth="1"/>
    <col min="12551" max="12800" width="11.42578125" style="200"/>
    <col min="12801" max="12801" width="29.85546875" style="200" customWidth="1"/>
    <col min="12802" max="12802" width="15.42578125" style="200" customWidth="1"/>
    <col min="12803" max="12803" width="11.140625" style="200" customWidth="1"/>
    <col min="12804" max="12804" width="12" style="200" customWidth="1"/>
    <col min="12805" max="12805" width="10.140625" style="200" customWidth="1"/>
    <col min="12806" max="12806" width="11.28515625" style="200" customWidth="1"/>
    <col min="12807" max="13056" width="11.42578125" style="200"/>
    <col min="13057" max="13057" width="29.85546875" style="200" customWidth="1"/>
    <col min="13058" max="13058" width="15.42578125" style="200" customWidth="1"/>
    <col min="13059" max="13059" width="11.140625" style="200" customWidth="1"/>
    <col min="13060" max="13060" width="12" style="200" customWidth="1"/>
    <col min="13061" max="13061" width="10.140625" style="200" customWidth="1"/>
    <col min="13062" max="13062" width="11.28515625" style="200" customWidth="1"/>
    <col min="13063" max="13312" width="11.42578125" style="200"/>
    <col min="13313" max="13313" width="29.85546875" style="200" customWidth="1"/>
    <col min="13314" max="13314" width="15.42578125" style="200" customWidth="1"/>
    <col min="13315" max="13315" width="11.140625" style="200" customWidth="1"/>
    <col min="13316" max="13316" width="12" style="200" customWidth="1"/>
    <col min="13317" max="13317" width="10.140625" style="200" customWidth="1"/>
    <col min="13318" max="13318" width="11.28515625" style="200" customWidth="1"/>
    <col min="13319" max="13568" width="11.42578125" style="200"/>
    <col min="13569" max="13569" width="29.85546875" style="200" customWidth="1"/>
    <col min="13570" max="13570" width="15.42578125" style="200" customWidth="1"/>
    <col min="13571" max="13571" width="11.140625" style="200" customWidth="1"/>
    <col min="13572" max="13572" width="12" style="200" customWidth="1"/>
    <col min="13573" max="13573" width="10.140625" style="200" customWidth="1"/>
    <col min="13574" max="13574" width="11.28515625" style="200" customWidth="1"/>
    <col min="13575" max="13824" width="11.42578125" style="200"/>
    <col min="13825" max="13825" width="29.85546875" style="200" customWidth="1"/>
    <col min="13826" max="13826" width="15.42578125" style="200" customWidth="1"/>
    <col min="13827" max="13827" width="11.140625" style="200" customWidth="1"/>
    <col min="13828" max="13828" width="12" style="200" customWidth="1"/>
    <col min="13829" max="13829" width="10.140625" style="200" customWidth="1"/>
    <col min="13830" max="13830" width="11.28515625" style="200" customWidth="1"/>
    <col min="13831" max="14080" width="11.42578125" style="200"/>
    <col min="14081" max="14081" width="29.85546875" style="200" customWidth="1"/>
    <col min="14082" max="14082" width="15.42578125" style="200" customWidth="1"/>
    <col min="14083" max="14083" width="11.140625" style="200" customWidth="1"/>
    <col min="14084" max="14084" width="12" style="200" customWidth="1"/>
    <col min="14085" max="14085" width="10.140625" style="200" customWidth="1"/>
    <col min="14086" max="14086" width="11.28515625" style="200" customWidth="1"/>
    <col min="14087" max="14336" width="11.42578125" style="200"/>
    <col min="14337" max="14337" width="29.85546875" style="200" customWidth="1"/>
    <col min="14338" max="14338" width="15.42578125" style="200" customWidth="1"/>
    <col min="14339" max="14339" width="11.140625" style="200" customWidth="1"/>
    <col min="14340" max="14340" width="12" style="200" customWidth="1"/>
    <col min="14341" max="14341" width="10.140625" style="200" customWidth="1"/>
    <col min="14342" max="14342" width="11.28515625" style="200" customWidth="1"/>
    <col min="14343" max="14592" width="11.42578125" style="200"/>
    <col min="14593" max="14593" width="29.85546875" style="200" customWidth="1"/>
    <col min="14594" max="14594" width="15.42578125" style="200" customWidth="1"/>
    <col min="14595" max="14595" width="11.140625" style="200" customWidth="1"/>
    <col min="14596" max="14596" width="12" style="200" customWidth="1"/>
    <col min="14597" max="14597" width="10.140625" style="200" customWidth="1"/>
    <col min="14598" max="14598" width="11.28515625" style="200" customWidth="1"/>
    <col min="14599" max="14848" width="11.42578125" style="200"/>
    <col min="14849" max="14849" width="29.85546875" style="200" customWidth="1"/>
    <col min="14850" max="14850" width="15.42578125" style="200" customWidth="1"/>
    <col min="14851" max="14851" width="11.140625" style="200" customWidth="1"/>
    <col min="14852" max="14852" width="12" style="200" customWidth="1"/>
    <col min="14853" max="14853" width="10.140625" style="200" customWidth="1"/>
    <col min="14854" max="14854" width="11.28515625" style="200" customWidth="1"/>
    <col min="14855" max="15104" width="11.42578125" style="200"/>
    <col min="15105" max="15105" width="29.85546875" style="200" customWidth="1"/>
    <col min="15106" max="15106" width="15.42578125" style="200" customWidth="1"/>
    <col min="15107" max="15107" width="11.140625" style="200" customWidth="1"/>
    <col min="15108" max="15108" width="12" style="200" customWidth="1"/>
    <col min="15109" max="15109" width="10.140625" style="200" customWidth="1"/>
    <col min="15110" max="15110" width="11.28515625" style="200" customWidth="1"/>
    <col min="15111" max="15360" width="11.42578125" style="200"/>
    <col min="15361" max="15361" width="29.85546875" style="200" customWidth="1"/>
    <col min="15362" max="15362" width="15.42578125" style="200" customWidth="1"/>
    <col min="15363" max="15363" width="11.140625" style="200" customWidth="1"/>
    <col min="15364" max="15364" width="12" style="200" customWidth="1"/>
    <col min="15365" max="15365" width="10.140625" style="200" customWidth="1"/>
    <col min="15366" max="15366" width="11.28515625" style="200" customWidth="1"/>
    <col min="15367" max="15616" width="11.42578125" style="200"/>
    <col min="15617" max="15617" width="29.85546875" style="200" customWidth="1"/>
    <col min="15618" max="15618" width="15.42578125" style="200" customWidth="1"/>
    <col min="15619" max="15619" width="11.140625" style="200" customWidth="1"/>
    <col min="15620" max="15620" width="12" style="200" customWidth="1"/>
    <col min="15621" max="15621" width="10.140625" style="200" customWidth="1"/>
    <col min="15622" max="15622" width="11.28515625" style="200" customWidth="1"/>
    <col min="15623" max="15872" width="11.42578125" style="200"/>
    <col min="15873" max="15873" width="29.85546875" style="200" customWidth="1"/>
    <col min="15874" max="15874" width="15.42578125" style="200" customWidth="1"/>
    <col min="15875" max="15875" width="11.140625" style="200" customWidth="1"/>
    <col min="15876" max="15876" width="12" style="200" customWidth="1"/>
    <col min="15877" max="15877" width="10.140625" style="200" customWidth="1"/>
    <col min="15878" max="15878" width="11.28515625" style="200" customWidth="1"/>
    <col min="15879" max="16128" width="11.42578125" style="200"/>
    <col min="16129" max="16129" width="29.85546875" style="200" customWidth="1"/>
    <col min="16130" max="16130" width="15.42578125" style="200" customWidth="1"/>
    <col min="16131" max="16131" width="11.140625" style="200" customWidth="1"/>
    <col min="16132" max="16132" width="12" style="200" customWidth="1"/>
    <col min="16133" max="16133" width="10.140625" style="200" customWidth="1"/>
    <col min="16134" max="16134" width="11.28515625" style="200" customWidth="1"/>
    <col min="16135" max="16384" width="11.42578125" style="200"/>
  </cols>
  <sheetData>
    <row r="1" spans="1:10" ht="34.5" customHeight="1" x14ac:dyDescent="0.25">
      <c r="A1" s="485" t="s">
        <v>175</v>
      </c>
      <c r="B1" s="486"/>
      <c r="C1" s="487" t="s">
        <v>176</v>
      </c>
      <c r="D1" s="488"/>
      <c r="E1" s="488"/>
      <c r="F1" s="488"/>
      <c r="G1" s="489"/>
      <c r="H1" s="199"/>
    </row>
    <row r="2" spans="1:10" s="201" customFormat="1" ht="14.25" customHeight="1" thickBot="1" x14ac:dyDescent="0.25">
      <c r="A2" s="493" t="s">
        <v>177</v>
      </c>
      <c r="B2" s="494"/>
      <c r="C2" s="490"/>
      <c r="D2" s="491"/>
      <c r="E2" s="491"/>
      <c r="F2" s="491"/>
      <c r="G2" s="492"/>
    </row>
    <row r="3" spans="1:10" s="201" customFormat="1" ht="12" thickBot="1" x14ac:dyDescent="0.25"/>
    <row r="4" spans="1:10" s="201" customFormat="1" ht="54" customHeight="1" thickBot="1" x14ac:dyDescent="0.25">
      <c r="A4" s="495" t="s">
        <v>178</v>
      </c>
      <c r="B4" s="496"/>
      <c r="C4" s="497"/>
      <c r="D4" s="495" t="s">
        <v>227</v>
      </c>
      <c r="E4" s="496"/>
      <c r="F4" s="496"/>
      <c r="G4" s="497"/>
      <c r="J4" s="201" t="s">
        <v>227</v>
      </c>
    </row>
    <row r="5" spans="1:10" s="201" customFormat="1" ht="11.25" x14ac:dyDescent="0.2">
      <c r="A5" s="202"/>
      <c r="B5" s="202"/>
      <c r="C5" s="202"/>
      <c r="D5" s="202"/>
      <c r="E5" s="202"/>
      <c r="F5" s="202"/>
      <c r="G5" s="202"/>
    </row>
    <row r="6" spans="1:10" s="201" customFormat="1" x14ac:dyDescent="0.2">
      <c r="A6" s="203"/>
      <c r="B6" s="204"/>
      <c r="C6" s="204" t="s">
        <v>1</v>
      </c>
      <c r="D6" s="205" t="s">
        <v>180</v>
      </c>
      <c r="E6" s="206" t="s">
        <v>13</v>
      </c>
      <c r="F6" s="207"/>
      <c r="G6" s="207"/>
    </row>
    <row r="7" spans="1:10" s="201" customFormat="1" ht="12" customHeight="1" x14ac:dyDescent="0.2">
      <c r="A7" s="203"/>
      <c r="B7" s="206"/>
      <c r="C7" s="206">
        <v>4</v>
      </c>
      <c r="D7" s="206" t="s">
        <v>181</v>
      </c>
      <c r="E7" s="206">
        <v>2.2999999999999998</v>
      </c>
      <c r="F7" s="203"/>
      <c r="G7" s="203"/>
    </row>
    <row r="8" spans="1:10" s="201" customFormat="1" x14ac:dyDescent="0.2">
      <c r="A8" s="208" t="s">
        <v>182</v>
      </c>
    </row>
    <row r="9" spans="1:10" s="201" customFormat="1" ht="11.25" x14ac:dyDescent="0.2">
      <c r="A9" s="209" t="s">
        <v>183</v>
      </c>
      <c r="B9" s="209"/>
      <c r="C9" s="210" t="s">
        <v>184</v>
      </c>
      <c r="D9" s="210" t="s">
        <v>185</v>
      </c>
      <c r="E9" s="210" t="s">
        <v>186</v>
      </c>
      <c r="F9" s="210" t="s">
        <v>187</v>
      </c>
      <c r="G9" s="211"/>
    </row>
    <row r="10" spans="1:10" s="201" customFormat="1" ht="11.25" customHeight="1" x14ac:dyDescent="0.2">
      <c r="A10" s="502" t="s">
        <v>228</v>
      </c>
      <c r="B10" s="502"/>
      <c r="C10" s="265"/>
      <c r="D10" s="266">
        <v>166000</v>
      </c>
      <c r="E10" s="267">
        <v>45</v>
      </c>
      <c r="F10" s="215">
        <v>3688.8888888888887</v>
      </c>
      <c r="G10" s="211"/>
    </row>
    <row r="11" spans="1:10" s="201" customFormat="1" ht="11.25" customHeight="1" x14ac:dyDescent="0.2">
      <c r="A11" s="502" t="s">
        <v>229</v>
      </c>
      <c r="B11" s="502"/>
      <c r="C11" s="265"/>
      <c r="D11" s="266">
        <v>121000</v>
      </c>
      <c r="E11" s="267">
        <v>45</v>
      </c>
      <c r="F11" s="215">
        <v>2688.8888888888887</v>
      </c>
      <c r="G11" s="211"/>
    </row>
    <row r="12" spans="1:10" s="201" customFormat="1" ht="11.25" customHeight="1" x14ac:dyDescent="0.2">
      <c r="A12" s="502" t="s">
        <v>230</v>
      </c>
      <c r="B12" s="502"/>
      <c r="C12" s="265"/>
      <c r="D12" s="266">
        <v>116000</v>
      </c>
      <c r="E12" s="267">
        <v>45</v>
      </c>
      <c r="F12" s="215">
        <v>2577.7777777777778</v>
      </c>
      <c r="G12" s="211"/>
    </row>
    <row r="13" spans="1:10" s="201" customFormat="1" ht="11.25" x14ac:dyDescent="0.2">
      <c r="A13" s="502" t="s">
        <v>188</v>
      </c>
      <c r="B13" s="502"/>
      <c r="C13" s="265"/>
      <c r="D13" s="213"/>
      <c r="E13" s="214">
        <v>0.01</v>
      </c>
      <c r="F13" s="215">
        <v>6.1683714991555121</v>
      </c>
      <c r="G13" s="211"/>
    </row>
    <row r="14" spans="1:10" s="201" customFormat="1" ht="12" thickBot="1" x14ac:dyDescent="0.25">
      <c r="F14" s="206" t="s">
        <v>189</v>
      </c>
      <c r="G14" s="218">
        <v>8961.7239270547107</v>
      </c>
    </row>
    <row r="15" spans="1:10" s="201" customFormat="1" ht="13.5" thickBot="1" x14ac:dyDescent="0.25">
      <c r="A15" s="208" t="s">
        <v>190</v>
      </c>
    </row>
    <row r="16" spans="1:10" s="201" customFormat="1" ht="12.75" customHeight="1" x14ac:dyDescent="0.2">
      <c r="A16" s="479" t="s">
        <v>183</v>
      </c>
      <c r="B16" s="480"/>
      <c r="C16" s="219" t="s">
        <v>191</v>
      </c>
      <c r="D16" s="219" t="s">
        <v>192</v>
      </c>
      <c r="E16" s="219" t="s">
        <v>193</v>
      </c>
      <c r="F16" s="220" t="s">
        <v>187</v>
      </c>
      <c r="G16" s="221"/>
    </row>
    <row r="17" spans="1:10" s="201" customFormat="1" ht="11.25" x14ac:dyDescent="0.2">
      <c r="A17" s="502" t="s">
        <v>231</v>
      </c>
      <c r="B17" s="502"/>
      <c r="C17" s="263" t="s">
        <v>162</v>
      </c>
      <c r="D17" s="266">
        <v>65000</v>
      </c>
      <c r="E17" s="263">
        <v>1.3</v>
      </c>
      <c r="F17" s="215">
        <v>84500</v>
      </c>
      <c r="G17" s="211"/>
    </row>
    <row r="18" spans="1:10" s="201" customFormat="1" ht="12.75" customHeight="1" x14ac:dyDescent="0.2">
      <c r="A18" s="481" t="s">
        <v>232</v>
      </c>
      <c r="B18" s="482"/>
      <c r="C18" s="210" t="s">
        <v>233</v>
      </c>
      <c r="D18" s="266">
        <v>40</v>
      </c>
      <c r="E18" s="210">
        <v>24</v>
      </c>
      <c r="F18" s="215">
        <v>960</v>
      </c>
      <c r="G18" s="211"/>
    </row>
    <row r="19" spans="1:10" s="201" customFormat="1" ht="12" thickBot="1" x14ac:dyDescent="0.25">
      <c r="F19" s="206" t="s">
        <v>189</v>
      </c>
      <c r="G19" s="218">
        <v>85460</v>
      </c>
    </row>
    <row r="20" spans="1:10" s="201" customFormat="1" ht="13.5" thickBot="1" x14ac:dyDescent="0.25">
      <c r="A20" s="208" t="s">
        <v>198</v>
      </c>
    </row>
    <row r="21" spans="1:10" s="201" customFormat="1" ht="11.25" x14ac:dyDescent="0.2">
      <c r="A21" s="223" t="s">
        <v>199</v>
      </c>
      <c r="B21" s="224" t="s">
        <v>200</v>
      </c>
      <c r="C21" s="219" t="s">
        <v>201</v>
      </c>
      <c r="D21" s="219" t="s">
        <v>202</v>
      </c>
      <c r="E21" s="219" t="s">
        <v>203</v>
      </c>
      <c r="F21" s="220" t="s">
        <v>187</v>
      </c>
      <c r="G21" s="225"/>
    </row>
    <row r="22" spans="1:10" s="201" customFormat="1" ht="11.25" x14ac:dyDescent="0.2">
      <c r="A22" s="232" t="s">
        <v>234</v>
      </c>
      <c r="B22" s="234">
        <v>1.3</v>
      </c>
      <c r="C22" s="268">
        <v>20</v>
      </c>
      <c r="D22" s="210">
        <v>26</v>
      </c>
      <c r="E22" s="269">
        <v>1233.33</v>
      </c>
      <c r="F22" s="215">
        <v>32066.579999999998</v>
      </c>
      <c r="G22" s="211"/>
    </row>
    <row r="23" spans="1:10" s="201" customFormat="1" ht="11.25" x14ac:dyDescent="0.2">
      <c r="A23" s="226"/>
      <c r="B23" s="210"/>
      <c r="C23" s="210"/>
      <c r="D23" s="210"/>
      <c r="E23" s="215"/>
      <c r="F23" s="215">
        <v>0</v>
      </c>
      <c r="G23" s="211"/>
    </row>
    <row r="24" spans="1:10" s="201" customFormat="1" ht="12" thickBot="1" x14ac:dyDescent="0.25">
      <c r="F24" s="206" t="s">
        <v>189</v>
      </c>
      <c r="G24" s="218">
        <v>32066.579999999998</v>
      </c>
    </row>
    <row r="25" spans="1:10" s="201" customFormat="1" ht="13.5" thickBot="1" x14ac:dyDescent="0.25">
      <c r="A25" s="208" t="s">
        <v>204</v>
      </c>
    </row>
    <row r="26" spans="1:10" s="201" customFormat="1" ht="11.25" x14ac:dyDescent="0.2">
      <c r="A26" s="223" t="s">
        <v>205</v>
      </c>
      <c r="B26" s="228" t="s">
        <v>206</v>
      </c>
      <c r="C26" s="229" t="s">
        <v>207</v>
      </c>
      <c r="D26" s="230" t="s">
        <v>208</v>
      </c>
      <c r="E26" s="231" t="s">
        <v>186</v>
      </c>
      <c r="F26" s="220" t="s">
        <v>187</v>
      </c>
      <c r="G26" s="221"/>
    </row>
    <row r="27" spans="1:10" s="201" customFormat="1" ht="18" customHeight="1" thickBot="1" x14ac:dyDescent="0.25">
      <c r="A27" s="232" t="s">
        <v>209</v>
      </c>
      <c r="B27" s="233">
        <v>116698.92025429347</v>
      </c>
      <c r="C27" s="234">
        <v>185</v>
      </c>
      <c r="D27" s="233">
        <v>215893.00247044291</v>
      </c>
      <c r="E27" s="234">
        <v>350</v>
      </c>
      <c r="F27" s="235">
        <v>616.83714991555121</v>
      </c>
      <c r="G27" s="236"/>
      <c r="H27" s="201" t="s">
        <v>210</v>
      </c>
    </row>
    <row r="28" spans="1:10" s="201" customFormat="1" ht="12" thickBot="1" x14ac:dyDescent="0.25">
      <c r="F28" s="206" t="s">
        <v>189</v>
      </c>
      <c r="G28" s="238">
        <v>616.83714991555121</v>
      </c>
      <c r="I28" s="243"/>
    </row>
    <row r="29" spans="1:10" s="201" customFormat="1" ht="12" thickBot="1" x14ac:dyDescent="0.25">
      <c r="F29" s="239"/>
      <c r="I29" s="243"/>
    </row>
    <row r="30" spans="1:10" s="201" customFormat="1" ht="12" thickBot="1" x14ac:dyDescent="0.25">
      <c r="D30" s="240" t="s">
        <v>211</v>
      </c>
      <c r="E30" s="241"/>
      <c r="F30" s="241"/>
      <c r="G30" s="238">
        <v>127105</v>
      </c>
      <c r="I30" s="242">
        <v>11439450</v>
      </c>
      <c r="J30" s="242"/>
    </row>
    <row r="31" spans="1:10" s="201" customFormat="1" x14ac:dyDescent="0.2">
      <c r="A31" s="208"/>
    </row>
    <row r="32" spans="1:10" s="201" customFormat="1" ht="11.25" x14ac:dyDescent="0.2">
      <c r="A32" s="241"/>
      <c r="B32" s="241"/>
      <c r="C32" s="239"/>
      <c r="D32" s="241"/>
      <c r="E32" s="239"/>
      <c r="F32" s="239"/>
    </row>
    <row r="33" spans="1:9" s="201" customFormat="1" ht="13.5" customHeight="1" x14ac:dyDescent="0.2">
      <c r="A33" s="206"/>
      <c r="B33" s="260"/>
      <c r="C33" s="475" t="s">
        <v>3</v>
      </c>
      <c r="D33" s="475"/>
      <c r="E33" s="475"/>
      <c r="F33" s="261" t="s">
        <v>212</v>
      </c>
      <c r="G33" s="246" t="s">
        <v>213</v>
      </c>
    </row>
    <row r="34" spans="1:9" s="201" customFormat="1" ht="11.25" x14ac:dyDescent="0.2">
      <c r="C34" s="476" t="s">
        <v>168</v>
      </c>
      <c r="D34" s="476"/>
      <c r="E34" s="476"/>
      <c r="F34" s="247">
        <v>0.23</v>
      </c>
      <c r="G34" s="248">
        <v>29234.15</v>
      </c>
    </row>
    <row r="35" spans="1:9" s="201" customFormat="1" ht="11.25" x14ac:dyDescent="0.2">
      <c r="C35" s="476" t="s">
        <v>214</v>
      </c>
      <c r="D35" s="476"/>
      <c r="E35" s="476"/>
      <c r="F35" s="247">
        <v>0.02</v>
      </c>
      <c r="G35" s="248">
        <v>2542.1</v>
      </c>
    </row>
    <row r="36" spans="1:9" s="201" customFormat="1" x14ac:dyDescent="0.2">
      <c r="A36" s="200"/>
      <c r="B36" s="203"/>
      <c r="C36" s="476" t="s">
        <v>171</v>
      </c>
      <c r="D36" s="476"/>
      <c r="E36" s="476"/>
      <c r="F36" s="247">
        <v>0.05</v>
      </c>
      <c r="G36" s="248">
        <v>6355.25</v>
      </c>
      <c r="I36" s="249"/>
    </row>
    <row r="37" spans="1:9" s="201" customFormat="1" ht="11.25" x14ac:dyDescent="0.2">
      <c r="A37" s="203"/>
      <c r="C37" s="475" t="s">
        <v>215</v>
      </c>
      <c r="D37" s="475"/>
      <c r="E37" s="475"/>
      <c r="F37" s="475"/>
      <c r="G37" s="250">
        <v>165237</v>
      </c>
      <c r="I37" s="249"/>
    </row>
    <row r="38" spans="1:9" s="201" customFormat="1" ht="11.25" x14ac:dyDescent="0.2">
      <c r="A38" s="477"/>
      <c r="B38" s="477"/>
      <c r="C38" s="477"/>
      <c r="E38" s="477"/>
      <c r="F38" s="477"/>
      <c r="G38" s="477"/>
    </row>
    <row r="39" spans="1:9" s="201" customFormat="1" ht="9" customHeight="1" x14ac:dyDescent="0.3">
      <c r="A39" s="251"/>
      <c r="B39" s="241"/>
      <c r="C39" s="241"/>
      <c r="D39" s="241"/>
      <c r="E39" s="241"/>
      <c r="F39" s="241"/>
      <c r="G39" s="241"/>
    </row>
    <row r="40" spans="1:9" s="201" customFormat="1" ht="11.25" x14ac:dyDescent="0.2">
      <c r="A40" s="473" t="s">
        <v>216</v>
      </c>
      <c r="B40" s="473"/>
      <c r="D40" s="203"/>
      <c r="E40" s="203"/>
    </row>
    <row r="41" spans="1:9" s="201" customFormat="1" ht="11.25" x14ac:dyDescent="0.2">
      <c r="A41" s="252" t="s">
        <v>217</v>
      </c>
      <c r="B41" s="253"/>
      <c r="C41" s="253"/>
      <c r="D41" s="201" t="s">
        <v>218</v>
      </c>
    </row>
    <row r="42" spans="1:9" s="201" customFormat="1" ht="11.25" x14ac:dyDescent="0.2">
      <c r="A42" s="252" t="s">
        <v>218</v>
      </c>
      <c r="B42" s="253"/>
      <c r="C42" s="253"/>
      <c r="D42" s="201" t="s">
        <v>218</v>
      </c>
    </row>
    <row r="43" spans="1:9" s="201" customFormat="1" ht="11.25" x14ac:dyDescent="0.2"/>
    <row r="44" spans="1:9" s="201" customFormat="1" ht="11.25" x14ac:dyDescent="0.2">
      <c r="A44" s="252" t="s">
        <v>219</v>
      </c>
    </row>
    <row r="45" spans="1:9" s="201" customFormat="1" ht="11.25" x14ac:dyDescent="0.2">
      <c r="A45" s="474"/>
      <c r="B45" s="474"/>
      <c r="C45" s="474"/>
      <c r="D45" s="474"/>
      <c r="E45" s="474"/>
      <c r="F45" s="474"/>
      <c r="G45" s="474"/>
    </row>
    <row r="46" spans="1:9" s="201" customFormat="1" ht="11.25" x14ac:dyDescent="0.2">
      <c r="A46" s="498"/>
      <c r="B46" s="498"/>
      <c r="C46" s="498"/>
      <c r="D46" s="498"/>
      <c r="E46" s="498"/>
      <c r="F46" s="498"/>
      <c r="G46" s="498"/>
    </row>
    <row r="47" spans="1:9" s="201" customFormat="1" ht="11.25" x14ac:dyDescent="0.2"/>
    <row r="48" spans="1:9" s="201" customFormat="1" ht="11.25" x14ac:dyDescent="0.2"/>
    <row r="49" s="201" customFormat="1" ht="11.25" x14ac:dyDescent="0.2"/>
    <row r="50" s="201" customFormat="1" ht="11.25" x14ac:dyDescent="0.2"/>
    <row r="51" s="201" customFormat="1" ht="11.25" x14ac:dyDescent="0.2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3:B13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87" orientation="portrait" r:id="rId1"/>
  <headerFooter alignWithMargins="0"/>
  <colBreaks count="1" manualBreakCount="1">
    <brk id="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C1F14-B425-4060-827B-9A10ABC71417}">
  <sheetPr>
    <tabColor rgb="FF7030A0"/>
  </sheetPr>
  <dimension ref="A1:M48"/>
  <sheetViews>
    <sheetView view="pageBreakPreview" zoomScaleNormal="100" zoomScaleSheetLayoutView="100" workbookViewId="0">
      <selection activeCell="I32" sqref="I32"/>
    </sheetView>
  </sheetViews>
  <sheetFormatPr baseColWidth="10" defaultRowHeight="12.75" x14ac:dyDescent="0.2"/>
  <cols>
    <col min="1" max="1" width="31.7109375" style="200" customWidth="1"/>
    <col min="2" max="2" width="19.140625" style="200" customWidth="1"/>
    <col min="3" max="3" width="11.140625" style="200" customWidth="1"/>
    <col min="4" max="4" width="10.85546875" style="200" customWidth="1"/>
    <col min="5" max="5" width="10.140625" style="200" customWidth="1"/>
    <col min="6" max="6" width="11.7109375" style="200" customWidth="1"/>
    <col min="7" max="256" width="11.42578125" style="200"/>
    <col min="257" max="257" width="29.85546875" style="200" customWidth="1"/>
    <col min="258" max="258" width="15.42578125" style="200" customWidth="1"/>
    <col min="259" max="259" width="11.140625" style="200" customWidth="1"/>
    <col min="260" max="260" width="12" style="200" customWidth="1"/>
    <col min="261" max="261" width="10.140625" style="200" customWidth="1"/>
    <col min="262" max="262" width="11.28515625" style="200" customWidth="1"/>
    <col min="263" max="512" width="11.42578125" style="200"/>
    <col min="513" max="513" width="29.85546875" style="200" customWidth="1"/>
    <col min="514" max="514" width="15.42578125" style="200" customWidth="1"/>
    <col min="515" max="515" width="11.140625" style="200" customWidth="1"/>
    <col min="516" max="516" width="12" style="200" customWidth="1"/>
    <col min="517" max="517" width="10.140625" style="200" customWidth="1"/>
    <col min="518" max="518" width="11.28515625" style="200" customWidth="1"/>
    <col min="519" max="768" width="11.42578125" style="200"/>
    <col min="769" max="769" width="29.85546875" style="200" customWidth="1"/>
    <col min="770" max="770" width="15.42578125" style="200" customWidth="1"/>
    <col min="771" max="771" width="11.140625" style="200" customWidth="1"/>
    <col min="772" max="772" width="12" style="200" customWidth="1"/>
    <col min="773" max="773" width="10.140625" style="200" customWidth="1"/>
    <col min="774" max="774" width="11.28515625" style="200" customWidth="1"/>
    <col min="775" max="1024" width="11.42578125" style="200"/>
    <col min="1025" max="1025" width="29.85546875" style="200" customWidth="1"/>
    <col min="1026" max="1026" width="15.42578125" style="200" customWidth="1"/>
    <col min="1027" max="1027" width="11.140625" style="200" customWidth="1"/>
    <col min="1028" max="1028" width="12" style="200" customWidth="1"/>
    <col min="1029" max="1029" width="10.140625" style="200" customWidth="1"/>
    <col min="1030" max="1030" width="11.28515625" style="200" customWidth="1"/>
    <col min="1031" max="1280" width="11.42578125" style="200"/>
    <col min="1281" max="1281" width="29.85546875" style="200" customWidth="1"/>
    <col min="1282" max="1282" width="15.42578125" style="200" customWidth="1"/>
    <col min="1283" max="1283" width="11.140625" style="200" customWidth="1"/>
    <col min="1284" max="1284" width="12" style="200" customWidth="1"/>
    <col min="1285" max="1285" width="10.140625" style="200" customWidth="1"/>
    <col min="1286" max="1286" width="11.28515625" style="200" customWidth="1"/>
    <col min="1287" max="1536" width="11.42578125" style="200"/>
    <col min="1537" max="1537" width="29.85546875" style="200" customWidth="1"/>
    <col min="1538" max="1538" width="15.42578125" style="200" customWidth="1"/>
    <col min="1539" max="1539" width="11.140625" style="200" customWidth="1"/>
    <col min="1540" max="1540" width="12" style="200" customWidth="1"/>
    <col min="1541" max="1541" width="10.140625" style="200" customWidth="1"/>
    <col min="1542" max="1542" width="11.28515625" style="200" customWidth="1"/>
    <col min="1543" max="1792" width="11.42578125" style="200"/>
    <col min="1793" max="1793" width="29.85546875" style="200" customWidth="1"/>
    <col min="1794" max="1794" width="15.42578125" style="200" customWidth="1"/>
    <col min="1795" max="1795" width="11.140625" style="200" customWidth="1"/>
    <col min="1796" max="1796" width="12" style="200" customWidth="1"/>
    <col min="1797" max="1797" width="10.140625" style="200" customWidth="1"/>
    <col min="1798" max="1798" width="11.28515625" style="200" customWidth="1"/>
    <col min="1799" max="2048" width="11.42578125" style="200"/>
    <col min="2049" max="2049" width="29.85546875" style="200" customWidth="1"/>
    <col min="2050" max="2050" width="15.42578125" style="200" customWidth="1"/>
    <col min="2051" max="2051" width="11.140625" style="200" customWidth="1"/>
    <col min="2052" max="2052" width="12" style="200" customWidth="1"/>
    <col min="2053" max="2053" width="10.140625" style="200" customWidth="1"/>
    <col min="2054" max="2054" width="11.28515625" style="200" customWidth="1"/>
    <col min="2055" max="2304" width="11.42578125" style="200"/>
    <col min="2305" max="2305" width="29.85546875" style="200" customWidth="1"/>
    <col min="2306" max="2306" width="15.42578125" style="200" customWidth="1"/>
    <col min="2307" max="2307" width="11.140625" style="200" customWidth="1"/>
    <col min="2308" max="2308" width="12" style="200" customWidth="1"/>
    <col min="2309" max="2309" width="10.140625" style="200" customWidth="1"/>
    <col min="2310" max="2310" width="11.28515625" style="200" customWidth="1"/>
    <col min="2311" max="2560" width="11.42578125" style="200"/>
    <col min="2561" max="2561" width="29.85546875" style="200" customWidth="1"/>
    <col min="2562" max="2562" width="15.42578125" style="200" customWidth="1"/>
    <col min="2563" max="2563" width="11.140625" style="200" customWidth="1"/>
    <col min="2564" max="2564" width="12" style="200" customWidth="1"/>
    <col min="2565" max="2565" width="10.140625" style="200" customWidth="1"/>
    <col min="2566" max="2566" width="11.28515625" style="200" customWidth="1"/>
    <col min="2567" max="2816" width="11.42578125" style="200"/>
    <col min="2817" max="2817" width="29.85546875" style="200" customWidth="1"/>
    <col min="2818" max="2818" width="15.42578125" style="200" customWidth="1"/>
    <col min="2819" max="2819" width="11.140625" style="200" customWidth="1"/>
    <col min="2820" max="2820" width="12" style="200" customWidth="1"/>
    <col min="2821" max="2821" width="10.140625" style="200" customWidth="1"/>
    <col min="2822" max="2822" width="11.28515625" style="200" customWidth="1"/>
    <col min="2823" max="3072" width="11.42578125" style="200"/>
    <col min="3073" max="3073" width="29.85546875" style="200" customWidth="1"/>
    <col min="3074" max="3074" width="15.42578125" style="200" customWidth="1"/>
    <col min="3075" max="3075" width="11.140625" style="200" customWidth="1"/>
    <col min="3076" max="3076" width="12" style="200" customWidth="1"/>
    <col min="3077" max="3077" width="10.140625" style="200" customWidth="1"/>
    <col min="3078" max="3078" width="11.28515625" style="200" customWidth="1"/>
    <col min="3079" max="3328" width="11.42578125" style="200"/>
    <col min="3329" max="3329" width="29.85546875" style="200" customWidth="1"/>
    <col min="3330" max="3330" width="15.42578125" style="200" customWidth="1"/>
    <col min="3331" max="3331" width="11.140625" style="200" customWidth="1"/>
    <col min="3332" max="3332" width="12" style="200" customWidth="1"/>
    <col min="3333" max="3333" width="10.140625" style="200" customWidth="1"/>
    <col min="3334" max="3334" width="11.28515625" style="200" customWidth="1"/>
    <col min="3335" max="3584" width="11.42578125" style="200"/>
    <col min="3585" max="3585" width="29.85546875" style="200" customWidth="1"/>
    <col min="3586" max="3586" width="15.42578125" style="200" customWidth="1"/>
    <col min="3587" max="3587" width="11.140625" style="200" customWidth="1"/>
    <col min="3588" max="3588" width="12" style="200" customWidth="1"/>
    <col min="3589" max="3589" width="10.140625" style="200" customWidth="1"/>
    <col min="3590" max="3590" width="11.28515625" style="200" customWidth="1"/>
    <col min="3591" max="3840" width="11.42578125" style="200"/>
    <col min="3841" max="3841" width="29.85546875" style="200" customWidth="1"/>
    <col min="3842" max="3842" width="15.42578125" style="200" customWidth="1"/>
    <col min="3843" max="3843" width="11.140625" style="200" customWidth="1"/>
    <col min="3844" max="3844" width="12" style="200" customWidth="1"/>
    <col min="3845" max="3845" width="10.140625" style="200" customWidth="1"/>
    <col min="3846" max="3846" width="11.28515625" style="200" customWidth="1"/>
    <col min="3847" max="4096" width="11.42578125" style="200"/>
    <col min="4097" max="4097" width="29.85546875" style="200" customWidth="1"/>
    <col min="4098" max="4098" width="15.42578125" style="200" customWidth="1"/>
    <col min="4099" max="4099" width="11.140625" style="200" customWidth="1"/>
    <col min="4100" max="4100" width="12" style="200" customWidth="1"/>
    <col min="4101" max="4101" width="10.140625" style="200" customWidth="1"/>
    <col min="4102" max="4102" width="11.28515625" style="200" customWidth="1"/>
    <col min="4103" max="4352" width="11.42578125" style="200"/>
    <col min="4353" max="4353" width="29.85546875" style="200" customWidth="1"/>
    <col min="4354" max="4354" width="15.42578125" style="200" customWidth="1"/>
    <col min="4355" max="4355" width="11.140625" style="200" customWidth="1"/>
    <col min="4356" max="4356" width="12" style="200" customWidth="1"/>
    <col min="4357" max="4357" width="10.140625" style="200" customWidth="1"/>
    <col min="4358" max="4358" width="11.28515625" style="200" customWidth="1"/>
    <col min="4359" max="4608" width="11.42578125" style="200"/>
    <col min="4609" max="4609" width="29.85546875" style="200" customWidth="1"/>
    <col min="4610" max="4610" width="15.42578125" style="200" customWidth="1"/>
    <col min="4611" max="4611" width="11.140625" style="200" customWidth="1"/>
    <col min="4612" max="4612" width="12" style="200" customWidth="1"/>
    <col min="4613" max="4613" width="10.140625" style="200" customWidth="1"/>
    <col min="4614" max="4614" width="11.28515625" style="200" customWidth="1"/>
    <col min="4615" max="4864" width="11.42578125" style="200"/>
    <col min="4865" max="4865" width="29.85546875" style="200" customWidth="1"/>
    <col min="4866" max="4866" width="15.42578125" style="200" customWidth="1"/>
    <col min="4867" max="4867" width="11.140625" style="200" customWidth="1"/>
    <col min="4868" max="4868" width="12" style="200" customWidth="1"/>
    <col min="4869" max="4869" width="10.140625" style="200" customWidth="1"/>
    <col min="4870" max="4870" width="11.28515625" style="200" customWidth="1"/>
    <col min="4871" max="5120" width="11.42578125" style="200"/>
    <col min="5121" max="5121" width="29.85546875" style="200" customWidth="1"/>
    <col min="5122" max="5122" width="15.42578125" style="200" customWidth="1"/>
    <col min="5123" max="5123" width="11.140625" style="200" customWidth="1"/>
    <col min="5124" max="5124" width="12" style="200" customWidth="1"/>
    <col min="5125" max="5125" width="10.140625" style="200" customWidth="1"/>
    <col min="5126" max="5126" width="11.28515625" style="200" customWidth="1"/>
    <col min="5127" max="5376" width="11.42578125" style="200"/>
    <col min="5377" max="5377" width="29.85546875" style="200" customWidth="1"/>
    <col min="5378" max="5378" width="15.42578125" style="200" customWidth="1"/>
    <col min="5379" max="5379" width="11.140625" style="200" customWidth="1"/>
    <col min="5380" max="5380" width="12" style="200" customWidth="1"/>
    <col min="5381" max="5381" width="10.140625" style="200" customWidth="1"/>
    <col min="5382" max="5382" width="11.28515625" style="200" customWidth="1"/>
    <col min="5383" max="5632" width="11.42578125" style="200"/>
    <col min="5633" max="5633" width="29.85546875" style="200" customWidth="1"/>
    <col min="5634" max="5634" width="15.42578125" style="200" customWidth="1"/>
    <col min="5635" max="5635" width="11.140625" style="200" customWidth="1"/>
    <col min="5636" max="5636" width="12" style="200" customWidth="1"/>
    <col min="5637" max="5637" width="10.140625" style="200" customWidth="1"/>
    <col min="5638" max="5638" width="11.28515625" style="200" customWidth="1"/>
    <col min="5639" max="5888" width="11.42578125" style="200"/>
    <col min="5889" max="5889" width="29.85546875" style="200" customWidth="1"/>
    <col min="5890" max="5890" width="15.42578125" style="200" customWidth="1"/>
    <col min="5891" max="5891" width="11.140625" style="200" customWidth="1"/>
    <col min="5892" max="5892" width="12" style="200" customWidth="1"/>
    <col min="5893" max="5893" width="10.140625" style="200" customWidth="1"/>
    <col min="5894" max="5894" width="11.28515625" style="200" customWidth="1"/>
    <col min="5895" max="6144" width="11.42578125" style="200"/>
    <col min="6145" max="6145" width="29.85546875" style="200" customWidth="1"/>
    <col min="6146" max="6146" width="15.42578125" style="200" customWidth="1"/>
    <col min="6147" max="6147" width="11.140625" style="200" customWidth="1"/>
    <col min="6148" max="6148" width="12" style="200" customWidth="1"/>
    <col min="6149" max="6149" width="10.140625" style="200" customWidth="1"/>
    <col min="6150" max="6150" width="11.28515625" style="200" customWidth="1"/>
    <col min="6151" max="6400" width="11.42578125" style="200"/>
    <col min="6401" max="6401" width="29.85546875" style="200" customWidth="1"/>
    <col min="6402" max="6402" width="15.42578125" style="200" customWidth="1"/>
    <col min="6403" max="6403" width="11.140625" style="200" customWidth="1"/>
    <col min="6404" max="6404" width="12" style="200" customWidth="1"/>
    <col min="6405" max="6405" width="10.140625" style="200" customWidth="1"/>
    <col min="6406" max="6406" width="11.28515625" style="200" customWidth="1"/>
    <col min="6407" max="6656" width="11.42578125" style="200"/>
    <col min="6657" max="6657" width="29.85546875" style="200" customWidth="1"/>
    <col min="6658" max="6658" width="15.42578125" style="200" customWidth="1"/>
    <col min="6659" max="6659" width="11.140625" style="200" customWidth="1"/>
    <col min="6660" max="6660" width="12" style="200" customWidth="1"/>
    <col min="6661" max="6661" width="10.140625" style="200" customWidth="1"/>
    <col min="6662" max="6662" width="11.28515625" style="200" customWidth="1"/>
    <col min="6663" max="6912" width="11.42578125" style="200"/>
    <col min="6913" max="6913" width="29.85546875" style="200" customWidth="1"/>
    <col min="6914" max="6914" width="15.42578125" style="200" customWidth="1"/>
    <col min="6915" max="6915" width="11.140625" style="200" customWidth="1"/>
    <col min="6916" max="6916" width="12" style="200" customWidth="1"/>
    <col min="6917" max="6917" width="10.140625" style="200" customWidth="1"/>
    <col min="6918" max="6918" width="11.28515625" style="200" customWidth="1"/>
    <col min="6919" max="7168" width="11.42578125" style="200"/>
    <col min="7169" max="7169" width="29.85546875" style="200" customWidth="1"/>
    <col min="7170" max="7170" width="15.42578125" style="200" customWidth="1"/>
    <col min="7171" max="7171" width="11.140625" style="200" customWidth="1"/>
    <col min="7172" max="7172" width="12" style="200" customWidth="1"/>
    <col min="7173" max="7173" width="10.140625" style="200" customWidth="1"/>
    <col min="7174" max="7174" width="11.28515625" style="200" customWidth="1"/>
    <col min="7175" max="7424" width="11.42578125" style="200"/>
    <col min="7425" max="7425" width="29.85546875" style="200" customWidth="1"/>
    <col min="7426" max="7426" width="15.42578125" style="200" customWidth="1"/>
    <col min="7427" max="7427" width="11.140625" style="200" customWidth="1"/>
    <col min="7428" max="7428" width="12" style="200" customWidth="1"/>
    <col min="7429" max="7429" width="10.140625" style="200" customWidth="1"/>
    <col min="7430" max="7430" width="11.28515625" style="200" customWidth="1"/>
    <col min="7431" max="7680" width="11.42578125" style="200"/>
    <col min="7681" max="7681" width="29.85546875" style="200" customWidth="1"/>
    <col min="7682" max="7682" width="15.42578125" style="200" customWidth="1"/>
    <col min="7683" max="7683" width="11.140625" style="200" customWidth="1"/>
    <col min="7684" max="7684" width="12" style="200" customWidth="1"/>
    <col min="7685" max="7685" width="10.140625" style="200" customWidth="1"/>
    <col min="7686" max="7686" width="11.28515625" style="200" customWidth="1"/>
    <col min="7687" max="7936" width="11.42578125" style="200"/>
    <col min="7937" max="7937" width="29.85546875" style="200" customWidth="1"/>
    <col min="7938" max="7938" width="15.42578125" style="200" customWidth="1"/>
    <col min="7939" max="7939" width="11.140625" style="200" customWidth="1"/>
    <col min="7940" max="7940" width="12" style="200" customWidth="1"/>
    <col min="7941" max="7941" width="10.140625" style="200" customWidth="1"/>
    <col min="7942" max="7942" width="11.28515625" style="200" customWidth="1"/>
    <col min="7943" max="8192" width="11.42578125" style="200"/>
    <col min="8193" max="8193" width="29.85546875" style="200" customWidth="1"/>
    <col min="8194" max="8194" width="15.42578125" style="200" customWidth="1"/>
    <col min="8195" max="8195" width="11.140625" style="200" customWidth="1"/>
    <col min="8196" max="8196" width="12" style="200" customWidth="1"/>
    <col min="8197" max="8197" width="10.140625" style="200" customWidth="1"/>
    <col min="8198" max="8198" width="11.28515625" style="200" customWidth="1"/>
    <col min="8199" max="8448" width="11.42578125" style="200"/>
    <col min="8449" max="8449" width="29.85546875" style="200" customWidth="1"/>
    <col min="8450" max="8450" width="15.42578125" style="200" customWidth="1"/>
    <col min="8451" max="8451" width="11.140625" style="200" customWidth="1"/>
    <col min="8452" max="8452" width="12" style="200" customWidth="1"/>
    <col min="8453" max="8453" width="10.140625" style="200" customWidth="1"/>
    <col min="8454" max="8454" width="11.28515625" style="200" customWidth="1"/>
    <col min="8455" max="8704" width="11.42578125" style="200"/>
    <col min="8705" max="8705" width="29.85546875" style="200" customWidth="1"/>
    <col min="8706" max="8706" width="15.42578125" style="200" customWidth="1"/>
    <col min="8707" max="8707" width="11.140625" style="200" customWidth="1"/>
    <col min="8708" max="8708" width="12" style="200" customWidth="1"/>
    <col min="8709" max="8709" width="10.140625" style="200" customWidth="1"/>
    <col min="8710" max="8710" width="11.28515625" style="200" customWidth="1"/>
    <col min="8711" max="8960" width="11.42578125" style="200"/>
    <col min="8961" max="8961" width="29.85546875" style="200" customWidth="1"/>
    <col min="8962" max="8962" width="15.42578125" style="200" customWidth="1"/>
    <col min="8963" max="8963" width="11.140625" style="200" customWidth="1"/>
    <col min="8964" max="8964" width="12" style="200" customWidth="1"/>
    <col min="8965" max="8965" width="10.140625" style="200" customWidth="1"/>
    <col min="8966" max="8966" width="11.28515625" style="200" customWidth="1"/>
    <col min="8967" max="9216" width="11.42578125" style="200"/>
    <col min="9217" max="9217" width="29.85546875" style="200" customWidth="1"/>
    <col min="9218" max="9218" width="15.42578125" style="200" customWidth="1"/>
    <col min="9219" max="9219" width="11.140625" style="200" customWidth="1"/>
    <col min="9220" max="9220" width="12" style="200" customWidth="1"/>
    <col min="9221" max="9221" width="10.140625" style="200" customWidth="1"/>
    <col min="9222" max="9222" width="11.28515625" style="200" customWidth="1"/>
    <col min="9223" max="9472" width="11.42578125" style="200"/>
    <col min="9473" max="9473" width="29.85546875" style="200" customWidth="1"/>
    <col min="9474" max="9474" width="15.42578125" style="200" customWidth="1"/>
    <col min="9475" max="9475" width="11.140625" style="200" customWidth="1"/>
    <col min="9476" max="9476" width="12" style="200" customWidth="1"/>
    <col min="9477" max="9477" width="10.140625" style="200" customWidth="1"/>
    <col min="9478" max="9478" width="11.28515625" style="200" customWidth="1"/>
    <col min="9479" max="9728" width="11.42578125" style="200"/>
    <col min="9729" max="9729" width="29.85546875" style="200" customWidth="1"/>
    <col min="9730" max="9730" width="15.42578125" style="200" customWidth="1"/>
    <col min="9731" max="9731" width="11.140625" style="200" customWidth="1"/>
    <col min="9732" max="9732" width="12" style="200" customWidth="1"/>
    <col min="9733" max="9733" width="10.140625" style="200" customWidth="1"/>
    <col min="9734" max="9734" width="11.28515625" style="200" customWidth="1"/>
    <col min="9735" max="9984" width="11.42578125" style="200"/>
    <col min="9985" max="9985" width="29.85546875" style="200" customWidth="1"/>
    <col min="9986" max="9986" width="15.42578125" style="200" customWidth="1"/>
    <col min="9987" max="9987" width="11.140625" style="200" customWidth="1"/>
    <col min="9988" max="9988" width="12" style="200" customWidth="1"/>
    <col min="9989" max="9989" width="10.140625" style="200" customWidth="1"/>
    <col min="9990" max="9990" width="11.28515625" style="200" customWidth="1"/>
    <col min="9991" max="10240" width="11.42578125" style="200"/>
    <col min="10241" max="10241" width="29.85546875" style="200" customWidth="1"/>
    <col min="10242" max="10242" width="15.42578125" style="200" customWidth="1"/>
    <col min="10243" max="10243" width="11.140625" style="200" customWidth="1"/>
    <col min="10244" max="10244" width="12" style="200" customWidth="1"/>
    <col min="10245" max="10245" width="10.140625" style="200" customWidth="1"/>
    <col min="10246" max="10246" width="11.28515625" style="200" customWidth="1"/>
    <col min="10247" max="10496" width="11.42578125" style="200"/>
    <col min="10497" max="10497" width="29.85546875" style="200" customWidth="1"/>
    <col min="10498" max="10498" width="15.42578125" style="200" customWidth="1"/>
    <col min="10499" max="10499" width="11.140625" style="200" customWidth="1"/>
    <col min="10500" max="10500" width="12" style="200" customWidth="1"/>
    <col min="10501" max="10501" width="10.140625" style="200" customWidth="1"/>
    <col min="10502" max="10502" width="11.28515625" style="200" customWidth="1"/>
    <col min="10503" max="10752" width="11.42578125" style="200"/>
    <col min="10753" max="10753" width="29.85546875" style="200" customWidth="1"/>
    <col min="10754" max="10754" width="15.42578125" style="200" customWidth="1"/>
    <col min="10755" max="10755" width="11.140625" style="200" customWidth="1"/>
    <col min="10756" max="10756" width="12" style="200" customWidth="1"/>
    <col min="10757" max="10757" width="10.140625" style="200" customWidth="1"/>
    <col min="10758" max="10758" width="11.28515625" style="200" customWidth="1"/>
    <col min="10759" max="11008" width="11.42578125" style="200"/>
    <col min="11009" max="11009" width="29.85546875" style="200" customWidth="1"/>
    <col min="11010" max="11010" width="15.42578125" style="200" customWidth="1"/>
    <col min="11011" max="11011" width="11.140625" style="200" customWidth="1"/>
    <col min="11012" max="11012" width="12" style="200" customWidth="1"/>
    <col min="11013" max="11013" width="10.140625" style="200" customWidth="1"/>
    <col min="11014" max="11014" width="11.28515625" style="200" customWidth="1"/>
    <col min="11015" max="11264" width="11.42578125" style="200"/>
    <col min="11265" max="11265" width="29.85546875" style="200" customWidth="1"/>
    <col min="11266" max="11266" width="15.42578125" style="200" customWidth="1"/>
    <col min="11267" max="11267" width="11.140625" style="200" customWidth="1"/>
    <col min="11268" max="11268" width="12" style="200" customWidth="1"/>
    <col min="11269" max="11269" width="10.140625" style="200" customWidth="1"/>
    <col min="11270" max="11270" width="11.28515625" style="200" customWidth="1"/>
    <col min="11271" max="11520" width="11.42578125" style="200"/>
    <col min="11521" max="11521" width="29.85546875" style="200" customWidth="1"/>
    <col min="11522" max="11522" width="15.42578125" style="200" customWidth="1"/>
    <col min="11523" max="11523" width="11.140625" style="200" customWidth="1"/>
    <col min="11524" max="11524" width="12" style="200" customWidth="1"/>
    <col min="11525" max="11525" width="10.140625" style="200" customWidth="1"/>
    <col min="11526" max="11526" width="11.28515625" style="200" customWidth="1"/>
    <col min="11527" max="11776" width="11.42578125" style="200"/>
    <col min="11777" max="11777" width="29.85546875" style="200" customWidth="1"/>
    <col min="11778" max="11778" width="15.42578125" style="200" customWidth="1"/>
    <col min="11779" max="11779" width="11.140625" style="200" customWidth="1"/>
    <col min="11780" max="11780" width="12" style="200" customWidth="1"/>
    <col min="11781" max="11781" width="10.140625" style="200" customWidth="1"/>
    <col min="11782" max="11782" width="11.28515625" style="200" customWidth="1"/>
    <col min="11783" max="12032" width="11.42578125" style="200"/>
    <col min="12033" max="12033" width="29.85546875" style="200" customWidth="1"/>
    <col min="12034" max="12034" width="15.42578125" style="200" customWidth="1"/>
    <col min="12035" max="12035" width="11.140625" style="200" customWidth="1"/>
    <col min="12036" max="12036" width="12" style="200" customWidth="1"/>
    <col min="12037" max="12037" width="10.140625" style="200" customWidth="1"/>
    <col min="12038" max="12038" width="11.28515625" style="200" customWidth="1"/>
    <col min="12039" max="12288" width="11.42578125" style="200"/>
    <col min="12289" max="12289" width="29.85546875" style="200" customWidth="1"/>
    <col min="12290" max="12290" width="15.42578125" style="200" customWidth="1"/>
    <col min="12291" max="12291" width="11.140625" style="200" customWidth="1"/>
    <col min="12292" max="12292" width="12" style="200" customWidth="1"/>
    <col min="12293" max="12293" width="10.140625" style="200" customWidth="1"/>
    <col min="12294" max="12294" width="11.28515625" style="200" customWidth="1"/>
    <col min="12295" max="12544" width="11.42578125" style="200"/>
    <col min="12545" max="12545" width="29.85546875" style="200" customWidth="1"/>
    <col min="12546" max="12546" width="15.42578125" style="200" customWidth="1"/>
    <col min="12547" max="12547" width="11.140625" style="200" customWidth="1"/>
    <col min="12548" max="12548" width="12" style="200" customWidth="1"/>
    <col min="12549" max="12549" width="10.140625" style="200" customWidth="1"/>
    <col min="12550" max="12550" width="11.28515625" style="200" customWidth="1"/>
    <col min="12551" max="12800" width="11.42578125" style="200"/>
    <col min="12801" max="12801" width="29.85546875" style="200" customWidth="1"/>
    <col min="12802" max="12802" width="15.42578125" style="200" customWidth="1"/>
    <col min="12803" max="12803" width="11.140625" style="200" customWidth="1"/>
    <col min="12804" max="12804" width="12" style="200" customWidth="1"/>
    <col min="12805" max="12805" width="10.140625" style="200" customWidth="1"/>
    <col min="12806" max="12806" width="11.28515625" style="200" customWidth="1"/>
    <col min="12807" max="13056" width="11.42578125" style="200"/>
    <col min="13057" max="13057" width="29.85546875" style="200" customWidth="1"/>
    <col min="13058" max="13058" width="15.42578125" style="200" customWidth="1"/>
    <col min="13059" max="13059" width="11.140625" style="200" customWidth="1"/>
    <col min="13060" max="13060" width="12" style="200" customWidth="1"/>
    <col min="13061" max="13061" width="10.140625" style="200" customWidth="1"/>
    <col min="13062" max="13062" width="11.28515625" style="200" customWidth="1"/>
    <col min="13063" max="13312" width="11.42578125" style="200"/>
    <col min="13313" max="13313" width="29.85546875" style="200" customWidth="1"/>
    <col min="13314" max="13314" width="15.42578125" style="200" customWidth="1"/>
    <col min="13315" max="13315" width="11.140625" style="200" customWidth="1"/>
    <col min="13316" max="13316" width="12" style="200" customWidth="1"/>
    <col min="13317" max="13317" width="10.140625" style="200" customWidth="1"/>
    <col min="13318" max="13318" width="11.28515625" style="200" customWidth="1"/>
    <col min="13319" max="13568" width="11.42578125" style="200"/>
    <col min="13569" max="13569" width="29.85546875" style="200" customWidth="1"/>
    <col min="13570" max="13570" width="15.42578125" style="200" customWidth="1"/>
    <col min="13571" max="13571" width="11.140625" style="200" customWidth="1"/>
    <col min="13572" max="13572" width="12" style="200" customWidth="1"/>
    <col min="13573" max="13573" width="10.140625" style="200" customWidth="1"/>
    <col min="13574" max="13574" width="11.28515625" style="200" customWidth="1"/>
    <col min="13575" max="13824" width="11.42578125" style="200"/>
    <col min="13825" max="13825" width="29.85546875" style="200" customWidth="1"/>
    <col min="13826" max="13826" width="15.42578125" style="200" customWidth="1"/>
    <col min="13827" max="13827" width="11.140625" style="200" customWidth="1"/>
    <col min="13828" max="13828" width="12" style="200" customWidth="1"/>
    <col min="13829" max="13829" width="10.140625" style="200" customWidth="1"/>
    <col min="13830" max="13830" width="11.28515625" style="200" customWidth="1"/>
    <col min="13831" max="14080" width="11.42578125" style="200"/>
    <col min="14081" max="14081" width="29.85546875" style="200" customWidth="1"/>
    <col min="14082" max="14082" width="15.42578125" style="200" customWidth="1"/>
    <col min="14083" max="14083" width="11.140625" style="200" customWidth="1"/>
    <col min="14084" max="14084" width="12" style="200" customWidth="1"/>
    <col min="14085" max="14085" width="10.140625" style="200" customWidth="1"/>
    <col min="14086" max="14086" width="11.28515625" style="200" customWidth="1"/>
    <col min="14087" max="14336" width="11.42578125" style="200"/>
    <col min="14337" max="14337" width="29.85546875" style="200" customWidth="1"/>
    <col min="14338" max="14338" width="15.42578125" style="200" customWidth="1"/>
    <col min="14339" max="14339" width="11.140625" style="200" customWidth="1"/>
    <col min="14340" max="14340" width="12" style="200" customWidth="1"/>
    <col min="14341" max="14341" width="10.140625" style="200" customWidth="1"/>
    <col min="14342" max="14342" width="11.28515625" style="200" customWidth="1"/>
    <col min="14343" max="14592" width="11.42578125" style="200"/>
    <col min="14593" max="14593" width="29.85546875" style="200" customWidth="1"/>
    <col min="14594" max="14594" width="15.42578125" style="200" customWidth="1"/>
    <col min="14595" max="14595" width="11.140625" style="200" customWidth="1"/>
    <col min="14596" max="14596" width="12" style="200" customWidth="1"/>
    <col min="14597" max="14597" width="10.140625" style="200" customWidth="1"/>
    <col min="14598" max="14598" width="11.28515625" style="200" customWidth="1"/>
    <col min="14599" max="14848" width="11.42578125" style="200"/>
    <col min="14849" max="14849" width="29.85546875" style="200" customWidth="1"/>
    <col min="14850" max="14850" width="15.42578125" style="200" customWidth="1"/>
    <col min="14851" max="14851" width="11.140625" style="200" customWidth="1"/>
    <col min="14852" max="14852" width="12" style="200" customWidth="1"/>
    <col min="14853" max="14853" width="10.140625" style="200" customWidth="1"/>
    <col min="14854" max="14854" width="11.28515625" style="200" customWidth="1"/>
    <col min="14855" max="15104" width="11.42578125" style="200"/>
    <col min="15105" max="15105" width="29.85546875" style="200" customWidth="1"/>
    <col min="15106" max="15106" width="15.42578125" style="200" customWidth="1"/>
    <col min="15107" max="15107" width="11.140625" style="200" customWidth="1"/>
    <col min="15108" max="15108" width="12" style="200" customWidth="1"/>
    <col min="15109" max="15109" width="10.140625" style="200" customWidth="1"/>
    <col min="15110" max="15110" width="11.28515625" style="200" customWidth="1"/>
    <col min="15111" max="15360" width="11.42578125" style="200"/>
    <col min="15361" max="15361" width="29.85546875" style="200" customWidth="1"/>
    <col min="15362" max="15362" width="15.42578125" style="200" customWidth="1"/>
    <col min="15363" max="15363" width="11.140625" style="200" customWidth="1"/>
    <col min="15364" max="15364" width="12" style="200" customWidth="1"/>
    <col min="15365" max="15365" width="10.140625" style="200" customWidth="1"/>
    <col min="15366" max="15366" width="11.28515625" style="200" customWidth="1"/>
    <col min="15367" max="15616" width="11.42578125" style="200"/>
    <col min="15617" max="15617" width="29.85546875" style="200" customWidth="1"/>
    <col min="15618" max="15618" width="15.42578125" style="200" customWidth="1"/>
    <col min="15619" max="15619" width="11.140625" style="200" customWidth="1"/>
    <col min="15620" max="15620" width="12" style="200" customWidth="1"/>
    <col min="15621" max="15621" width="10.140625" style="200" customWidth="1"/>
    <col min="15622" max="15622" width="11.28515625" style="200" customWidth="1"/>
    <col min="15623" max="15872" width="11.42578125" style="200"/>
    <col min="15873" max="15873" width="29.85546875" style="200" customWidth="1"/>
    <col min="15874" max="15874" width="15.42578125" style="200" customWidth="1"/>
    <col min="15875" max="15875" width="11.140625" style="200" customWidth="1"/>
    <col min="15876" max="15876" width="12" style="200" customWidth="1"/>
    <col min="15877" max="15877" width="10.140625" style="200" customWidth="1"/>
    <col min="15878" max="15878" width="11.28515625" style="200" customWidth="1"/>
    <col min="15879" max="16128" width="11.42578125" style="200"/>
    <col min="16129" max="16129" width="29.85546875" style="200" customWidth="1"/>
    <col min="16130" max="16130" width="15.42578125" style="200" customWidth="1"/>
    <col min="16131" max="16131" width="11.140625" style="200" customWidth="1"/>
    <col min="16132" max="16132" width="12" style="200" customWidth="1"/>
    <col min="16133" max="16133" width="10.140625" style="200" customWidth="1"/>
    <col min="16134" max="16134" width="11.28515625" style="200" customWidth="1"/>
    <col min="16135" max="16384" width="11.42578125" style="200"/>
  </cols>
  <sheetData>
    <row r="1" spans="1:9" ht="30" customHeight="1" x14ac:dyDescent="0.25">
      <c r="A1" s="485" t="s">
        <v>175</v>
      </c>
      <c r="B1" s="486"/>
      <c r="C1" s="487" t="s">
        <v>176</v>
      </c>
      <c r="D1" s="488"/>
      <c r="E1" s="488"/>
      <c r="F1" s="488"/>
      <c r="G1" s="489"/>
      <c r="H1" s="199"/>
    </row>
    <row r="2" spans="1:9" s="201" customFormat="1" ht="12" customHeight="1" thickBot="1" x14ac:dyDescent="0.25">
      <c r="A2" s="493" t="s">
        <v>177</v>
      </c>
      <c r="B2" s="494"/>
      <c r="C2" s="490"/>
      <c r="D2" s="491"/>
      <c r="E2" s="491"/>
      <c r="F2" s="491"/>
      <c r="G2" s="492"/>
    </row>
    <row r="3" spans="1:9" s="201" customFormat="1" ht="12" thickBot="1" x14ac:dyDescent="0.25"/>
    <row r="4" spans="1:9" s="201" customFormat="1" ht="54" customHeight="1" thickBot="1" x14ac:dyDescent="0.25">
      <c r="A4" s="495" t="s">
        <v>178</v>
      </c>
      <c r="B4" s="496"/>
      <c r="C4" s="497"/>
      <c r="D4" s="495" t="s">
        <v>235</v>
      </c>
      <c r="E4" s="496"/>
      <c r="F4" s="496"/>
      <c r="G4" s="497"/>
      <c r="I4" s="201" t="s">
        <v>235</v>
      </c>
    </row>
    <row r="5" spans="1:9" s="201" customFormat="1" ht="11.25" x14ac:dyDescent="0.2">
      <c r="A5" s="202"/>
      <c r="B5" s="202"/>
      <c r="C5" s="202"/>
      <c r="D5" s="202"/>
      <c r="E5" s="202"/>
      <c r="F5" s="202"/>
      <c r="G5" s="202"/>
    </row>
    <row r="6" spans="1:9" s="201" customFormat="1" x14ac:dyDescent="0.2">
      <c r="A6" s="203"/>
      <c r="B6" s="204"/>
      <c r="C6" s="204" t="s">
        <v>1</v>
      </c>
      <c r="D6" s="205" t="s">
        <v>180</v>
      </c>
      <c r="E6" s="206" t="s">
        <v>20</v>
      </c>
      <c r="F6" s="207"/>
      <c r="G6" s="207"/>
    </row>
    <row r="7" spans="1:9" s="201" customFormat="1" ht="12" customHeight="1" x14ac:dyDescent="0.2">
      <c r="A7" s="203"/>
      <c r="B7" s="206"/>
      <c r="C7" s="206">
        <v>5</v>
      </c>
      <c r="D7" s="206" t="s">
        <v>181</v>
      </c>
      <c r="E7" s="206">
        <v>2.4</v>
      </c>
      <c r="F7" s="203"/>
      <c r="G7" s="203"/>
    </row>
    <row r="8" spans="1:9" s="201" customFormat="1" x14ac:dyDescent="0.2">
      <c r="A8" s="208" t="s">
        <v>182</v>
      </c>
    </row>
    <row r="9" spans="1:9" s="201" customFormat="1" ht="11.25" x14ac:dyDescent="0.2">
      <c r="A9" s="209" t="s">
        <v>183</v>
      </c>
      <c r="B9" s="209"/>
      <c r="C9" s="210" t="s">
        <v>184</v>
      </c>
      <c r="D9" s="210" t="s">
        <v>185</v>
      </c>
      <c r="E9" s="210" t="s">
        <v>186</v>
      </c>
      <c r="F9" s="210" t="s">
        <v>187</v>
      </c>
      <c r="G9" s="211"/>
    </row>
    <row r="10" spans="1:9" s="201" customFormat="1" ht="11.25" x14ac:dyDescent="0.2">
      <c r="A10" s="502" t="s">
        <v>188</v>
      </c>
      <c r="B10" s="502"/>
      <c r="C10" s="265"/>
      <c r="D10" s="213"/>
      <c r="E10" s="214">
        <v>0.05</v>
      </c>
      <c r="F10" s="215">
        <v>43.178600494088585</v>
      </c>
      <c r="G10" s="211"/>
    </row>
    <row r="11" spans="1:9" s="201" customFormat="1" ht="12" thickBot="1" x14ac:dyDescent="0.25">
      <c r="F11" s="206" t="s">
        <v>189</v>
      </c>
      <c r="G11" s="218">
        <v>43.178600494088585</v>
      </c>
    </row>
    <row r="12" spans="1:9" s="201" customFormat="1" ht="13.5" thickBot="1" x14ac:dyDescent="0.25">
      <c r="A12" s="208" t="s">
        <v>190</v>
      </c>
    </row>
    <row r="13" spans="1:9" s="201" customFormat="1" ht="12.75" customHeight="1" x14ac:dyDescent="0.2">
      <c r="A13" s="479" t="s">
        <v>183</v>
      </c>
      <c r="B13" s="480"/>
      <c r="C13" s="219" t="s">
        <v>191</v>
      </c>
      <c r="D13" s="219" t="s">
        <v>192</v>
      </c>
      <c r="E13" s="219" t="s">
        <v>193</v>
      </c>
      <c r="F13" s="220" t="s">
        <v>187</v>
      </c>
      <c r="G13" s="221"/>
    </row>
    <row r="14" spans="1:9" s="201" customFormat="1" ht="11.25" x14ac:dyDescent="0.2">
      <c r="A14" s="502" t="s">
        <v>236</v>
      </c>
      <c r="B14" s="502"/>
      <c r="C14" s="263" t="s">
        <v>163</v>
      </c>
      <c r="D14" s="266">
        <v>6000</v>
      </c>
      <c r="E14" s="263">
        <v>1.05</v>
      </c>
      <c r="F14" s="215">
        <v>6300</v>
      </c>
      <c r="G14" s="211"/>
    </row>
    <row r="15" spans="1:9" s="201" customFormat="1" ht="12.75" customHeight="1" x14ac:dyDescent="0.2">
      <c r="A15" s="481" t="s">
        <v>194</v>
      </c>
      <c r="B15" s="482"/>
      <c r="C15" s="210" t="s">
        <v>30</v>
      </c>
      <c r="D15" s="215">
        <v>7400</v>
      </c>
      <c r="E15" s="222">
        <v>1.0500000000000001E-2</v>
      </c>
      <c r="F15" s="215">
        <v>77.7</v>
      </c>
      <c r="G15" s="211"/>
    </row>
    <row r="16" spans="1:9" s="201" customFormat="1" ht="12" thickBot="1" x14ac:dyDescent="0.25">
      <c r="F16" s="206" t="s">
        <v>189</v>
      </c>
      <c r="G16" s="218">
        <v>6377.7</v>
      </c>
    </row>
    <row r="17" spans="1:13" s="201" customFormat="1" ht="13.5" thickBot="1" x14ac:dyDescent="0.25">
      <c r="A17" s="208" t="s">
        <v>198</v>
      </c>
    </row>
    <row r="18" spans="1:13" s="201" customFormat="1" ht="11.25" x14ac:dyDescent="0.2">
      <c r="A18" s="223" t="s">
        <v>199</v>
      </c>
      <c r="B18" s="224" t="s">
        <v>200</v>
      </c>
      <c r="C18" s="219" t="s">
        <v>201</v>
      </c>
      <c r="D18" s="219" t="s">
        <v>202</v>
      </c>
      <c r="E18" s="219" t="s">
        <v>203</v>
      </c>
      <c r="F18" s="220" t="s">
        <v>187</v>
      </c>
      <c r="G18" s="225"/>
    </row>
    <row r="19" spans="1:13" s="201" customFormat="1" ht="15.75" customHeight="1" x14ac:dyDescent="0.2">
      <c r="A19" s="226" t="s">
        <v>237</v>
      </c>
      <c r="B19" s="227">
        <v>1.05</v>
      </c>
      <c r="C19" s="210">
        <v>9</v>
      </c>
      <c r="D19" s="210">
        <v>9.4500000000000011</v>
      </c>
      <c r="E19" s="215">
        <v>3.9</v>
      </c>
      <c r="F19" s="215">
        <v>36.855000000000004</v>
      </c>
      <c r="G19" s="211"/>
    </row>
    <row r="20" spans="1:13" s="201" customFormat="1" ht="11.25" x14ac:dyDescent="0.2">
      <c r="A20" s="226"/>
      <c r="B20" s="210"/>
      <c r="C20" s="210"/>
      <c r="D20" s="210"/>
      <c r="E20" s="215"/>
      <c r="F20" s="215">
        <v>0</v>
      </c>
      <c r="G20" s="211"/>
    </row>
    <row r="21" spans="1:13" s="201" customFormat="1" ht="12" thickBot="1" x14ac:dyDescent="0.25">
      <c r="F21" s="206" t="s">
        <v>189</v>
      </c>
      <c r="G21" s="218">
        <v>36.855000000000004</v>
      </c>
      <c r="K21" s="201">
        <v>6</v>
      </c>
    </row>
    <row r="22" spans="1:13" s="201" customFormat="1" ht="13.5" thickBot="1" x14ac:dyDescent="0.25">
      <c r="A22" s="208" t="s">
        <v>204</v>
      </c>
    </row>
    <row r="23" spans="1:13" s="201" customFormat="1" ht="11.25" x14ac:dyDescent="0.2">
      <c r="A23" s="223" t="s">
        <v>205</v>
      </c>
      <c r="B23" s="228" t="s">
        <v>206</v>
      </c>
      <c r="C23" s="229" t="s">
        <v>207</v>
      </c>
      <c r="D23" s="230" t="s">
        <v>208</v>
      </c>
      <c r="E23" s="231" t="s">
        <v>186</v>
      </c>
      <c r="F23" s="220" t="s">
        <v>187</v>
      </c>
      <c r="G23" s="221"/>
    </row>
    <row r="24" spans="1:13" s="201" customFormat="1" ht="23.25" customHeight="1" thickBot="1" x14ac:dyDescent="0.25">
      <c r="A24" s="232" t="s">
        <v>209</v>
      </c>
      <c r="B24" s="233">
        <v>116698.92025429347</v>
      </c>
      <c r="C24" s="234">
        <v>185</v>
      </c>
      <c r="D24" s="233">
        <v>215893.00247044291</v>
      </c>
      <c r="E24" s="234">
        <v>250</v>
      </c>
      <c r="F24" s="235">
        <v>863.57200988177169</v>
      </c>
      <c r="G24" s="236"/>
      <c r="H24" s="201" t="s">
        <v>210</v>
      </c>
    </row>
    <row r="25" spans="1:13" s="201" customFormat="1" ht="12" thickBot="1" x14ac:dyDescent="0.25">
      <c r="F25" s="206" t="s">
        <v>189</v>
      </c>
      <c r="G25" s="238">
        <v>863.57200988177169</v>
      </c>
      <c r="I25" s="243"/>
    </row>
    <row r="26" spans="1:13" s="201" customFormat="1" ht="12" thickBot="1" x14ac:dyDescent="0.25">
      <c r="F26" s="239"/>
      <c r="I26" s="243"/>
    </row>
    <row r="27" spans="1:13" s="201" customFormat="1" ht="12" thickBot="1" x14ac:dyDescent="0.25">
      <c r="D27" s="240" t="s">
        <v>211</v>
      </c>
      <c r="E27" s="241"/>
      <c r="F27" s="241"/>
      <c r="G27" s="238">
        <v>7321</v>
      </c>
      <c r="I27" s="242"/>
      <c r="J27" s="242"/>
    </row>
    <row r="28" spans="1:13" s="201" customFormat="1" x14ac:dyDescent="0.2">
      <c r="A28" s="208"/>
    </row>
    <row r="29" spans="1:13" s="201" customFormat="1" ht="11.25" x14ac:dyDescent="0.2">
      <c r="A29" s="241"/>
      <c r="B29" s="241"/>
      <c r="C29" s="239"/>
      <c r="D29" s="241"/>
      <c r="E29" s="239"/>
      <c r="F29" s="239"/>
    </row>
    <row r="30" spans="1:13" s="201" customFormat="1" ht="13.5" customHeight="1" x14ac:dyDescent="0.2">
      <c r="A30" s="206"/>
      <c r="B30" s="260"/>
      <c r="C30" s="475" t="s">
        <v>3</v>
      </c>
      <c r="D30" s="475"/>
      <c r="E30" s="475"/>
      <c r="F30" s="261" t="s">
        <v>212</v>
      </c>
      <c r="G30" s="246" t="s">
        <v>213</v>
      </c>
    </row>
    <row r="31" spans="1:13" s="201" customFormat="1" ht="11.25" x14ac:dyDescent="0.2">
      <c r="C31" s="476" t="s">
        <v>168</v>
      </c>
      <c r="D31" s="476"/>
      <c r="E31" s="476"/>
      <c r="F31" s="247">
        <v>0.23</v>
      </c>
      <c r="G31" s="248">
        <v>1683.8300000000002</v>
      </c>
    </row>
    <row r="32" spans="1:13" s="201" customFormat="1" ht="11.25" x14ac:dyDescent="0.2">
      <c r="C32" s="476" t="s">
        <v>214</v>
      </c>
      <c r="D32" s="476"/>
      <c r="E32" s="476"/>
      <c r="F32" s="247">
        <v>0.02</v>
      </c>
      <c r="G32" s="248">
        <v>146.42000000000002</v>
      </c>
      <c r="I32" s="210" t="s">
        <v>238</v>
      </c>
      <c r="J32" s="210" t="s">
        <v>239</v>
      </c>
      <c r="K32" s="210" t="s">
        <v>240</v>
      </c>
      <c r="L32" s="210" t="s">
        <v>241</v>
      </c>
      <c r="M32" s="210" t="s">
        <v>242</v>
      </c>
    </row>
    <row r="33" spans="1:13" s="201" customFormat="1" x14ac:dyDescent="0.2">
      <c r="A33" s="200"/>
      <c r="B33" s="203"/>
      <c r="C33" s="476" t="s">
        <v>171</v>
      </c>
      <c r="D33" s="476"/>
      <c r="E33" s="476"/>
      <c r="F33" s="247">
        <v>0.05</v>
      </c>
      <c r="G33" s="248">
        <v>366.05</v>
      </c>
      <c r="I33" s="217" t="s">
        <v>243</v>
      </c>
      <c r="J33" s="210">
        <v>6</v>
      </c>
      <c r="K33" s="210">
        <v>1</v>
      </c>
      <c r="L33" s="210">
        <v>6</v>
      </c>
      <c r="M33" s="270">
        <v>5333.333333333333</v>
      </c>
    </row>
    <row r="34" spans="1:13" s="201" customFormat="1" ht="11.25" x14ac:dyDescent="0.2">
      <c r="A34" s="203"/>
      <c r="C34" s="475" t="s">
        <v>215</v>
      </c>
      <c r="D34" s="475"/>
      <c r="E34" s="475"/>
      <c r="F34" s="475"/>
      <c r="G34" s="250">
        <v>9517</v>
      </c>
      <c r="I34" s="217" t="s">
        <v>244</v>
      </c>
      <c r="J34" s="210">
        <v>6</v>
      </c>
      <c r="K34" s="210">
        <v>0.56000000000000005</v>
      </c>
      <c r="L34" s="210">
        <v>3.3600000000000003</v>
      </c>
      <c r="M34" s="270">
        <v>5505.9523809523807</v>
      </c>
    </row>
    <row r="35" spans="1:13" s="201" customFormat="1" ht="11.25" x14ac:dyDescent="0.2">
      <c r="A35" s="477"/>
      <c r="B35" s="477"/>
      <c r="C35" s="477"/>
      <c r="E35" s="477"/>
      <c r="F35" s="477"/>
      <c r="G35" s="477"/>
      <c r="I35" s="210" t="s">
        <v>245</v>
      </c>
      <c r="J35" s="210">
        <v>6</v>
      </c>
      <c r="K35" s="210">
        <v>1.55</v>
      </c>
      <c r="L35" s="210">
        <v>9.3000000000000007</v>
      </c>
      <c r="M35" s="270">
        <v>5505.3763440860212</v>
      </c>
    </row>
    <row r="36" spans="1:13" s="201" customFormat="1" ht="15.75" customHeight="1" x14ac:dyDescent="0.3">
      <c r="A36" s="251"/>
      <c r="B36" s="241"/>
      <c r="C36" s="241"/>
      <c r="D36" s="241"/>
      <c r="E36" s="241"/>
      <c r="F36" s="241"/>
      <c r="G36" s="241"/>
      <c r="I36" s="239"/>
      <c r="J36" s="239"/>
      <c r="K36" s="239"/>
      <c r="L36" s="239" t="s">
        <v>246</v>
      </c>
      <c r="M36" s="239">
        <v>5448.220686123911</v>
      </c>
    </row>
    <row r="37" spans="1:13" s="201" customFormat="1" ht="11.25" x14ac:dyDescent="0.2">
      <c r="A37" s="473" t="s">
        <v>216</v>
      </c>
      <c r="B37" s="473"/>
      <c r="D37" s="203"/>
      <c r="E37" s="203"/>
      <c r="I37" s="239"/>
      <c r="J37" s="239"/>
      <c r="K37" s="239"/>
      <c r="L37" s="239"/>
      <c r="M37" s="239"/>
    </row>
    <row r="38" spans="1:13" s="201" customFormat="1" ht="11.25" x14ac:dyDescent="0.2">
      <c r="A38" s="252" t="s">
        <v>217</v>
      </c>
      <c r="B38" s="253"/>
      <c r="C38" s="253"/>
      <c r="D38" s="201" t="s">
        <v>218</v>
      </c>
    </row>
    <row r="39" spans="1:13" s="201" customFormat="1" ht="11.25" x14ac:dyDescent="0.2">
      <c r="A39" s="252" t="s">
        <v>218</v>
      </c>
      <c r="B39" s="253"/>
      <c r="C39" s="253"/>
      <c r="D39" s="201" t="s">
        <v>218</v>
      </c>
    </row>
    <row r="40" spans="1:13" s="201" customFormat="1" ht="11.25" x14ac:dyDescent="0.2"/>
    <row r="41" spans="1:13" s="201" customFormat="1" ht="11.25" x14ac:dyDescent="0.2">
      <c r="A41" s="252" t="s">
        <v>219</v>
      </c>
    </row>
    <row r="42" spans="1:13" s="201" customFormat="1" ht="11.25" x14ac:dyDescent="0.2">
      <c r="A42" s="474"/>
      <c r="B42" s="474"/>
      <c r="C42" s="474"/>
      <c r="D42" s="474"/>
      <c r="E42" s="474"/>
      <c r="F42" s="474"/>
      <c r="G42" s="474"/>
    </row>
    <row r="43" spans="1:13" s="201" customFormat="1" ht="11.25" x14ac:dyDescent="0.2">
      <c r="A43" s="498"/>
      <c r="B43" s="498"/>
      <c r="C43" s="498"/>
      <c r="D43" s="498"/>
      <c r="E43" s="498"/>
      <c r="F43" s="498"/>
      <c r="G43" s="498"/>
    </row>
    <row r="44" spans="1:13" s="201" customFormat="1" ht="11.25" x14ac:dyDescent="0.2"/>
    <row r="45" spans="1:13" s="201" customFormat="1" ht="11.25" x14ac:dyDescent="0.2"/>
    <row r="46" spans="1:13" s="201" customFormat="1" ht="11.25" x14ac:dyDescent="0.2"/>
    <row r="47" spans="1:13" s="201" customFormat="1" ht="11.25" x14ac:dyDescent="0.2"/>
    <row r="48" spans="1:13" s="201" customFormat="1" ht="11.25" x14ac:dyDescent="0.2"/>
  </sheetData>
  <mergeCells count="19">
    <mergeCell ref="C32:E32"/>
    <mergeCell ref="A1:B1"/>
    <mergeCell ref="C1:G2"/>
    <mergeCell ref="A2:B2"/>
    <mergeCell ref="A4:C4"/>
    <mergeCell ref="D4:G4"/>
    <mergeCell ref="A10:B10"/>
    <mergeCell ref="A13:B13"/>
    <mergeCell ref="A14:B14"/>
    <mergeCell ref="A15:B15"/>
    <mergeCell ref="C30:E30"/>
    <mergeCell ref="C31:E31"/>
    <mergeCell ref="A43:G43"/>
    <mergeCell ref="C33:E33"/>
    <mergeCell ref="C34:F34"/>
    <mergeCell ref="A35:C35"/>
    <mergeCell ref="E35:G35"/>
    <mergeCell ref="A37:B37"/>
    <mergeCell ref="A42:G42"/>
  </mergeCells>
  <pageMargins left="0.78740157480314965" right="0.39370078740157483" top="0.6" bottom="0.19685039370078741" header="0.39370078740157483" footer="0"/>
  <pageSetup scale="87" orientation="portrait" r:id="rId1"/>
  <headerFooter alignWithMargins="0"/>
  <colBreaks count="1" manualBreakCount="1">
    <brk id="7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84884-8288-4E6C-85C0-A6FD8450A7DB}">
  <sheetPr>
    <tabColor rgb="FF7030A0"/>
  </sheetPr>
  <dimension ref="A1:J53"/>
  <sheetViews>
    <sheetView view="pageBreakPreview" zoomScale="90" zoomScaleNormal="100" zoomScaleSheetLayoutView="90" workbookViewId="0">
      <selection activeCell="I32" sqref="I32"/>
    </sheetView>
  </sheetViews>
  <sheetFormatPr baseColWidth="10" defaultRowHeight="12.75" x14ac:dyDescent="0.2"/>
  <cols>
    <col min="1" max="1" width="29.85546875" style="200" customWidth="1"/>
    <col min="2" max="2" width="15.42578125" style="200" customWidth="1"/>
    <col min="3" max="3" width="11.140625" style="200" customWidth="1"/>
    <col min="4" max="4" width="12" style="200" customWidth="1"/>
    <col min="5" max="5" width="10.140625" style="200" customWidth="1"/>
    <col min="6" max="6" width="11.28515625" style="200" customWidth="1"/>
    <col min="7" max="7" width="13.7109375" style="200" customWidth="1"/>
    <col min="8" max="256" width="11.42578125" style="200"/>
    <col min="257" max="257" width="29.85546875" style="200" customWidth="1"/>
    <col min="258" max="258" width="15.42578125" style="200" customWidth="1"/>
    <col min="259" max="259" width="11.140625" style="200" customWidth="1"/>
    <col min="260" max="260" width="12" style="200" customWidth="1"/>
    <col min="261" max="261" width="10.140625" style="200" customWidth="1"/>
    <col min="262" max="262" width="11.28515625" style="200" customWidth="1"/>
    <col min="263" max="512" width="11.42578125" style="200"/>
    <col min="513" max="513" width="29.85546875" style="200" customWidth="1"/>
    <col min="514" max="514" width="15.42578125" style="200" customWidth="1"/>
    <col min="515" max="515" width="11.140625" style="200" customWidth="1"/>
    <col min="516" max="516" width="12" style="200" customWidth="1"/>
    <col min="517" max="517" width="10.140625" style="200" customWidth="1"/>
    <col min="518" max="518" width="11.28515625" style="200" customWidth="1"/>
    <col min="519" max="768" width="11.42578125" style="200"/>
    <col min="769" max="769" width="29.85546875" style="200" customWidth="1"/>
    <col min="770" max="770" width="15.42578125" style="200" customWidth="1"/>
    <col min="771" max="771" width="11.140625" style="200" customWidth="1"/>
    <col min="772" max="772" width="12" style="200" customWidth="1"/>
    <col min="773" max="773" width="10.140625" style="200" customWidth="1"/>
    <col min="774" max="774" width="11.28515625" style="200" customWidth="1"/>
    <col min="775" max="1024" width="11.42578125" style="200"/>
    <col min="1025" max="1025" width="29.85546875" style="200" customWidth="1"/>
    <col min="1026" max="1026" width="15.42578125" style="200" customWidth="1"/>
    <col min="1027" max="1027" width="11.140625" style="200" customWidth="1"/>
    <col min="1028" max="1028" width="12" style="200" customWidth="1"/>
    <col min="1029" max="1029" width="10.140625" style="200" customWidth="1"/>
    <col min="1030" max="1030" width="11.28515625" style="200" customWidth="1"/>
    <col min="1031" max="1280" width="11.42578125" style="200"/>
    <col min="1281" max="1281" width="29.85546875" style="200" customWidth="1"/>
    <col min="1282" max="1282" width="15.42578125" style="200" customWidth="1"/>
    <col min="1283" max="1283" width="11.140625" style="200" customWidth="1"/>
    <col min="1284" max="1284" width="12" style="200" customWidth="1"/>
    <col min="1285" max="1285" width="10.140625" style="200" customWidth="1"/>
    <col min="1286" max="1286" width="11.28515625" style="200" customWidth="1"/>
    <col min="1287" max="1536" width="11.42578125" style="200"/>
    <col min="1537" max="1537" width="29.85546875" style="200" customWidth="1"/>
    <col min="1538" max="1538" width="15.42578125" style="200" customWidth="1"/>
    <col min="1539" max="1539" width="11.140625" style="200" customWidth="1"/>
    <col min="1540" max="1540" width="12" style="200" customWidth="1"/>
    <col min="1541" max="1541" width="10.140625" style="200" customWidth="1"/>
    <col min="1542" max="1542" width="11.28515625" style="200" customWidth="1"/>
    <col min="1543" max="1792" width="11.42578125" style="200"/>
    <col min="1793" max="1793" width="29.85546875" style="200" customWidth="1"/>
    <col min="1794" max="1794" width="15.42578125" style="200" customWidth="1"/>
    <col min="1795" max="1795" width="11.140625" style="200" customWidth="1"/>
    <col min="1796" max="1796" width="12" style="200" customWidth="1"/>
    <col min="1797" max="1797" width="10.140625" style="200" customWidth="1"/>
    <col min="1798" max="1798" width="11.28515625" style="200" customWidth="1"/>
    <col min="1799" max="2048" width="11.42578125" style="200"/>
    <col min="2049" max="2049" width="29.85546875" style="200" customWidth="1"/>
    <col min="2050" max="2050" width="15.42578125" style="200" customWidth="1"/>
    <col min="2051" max="2051" width="11.140625" style="200" customWidth="1"/>
    <col min="2052" max="2052" width="12" style="200" customWidth="1"/>
    <col min="2053" max="2053" width="10.140625" style="200" customWidth="1"/>
    <col min="2054" max="2054" width="11.28515625" style="200" customWidth="1"/>
    <col min="2055" max="2304" width="11.42578125" style="200"/>
    <col min="2305" max="2305" width="29.85546875" style="200" customWidth="1"/>
    <col min="2306" max="2306" width="15.42578125" style="200" customWidth="1"/>
    <col min="2307" max="2307" width="11.140625" style="200" customWidth="1"/>
    <col min="2308" max="2308" width="12" style="200" customWidth="1"/>
    <col min="2309" max="2309" width="10.140625" style="200" customWidth="1"/>
    <col min="2310" max="2310" width="11.28515625" style="200" customWidth="1"/>
    <col min="2311" max="2560" width="11.42578125" style="200"/>
    <col min="2561" max="2561" width="29.85546875" style="200" customWidth="1"/>
    <col min="2562" max="2562" width="15.42578125" style="200" customWidth="1"/>
    <col min="2563" max="2563" width="11.140625" style="200" customWidth="1"/>
    <col min="2564" max="2564" width="12" style="200" customWidth="1"/>
    <col min="2565" max="2565" width="10.140625" style="200" customWidth="1"/>
    <col min="2566" max="2566" width="11.28515625" style="200" customWidth="1"/>
    <col min="2567" max="2816" width="11.42578125" style="200"/>
    <col min="2817" max="2817" width="29.85546875" style="200" customWidth="1"/>
    <col min="2818" max="2818" width="15.42578125" style="200" customWidth="1"/>
    <col min="2819" max="2819" width="11.140625" style="200" customWidth="1"/>
    <col min="2820" max="2820" width="12" style="200" customWidth="1"/>
    <col min="2821" max="2821" width="10.140625" style="200" customWidth="1"/>
    <col min="2822" max="2822" width="11.28515625" style="200" customWidth="1"/>
    <col min="2823" max="3072" width="11.42578125" style="200"/>
    <col min="3073" max="3073" width="29.85546875" style="200" customWidth="1"/>
    <col min="3074" max="3074" width="15.42578125" style="200" customWidth="1"/>
    <col min="3075" max="3075" width="11.140625" style="200" customWidth="1"/>
    <col min="3076" max="3076" width="12" style="200" customWidth="1"/>
    <col min="3077" max="3077" width="10.140625" style="200" customWidth="1"/>
    <col min="3078" max="3078" width="11.28515625" style="200" customWidth="1"/>
    <col min="3079" max="3328" width="11.42578125" style="200"/>
    <col min="3329" max="3329" width="29.85546875" style="200" customWidth="1"/>
    <col min="3330" max="3330" width="15.42578125" style="200" customWidth="1"/>
    <col min="3331" max="3331" width="11.140625" style="200" customWidth="1"/>
    <col min="3332" max="3332" width="12" style="200" customWidth="1"/>
    <col min="3333" max="3333" width="10.140625" style="200" customWidth="1"/>
    <col min="3334" max="3334" width="11.28515625" style="200" customWidth="1"/>
    <col min="3335" max="3584" width="11.42578125" style="200"/>
    <col min="3585" max="3585" width="29.85546875" style="200" customWidth="1"/>
    <col min="3586" max="3586" width="15.42578125" style="200" customWidth="1"/>
    <col min="3587" max="3587" width="11.140625" style="200" customWidth="1"/>
    <col min="3588" max="3588" width="12" style="200" customWidth="1"/>
    <col min="3589" max="3589" width="10.140625" style="200" customWidth="1"/>
    <col min="3590" max="3590" width="11.28515625" style="200" customWidth="1"/>
    <col min="3591" max="3840" width="11.42578125" style="200"/>
    <col min="3841" max="3841" width="29.85546875" style="200" customWidth="1"/>
    <col min="3842" max="3842" width="15.42578125" style="200" customWidth="1"/>
    <col min="3843" max="3843" width="11.140625" style="200" customWidth="1"/>
    <col min="3844" max="3844" width="12" style="200" customWidth="1"/>
    <col min="3845" max="3845" width="10.140625" style="200" customWidth="1"/>
    <col min="3846" max="3846" width="11.28515625" style="200" customWidth="1"/>
    <col min="3847" max="4096" width="11.42578125" style="200"/>
    <col min="4097" max="4097" width="29.85546875" style="200" customWidth="1"/>
    <col min="4098" max="4098" width="15.42578125" style="200" customWidth="1"/>
    <col min="4099" max="4099" width="11.140625" style="200" customWidth="1"/>
    <col min="4100" max="4100" width="12" style="200" customWidth="1"/>
    <col min="4101" max="4101" width="10.140625" style="200" customWidth="1"/>
    <col min="4102" max="4102" width="11.28515625" style="200" customWidth="1"/>
    <col min="4103" max="4352" width="11.42578125" style="200"/>
    <col min="4353" max="4353" width="29.85546875" style="200" customWidth="1"/>
    <col min="4354" max="4354" width="15.42578125" style="200" customWidth="1"/>
    <col min="4355" max="4355" width="11.140625" style="200" customWidth="1"/>
    <col min="4356" max="4356" width="12" style="200" customWidth="1"/>
    <col min="4357" max="4357" width="10.140625" style="200" customWidth="1"/>
    <col min="4358" max="4358" width="11.28515625" style="200" customWidth="1"/>
    <col min="4359" max="4608" width="11.42578125" style="200"/>
    <col min="4609" max="4609" width="29.85546875" style="200" customWidth="1"/>
    <col min="4610" max="4610" width="15.42578125" style="200" customWidth="1"/>
    <col min="4611" max="4611" width="11.140625" style="200" customWidth="1"/>
    <col min="4612" max="4612" width="12" style="200" customWidth="1"/>
    <col min="4613" max="4613" width="10.140625" style="200" customWidth="1"/>
    <col min="4614" max="4614" width="11.28515625" style="200" customWidth="1"/>
    <col min="4615" max="4864" width="11.42578125" style="200"/>
    <col min="4865" max="4865" width="29.85546875" style="200" customWidth="1"/>
    <col min="4866" max="4866" width="15.42578125" style="200" customWidth="1"/>
    <col min="4867" max="4867" width="11.140625" style="200" customWidth="1"/>
    <col min="4868" max="4868" width="12" style="200" customWidth="1"/>
    <col min="4869" max="4869" width="10.140625" style="200" customWidth="1"/>
    <col min="4870" max="4870" width="11.28515625" style="200" customWidth="1"/>
    <col min="4871" max="5120" width="11.42578125" style="200"/>
    <col min="5121" max="5121" width="29.85546875" style="200" customWidth="1"/>
    <col min="5122" max="5122" width="15.42578125" style="200" customWidth="1"/>
    <col min="5123" max="5123" width="11.140625" style="200" customWidth="1"/>
    <col min="5124" max="5124" width="12" style="200" customWidth="1"/>
    <col min="5125" max="5125" width="10.140625" style="200" customWidth="1"/>
    <col min="5126" max="5126" width="11.28515625" style="200" customWidth="1"/>
    <col min="5127" max="5376" width="11.42578125" style="200"/>
    <col min="5377" max="5377" width="29.85546875" style="200" customWidth="1"/>
    <col min="5378" max="5378" width="15.42578125" style="200" customWidth="1"/>
    <col min="5379" max="5379" width="11.140625" style="200" customWidth="1"/>
    <col min="5380" max="5380" width="12" style="200" customWidth="1"/>
    <col min="5381" max="5381" width="10.140625" style="200" customWidth="1"/>
    <col min="5382" max="5382" width="11.28515625" style="200" customWidth="1"/>
    <col min="5383" max="5632" width="11.42578125" style="200"/>
    <col min="5633" max="5633" width="29.85546875" style="200" customWidth="1"/>
    <col min="5634" max="5634" width="15.42578125" style="200" customWidth="1"/>
    <col min="5635" max="5635" width="11.140625" style="200" customWidth="1"/>
    <col min="5636" max="5636" width="12" style="200" customWidth="1"/>
    <col min="5637" max="5637" width="10.140625" style="200" customWidth="1"/>
    <col min="5638" max="5638" width="11.28515625" style="200" customWidth="1"/>
    <col min="5639" max="5888" width="11.42578125" style="200"/>
    <col min="5889" max="5889" width="29.85546875" style="200" customWidth="1"/>
    <col min="5890" max="5890" width="15.42578125" style="200" customWidth="1"/>
    <col min="5891" max="5891" width="11.140625" style="200" customWidth="1"/>
    <col min="5892" max="5892" width="12" style="200" customWidth="1"/>
    <col min="5893" max="5893" width="10.140625" style="200" customWidth="1"/>
    <col min="5894" max="5894" width="11.28515625" style="200" customWidth="1"/>
    <col min="5895" max="6144" width="11.42578125" style="200"/>
    <col min="6145" max="6145" width="29.85546875" style="200" customWidth="1"/>
    <col min="6146" max="6146" width="15.42578125" style="200" customWidth="1"/>
    <col min="6147" max="6147" width="11.140625" style="200" customWidth="1"/>
    <col min="6148" max="6148" width="12" style="200" customWidth="1"/>
    <col min="6149" max="6149" width="10.140625" style="200" customWidth="1"/>
    <col min="6150" max="6150" width="11.28515625" style="200" customWidth="1"/>
    <col min="6151" max="6400" width="11.42578125" style="200"/>
    <col min="6401" max="6401" width="29.85546875" style="200" customWidth="1"/>
    <col min="6402" max="6402" width="15.42578125" style="200" customWidth="1"/>
    <col min="6403" max="6403" width="11.140625" style="200" customWidth="1"/>
    <col min="6404" max="6404" width="12" style="200" customWidth="1"/>
    <col min="6405" max="6405" width="10.140625" style="200" customWidth="1"/>
    <col min="6406" max="6406" width="11.28515625" style="200" customWidth="1"/>
    <col min="6407" max="6656" width="11.42578125" style="200"/>
    <col min="6657" max="6657" width="29.85546875" style="200" customWidth="1"/>
    <col min="6658" max="6658" width="15.42578125" style="200" customWidth="1"/>
    <col min="6659" max="6659" width="11.140625" style="200" customWidth="1"/>
    <col min="6660" max="6660" width="12" style="200" customWidth="1"/>
    <col min="6661" max="6661" width="10.140625" style="200" customWidth="1"/>
    <col min="6662" max="6662" width="11.28515625" style="200" customWidth="1"/>
    <col min="6663" max="6912" width="11.42578125" style="200"/>
    <col min="6913" max="6913" width="29.85546875" style="200" customWidth="1"/>
    <col min="6914" max="6914" width="15.42578125" style="200" customWidth="1"/>
    <col min="6915" max="6915" width="11.140625" style="200" customWidth="1"/>
    <col min="6916" max="6916" width="12" style="200" customWidth="1"/>
    <col min="6917" max="6917" width="10.140625" style="200" customWidth="1"/>
    <col min="6918" max="6918" width="11.28515625" style="200" customWidth="1"/>
    <col min="6919" max="7168" width="11.42578125" style="200"/>
    <col min="7169" max="7169" width="29.85546875" style="200" customWidth="1"/>
    <col min="7170" max="7170" width="15.42578125" style="200" customWidth="1"/>
    <col min="7171" max="7171" width="11.140625" style="200" customWidth="1"/>
    <col min="7172" max="7172" width="12" style="200" customWidth="1"/>
    <col min="7173" max="7173" width="10.140625" style="200" customWidth="1"/>
    <col min="7174" max="7174" width="11.28515625" style="200" customWidth="1"/>
    <col min="7175" max="7424" width="11.42578125" style="200"/>
    <col min="7425" max="7425" width="29.85546875" style="200" customWidth="1"/>
    <col min="7426" max="7426" width="15.42578125" style="200" customWidth="1"/>
    <col min="7427" max="7427" width="11.140625" style="200" customWidth="1"/>
    <col min="7428" max="7428" width="12" style="200" customWidth="1"/>
    <col min="7429" max="7429" width="10.140625" style="200" customWidth="1"/>
    <col min="7430" max="7430" width="11.28515625" style="200" customWidth="1"/>
    <col min="7431" max="7680" width="11.42578125" style="200"/>
    <col min="7681" max="7681" width="29.85546875" style="200" customWidth="1"/>
    <col min="7682" max="7682" width="15.42578125" style="200" customWidth="1"/>
    <col min="7683" max="7683" width="11.140625" style="200" customWidth="1"/>
    <col min="7684" max="7684" width="12" style="200" customWidth="1"/>
    <col min="7685" max="7685" width="10.140625" style="200" customWidth="1"/>
    <col min="7686" max="7686" width="11.28515625" style="200" customWidth="1"/>
    <col min="7687" max="7936" width="11.42578125" style="200"/>
    <col min="7937" max="7937" width="29.85546875" style="200" customWidth="1"/>
    <col min="7938" max="7938" width="15.42578125" style="200" customWidth="1"/>
    <col min="7939" max="7939" width="11.140625" style="200" customWidth="1"/>
    <col min="7940" max="7940" width="12" style="200" customWidth="1"/>
    <col min="7941" max="7941" width="10.140625" style="200" customWidth="1"/>
    <col min="7942" max="7942" width="11.28515625" style="200" customWidth="1"/>
    <col min="7943" max="8192" width="11.42578125" style="200"/>
    <col min="8193" max="8193" width="29.85546875" style="200" customWidth="1"/>
    <col min="8194" max="8194" width="15.42578125" style="200" customWidth="1"/>
    <col min="8195" max="8195" width="11.140625" style="200" customWidth="1"/>
    <col min="8196" max="8196" width="12" style="200" customWidth="1"/>
    <col min="8197" max="8197" width="10.140625" style="200" customWidth="1"/>
    <col min="8198" max="8198" width="11.28515625" style="200" customWidth="1"/>
    <col min="8199" max="8448" width="11.42578125" style="200"/>
    <col min="8449" max="8449" width="29.85546875" style="200" customWidth="1"/>
    <col min="8450" max="8450" width="15.42578125" style="200" customWidth="1"/>
    <col min="8451" max="8451" width="11.140625" style="200" customWidth="1"/>
    <col min="8452" max="8452" width="12" style="200" customWidth="1"/>
    <col min="8453" max="8453" width="10.140625" style="200" customWidth="1"/>
    <col min="8454" max="8454" width="11.28515625" style="200" customWidth="1"/>
    <col min="8455" max="8704" width="11.42578125" style="200"/>
    <col min="8705" max="8705" width="29.85546875" style="200" customWidth="1"/>
    <col min="8706" max="8706" width="15.42578125" style="200" customWidth="1"/>
    <col min="8707" max="8707" width="11.140625" style="200" customWidth="1"/>
    <col min="8708" max="8708" width="12" style="200" customWidth="1"/>
    <col min="8709" max="8709" width="10.140625" style="200" customWidth="1"/>
    <col min="8710" max="8710" width="11.28515625" style="200" customWidth="1"/>
    <col min="8711" max="8960" width="11.42578125" style="200"/>
    <col min="8961" max="8961" width="29.85546875" style="200" customWidth="1"/>
    <col min="8962" max="8962" width="15.42578125" style="200" customWidth="1"/>
    <col min="8963" max="8963" width="11.140625" style="200" customWidth="1"/>
    <col min="8964" max="8964" width="12" style="200" customWidth="1"/>
    <col min="8965" max="8965" width="10.140625" style="200" customWidth="1"/>
    <col min="8966" max="8966" width="11.28515625" style="200" customWidth="1"/>
    <col min="8967" max="9216" width="11.42578125" style="200"/>
    <col min="9217" max="9217" width="29.85546875" style="200" customWidth="1"/>
    <col min="9218" max="9218" width="15.42578125" style="200" customWidth="1"/>
    <col min="9219" max="9219" width="11.140625" style="200" customWidth="1"/>
    <col min="9220" max="9220" width="12" style="200" customWidth="1"/>
    <col min="9221" max="9221" width="10.140625" style="200" customWidth="1"/>
    <col min="9222" max="9222" width="11.28515625" style="200" customWidth="1"/>
    <col min="9223" max="9472" width="11.42578125" style="200"/>
    <col min="9473" max="9473" width="29.85546875" style="200" customWidth="1"/>
    <col min="9474" max="9474" width="15.42578125" style="200" customWidth="1"/>
    <col min="9475" max="9475" width="11.140625" style="200" customWidth="1"/>
    <col min="9476" max="9476" width="12" style="200" customWidth="1"/>
    <col min="9477" max="9477" width="10.140625" style="200" customWidth="1"/>
    <col min="9478" max="9478" width="11.28515625" style="200" customWidth="1"/>
    <col min="9479" max="9728" width="11.42578125" style="200"/>
    <col min="9729" max="9729" width="29.85546875" style="200" customWidth="1"/>
    <col min="9730" max="9730" width="15.42578125" style="200" customWidth="1"/>
    <col min="9731" max="9731" width="11.140625" style="200" customWidth="1"/>
    <col min="9732" max="9732" width="12" style="200" customWidth="1"/>
    <col min="9733" max="9733" width="10.140625" style="200" customWidth="1"/>
    <col min="9734" max="9734" width="11.28515625" style="200" customWidth="1"/>
    <col min="9735" max="9984" width="11.42578125" style="200"/>
    <col min="9985" max="9985" width="29.85546875" style="200" customWidth="1"/>
    <col min="9986" max="9986" width="15.42578125" style="200" customWidth="1"/>
    <col min="9987" max="9987" width="11.140625" style="200" customWidth="1"/>
    <col min="9988" max="9988" width="12" style="200" customWidth="1"/>
    <col min="9989" max="9989" width="10.140625" style="200" customWidth="1"/>
    <col min="9990" max="9990" width="11.28515625" style="200" customWidth="1"/>
    <col min="9991" max="10240" width="11.42578125" style="200"/>
    <col min="10241" max="10241" width="29.85546875" style="200" customWidth="1"/>
    <col min="10242" max="10242" width="15.42578125" style="200" customWidth="1"/>
    <col min="10243" max="10243" width="11.140625" style="200" customWidth="1"/>
    <col min="10244" max="10244" width="12" style="200" customWidth="1"/>
    <col min="10245" max="10245" width="10.140625" style="200" customWidth="1"/>
    <col min="10246" max="10246" width="11.28515625" style="200" customWidth="1"/>
    <col min="10247" max="10496" width="11.42578125" style="200"/>
    <col min="10497" max="10497" width="29.85546875" style="200" customWidth="1"/>
    <col min="10498" max="10498" width="15.42578125" style="200" customWidth="1"/>
    <col min="10499" max="10499" width="11.140625" style="200" customWidth="1"/>
    <col min="10500" max="10500" width="12" style="200" customWidth="1"/>
    <col min="10501" max="10501" width="10.140625" style="200" customWidth="1"/>
    <col min="10502" max="10502" width="11.28515625" style="200" customWidth="1"/>
    <col min="10503" max="10752" width="11.42578125" style="200"/>
    <col min="10753" max="10753" width="29.85546875" style="200" customWidth="1"/>
    <col min="10754" max="10754" width="15.42578125" style="200" customWidth="1"/>
    <col min="10755" max="10755" width="11.140625" style="200" customWidth="1"/>
    <col min="10756" max="10756" width="12" style="200" customWidth="1"/>
    <col min="10757" max="10757" width="10.140625" style="200" customWidth="1"/>
    <col min="10758" max="10758" width="11.28515625" style="200" customWidth="1"/>
    <col min="10759" max="11008" width="11.42578125" style="200"/>
    <col min="11009" max="11009" width="29.85546875" style="200" customWidth="1"/>
    <col min="11010" max="11010" width="15.42578125" style="200" customWidth="1"/>
    <col min="11011" max="11011" width="11.140625" style="200" customWidth="1"/>
    <col min="11012" max="11012" width="12" style="200" customWidth="1"/>
    <col min="11013" max="11013" width="10.140625" style="200" customWidth="1"/>
    <col min="11014" max="11014" width="11.28515625" style="200" customWidth="1"/>
    <col min="11015" max="11264" width="11.42578125" style="200"/>
    <col min="11265" max="11265" width="29.85546875" style="200" customWidth="1"/>
    <col min="11266" max="11266" width="15.42578125" style="200" customWidth="1"/>
    <col min="11267" max="11267" width="11.140625" style="200" customWidth="1"/>
    <col min="11268" max="11268" width="12" style="200" customWidth="1"/>
    <col min="11269" max="11269" width="10.140625" style="200" customWidth="1"/>
    <col min="11270" max="11270" width="11.28515625" style="200" customWidth="1"/>
    <col min="11271" max="11520" width="11.42578125" style="200"/>
    <col min="11521" max="11521" width="29.85546875" style="200" customWidth="1"/>
    <col min="11522" max="11522" width="15.42578125" style="200" customWidth="1"/>
    <col min="11523" max="11523" width="11.140625" style="200" customWidth="1"/>
    <col min="11524" max="11524" width="12" style="200" customWidth="1"/>
    <col min="11525" max="11525" width="10.140625" style="200" customWidth="1"/>
    <col min="11526" max="11526" width="11.28515625" style="200" customWidth="1"/>
    <col min="11527" max="11776" width="11.42578125" style="200"/>
    <col min="11777" max="11777" width="29.85546875" style="200" customWidth="1"/>
    <col min="11778" max="11778" width="15.42578125" style="200" customWidth="1"/>
    <col min="11779" max="11779" width="11.140625" style="200" customWidth="1"/>
    <col min="11780" max="11780" width="12" style="200" customWidth="1"/>
    <col min="11781" max="11781" width="10.140625" style="200" customWidth="1"/>
    <col min="11782" max="11782" width="11.28515625" style="200" customWidth="1"/>
    <col min="11783" max="12032" width="11.42578125" style="200"/>
    <col min="12033" max="12033" width="29.85546875" style="200" customWidth="1"/>
    <col min="12034" max="12034" width="15.42578125" style="200" customWidth="1"/>
    <col min="12035" max="12035" width="11.140625" style="200" customWidth="1"/>
    <col min="12036" max="12036" width="12" style="200" customWidth="1"/>
    <col min="12037" max="12037" width="10.140625" style="200" customWidth="1"/>
    <col min="12038" max="12038" width="11.28515625" style="200" customWidth="1"/>
    <col min="12039" max="12288" width="11.42578125" style="200"/>
    <col min="12289" max="12289" width="29.85546875" style="200" customWidth="1"/>
    <col min="12290" max="12290" width="15.42578125" style="200" customWidth="1"/>
    <col min="12291" max="12291" width="11.140625" style="200" customWidth="1"/>
    <col min="12292" max="12292" width="12" style="200" customWidth="1"/>
    <col min="12293" max="12293" width="10.140625" style="200" customWidth="1"/>
    <col min="12294" max="12294" width="11.28515625" style="200" customWidth="1"/>
    <col min="12295" max="12544" width="11.42578125" style="200"/>
    <col min="12545" max="12545" width="29.85546875" style="200" customWidth="1"/>
    <col min="12546" max="12546" width="15.42578125" style="200" customWidth="1"/>
    <col min="12547" max="12547" width="11.140625" style="200" customWidth="1"/>
    <col min="12548" max="12548" width="12" style="200" customWidth="1"/>
    <col min="12549" max="12549" width="10.140625" style="200" customWidth="1"/>
    <col min="12550" max="12550" width="11.28515625" style="200" customWidth="1"/>
    <col min="12551" max="12800" width="11.42578125" style="200"/>
    <col min="12801" max="12801" width="29.85546875" style="200" customWidth="1"/>
    <col min="12802" max="12802" width="15.42578125" style="200" customWidth="1"/>
    <col min="12803" max="12803" width="11.140625" style="200" customWidth="1"/>
    <col min="12804" max="12804" width="12" style="200" customWidth="1"/>
    <col min="12805" max="12805" width="10.140625" style="200" customWidth="1"/>
    <col min="12806" max="12806" width="11.28515625" style="200" customWidth="1"/>
    <col min="12807" max="13056" width="11.42578125" style="200"/>
    <col min="13057" max="13057" width="29.85546875" style="200" customWidth="1"/>
    <col min="13058" max="13058" width="15.42578125" style="200" customWidth="1"/>
    <col min="13059" max="13059" width="11.140625" style="200" customWidth="1"/>
    <col min="13060" max="13060" width="12" style="200" customWidth="1"/>
    <col min="13061" max="13061" width="10.140625" style="200" customWidth="1"/>
    <col min="13062" max="13062" width="11.28515625" style="200" customWidth="1"/>
    <col min="13063" max="13312" width="11.42578125" style="200"/>
    <col min="13313" max="13313" width="29.85546875" style="200" customWidth="1"/>
    <col min="13314" max="13314" width="15.42578125" style="200" customWidth="1"/>
    <col min="13315" max="13315" width="11.140625" style="200" customWidth="1"/>
    <col min="13316" max="13316" width="12" style="200" customWidth="1"/>
    <col min="13317" max="13317" width="10.140625" style="200" customWidth="1"/>
    <col min="13318" max="13318" width="11.28515625" style="200" customWidth="1"/>
    <col min="13319" max="13568" width="11.42578125" style="200"/>
    <col min="13569" max="13569" width="29.85546875" style="200" customWidth="1"/>
    <col min="13570" max="13570" width="15.42578125" style="200" customWidth="1"/>
    <col min="13571" max="13571" width="11.140625" style="200" customWidth="1"/>
    <col min="13572" max="13572" width="12" style="200" customWidth="1"/>
    <col min="13573" max="13573" width="10.140625" style="200" customWidth="1"/>
    <col min="13574" max="13574" width="11.28515625" style="200" customWidth="1"/>
    <col min="13575" max="13824" width="11.42578125" style="200"/>
    <col min="13825" max="13825" width="29.85546875" style="200" customWidth="1"/>
    <col min="13826" max="13826" width="15.42578125" style="200" customWidth="1"/>
    <col min="13827" max="13827" width="11.140625" style="200" customWidth="1"/>
    <col min="13828" max="13828" width="12" style="200" customWidth="1"/>
    <col min="13829" max="13829" width="10.140625" style="200" customWidth="1"/>
    <col min="13830" max="13830" width="11.28515625" style="200" customWidth="1"/>
    <col min="13831" max="14080" width="11.42578125" style="200"/>
    <col min="14081" max="14081" width="29.85546875" style="200" customWidth="1"/>
    <col min="14082" max="14082" width="15.42578125" style="200" customWidth="1"/>
    <col min="14083" max="14083" width="11.140625" style="200" customWidth="1"/>
    <col min="14084" max="14084" width="12" style="200" customWidth="1"/>
    <col min="14085" max="14085" width="10.140625" style="200" customWidth="1"/>
    <col min="14086" max="14086" width="11.28515625" style="200" customWidth="1"/>
    <col min="14087" max="14336" width="11.42578125" style="200"/>
    <col min="14337" max="14337" width="29.85546875" style="200" customWidth="1"/>
    <col min="14338" max="14338" width="15.42578125" style="200" customWidth="1"/>
    <col min="14339" max="14339" width="11.140625" style="200" customWidth="1"/>
    <col min="14340" max="14340" width="12" style="200" customWidth="1"/>
    <col min="14341" max="14341" width="10.140625" style="200" customWidth="1"/>
    <col min="14342" max="14342" width="11.28515625" style="200" customWidth="1"/>
    <col min="14343" max="14592" width="11.42578125" style="200"/>
    <col min="14593" max="14593" width="29.85546875" style="200" customWidth="1"/>
    <col min="14594" max="14594" width="15.42578125" style="200" customWidth="1"/>
    <col min="14595" max="14595" width="11.140625" style="200" customWidth="1"/>
    <col min="14596" max="14596" width="12" style="200" customWidth="1"/>
    <col min="14597" max="14597" width="10.140625" style="200" customWidth="1"/>
    <col min="14598" max="14598" width="11.28515625" style="200" customWidth="1"/>
    <col min="14599" max="14848" width="11.42578125" style="200"/>
    <col min="14849" max="14849" width="29.85546875" style="200" customWidth="1"/>
    <col min="14850" max="14850" width="15.42578125" style="200" customWidth="1"/>
    <col min="14851" max="14851" width="11.140625" style="200" customWidth="1"/>
    <col min="14852" max="14852" width="12" style="200" customWidth="1"/>
    <col min="14853" max="14853" width="10.140625" style="200" customWidth="1"/>
    <col min="14854" max="14854" width="11.28515625" style="200" customWidth="1"/>
    <col min="14855" max="15104" width="11.42578125" style="200"/>
    <col min="15105" max="15105" width="29.85546875" style="200" customWidth="1"/>
    <col min="15106" max="15106" width="15.42578125" style="200" customWidth="1"/>
    <col min="15107" max="15107" width="11.140625" style="200" customWidth="1"/>
    <col min="15108" max="15108" width="12" style="200" customWidth="1"/>
    <col min="15109" max="15109" width="10.140625" style="200" customWidth="1"/>
    <col min="15110" max="15110" width="11.28515625" style="200" customWidth="1"/>
    <col min="15111" max="15360" width="11.42578125" style="200"/>
    <col min="15361" max="15361" width="29.85546875" style="200" customWidth="1"/>
    <col min="15362" max="15362" width="15.42578125" style="200" customWidth="1"/>
    <col min="15363" max="15363" width="11.140625" style="200" customWidth="1"/>
    <col min="15364" max="15364" width="12" style="200" customWidth="1"/>
    <col min="15365" max="15365" width="10.140625" style="200" customWidth="1"/>
    <col min="15366" max="15366" width="11.28515625" style="200" customWidth="1"/>
    <col min="15367" max="15616" width="11.42578125" style="200"/>
    <col min="15617" max="15617" width="29.85546875" style="200" customWidth="1"/>
    <col min="15618" max="15618" width="15.42578125" style="200" customWidth="1"/>
    <col min="15619" max="15619" width="11.140625" style="200" customWidth="1"/>
    <col min="15620" max="15620" width="12" style="200" customWidth="1"/>
    <col min="15621" max="15621" width="10.140625" style="200" customWidth="1"/>
    <col min="15622" max="15622" width="11.28515625" style="200" customWidth="1"/>
    <col min="15623" max="15872" width="11.42578125" style="200"/>
    <col min="15873" max="15873" width="29.85546875" style="200" customWidth="1"/>
    <col min="15874" max="15874" width="15.42578125" style="200" customWidth="1"/>
    <col min="15875" max="15875" width="11.140625" style="200" customWidth="1"/>
    <col min="15876" max="15876" width="12" style="200" customWidth="1"/>
    <col min="15877" max="15877" width="10.140625" style="200" customWidth="1"/>
    <col min="15878" max="15878" width="11.28515625" style="200" customWidth="1"/>
    <col min="15879" max="16128" width="11.42578125" style="200"/>
    <col min="16129" max="16129" width="29.85546875" style="200" customWidth="1"/>
    <col min="16130" max="16130" width="15.42578125" style="200" customWidth="1"/>
    <col min="16131" max="16131" width="11.140625" style="200" customWidth="1"/>
    <col min="16132" max="16132" width="12" style="200" customWidth="1"/>
    <col min="16133" max="16133" width="10.140625" style="200" customWidth="1"/>
    <col min="16134" max="16134" width="11.28515625" style="200" customWidth="1"/>
    <col min="16135" max="16384" width="11.42578125" style="200"/>
  </cols>
  <sheetData>
    <row r="1" spans="1:9" ht="33.75" customHeight="1" x14ac:dyDescent="0.25">
      <c r="A1" s="485" t="s">
        <v>175</v>
      </c>
      <c r="B1" s="486"/>
      <c r="C1" s="487" t="s">
        <v>176</v>
      </c>
      <c r="D1" s="488"/>
      <c r="E1" s="488"/>
      <c r="F1" s="488"/>
      <c r="G1" s="489"/>
      <c r="H1" s="199"/>
    </row>
    <row r="2" spans="1:9" s="201" customFormat="1" ht="16.5" customHeight="1" thickBot="1" x14ac:dyDescent="0.25">
      <c r="A2" s="493" t="s">
        <v>177</v>
      </c>
      <c r="B2" s="494"/>
      <c r="C2" s="490"/>
      <c r="D2" s="491"/>
      <c r="E2" s="491"/>
      <c r="F2" s="491"/>
      <c r="G2" s="492"/>
    </row>
    <row r="3" spans="1:9" s="201" customFormat="1" ht="12" thickBot="1" x14ac:dyDescent="0.25"/>
    <row r="4" spans="1:9" s="201" customFormat="1" ht="48" customHeight="1" thickBot="1" x14ac:dyDescent="0.25">
      <c r="A4" s="495" t="s">
        <v>178</v>
      </c>
      <c r="B4" s="496"/>
      <c r="C4" s="497"/>
      <c r="D4" s="495" t="s">
        <v>247</v>
      </c>
      <c r="E4" s="496"/>
      <c r="F4" s="496"/>
      <c r="G4" s="497"/>
      <c r="I4" s="201" t="s">
        <v>247</v>
      </c>
    </row>
    <row r="5" spans="1:9" s="201" customFormat="1" ht="11.25" x14ac:dyDescent="0.2">
      <c r="A5" s="202"/>
      <c r="B5" s="202"/>
      <c r="C5" s="202"/>
      <c r="D5" s="202"/>
      <c r="E5" s="202"/>
      <c r="F5" s="202"/>
      <c r="G5" s="202"/>
    </row>
    <row r="6" spans="1:9" s="201" customFormat="1" x14ac:dyDescent="0.2">
      <c r="A6" s="203"/>
      <c r="B6" s="204"/>
      <c r="C6" s="204" t="s">
        <v>1</v>
      </c>
      <c r="D6" s="205" t="s">
        <v>180</v>
      </c>
      <c r="E6" s="206" t="s">
        <v>13</v>
      </c>
      <c r="F6" s="207"/>
      <c r="G6" s="207"/>
    </row>
    <row r="7" spans="1:9" s="201" customFormat="1" ht="12" customHeight="1" x14ac:dyDescent="0.2">
      <c r="A7" s="203"/>
      <c r="B7" s="206"/>
      <c r="C7" s="206">
        <v>6</v>
      </c>
      <c r="D7" s="206" t="s">
        <v>181</v>
      </c>
      <c r="E7" s="206">
        <v>2.5</v>
      </c>
      <c r="F7" s="203"/>
      <c r="G7" s="203"/>
    </row>
    <row r="8" spans="1:9" s="201" customFormat="1" x14ac:dyDescent="0.2">
      <c r="A8" s="208" t="s">
        <v>182</v>
      </c>
    </row>
    <row r="9" spans="1:9" s="201" customFormat="1" ht="11.25" x14ac:dyDescent="0.2">
      <c r="A9" s="209" t="s">
        <v>183</v>
      </c>
      <c r="B9" s="209"/>
      <c r="C9" s="210" t="s">
        <v>184</v>
      </c>
      <c r="D9" s="210" t="s">
        <v>185</v>
      </c>
      <c r="E9" s="210" t="s">
        <v>186</v>
      </c>
      <c r="F9" s="210" t="s">
        <v>187</v>
      </c>
      <c r="G9" s="211"/>
    </row>
    <row r="10" spans="1:9" s="201" customFormat="1" ht="11.25" customHeight="1" x14ac:dyDescent="0.2">
      <c r="A10" s="502" t="s">
        <v>188</v>
      </c>
      <c r="B10" s="502"/>
      <c r="C10" s="263"/>
      <c r="D10" s="213"/>
      <c r="E10" s="214">
        <v>0.05</v>
      </c>
      <c r="F10" s="215">
        <v>1982.7928798305982</v>
      </c>
      <c r="G10" s="211"/>
    </row>
    <row r="11" spans="1:9" s="201" customFormat="1" ht="11.25" customHeight="1" x14ac:dyDescent="0.2">
      <c r="A11" s="505" t="s">
        <v>248</v>
      </c>
      <c r="B11" s="506"/>
      <c r="C11" s="268"/>
      <c r="D11" s="269">
        <v>6000</v>
      </c>
      <c r="E11" s="234">
        <v>3</v>
      </c>
      <c r="F11" s="254">
        <v>2000</v>
      </c>
      <c r="G11" s="211"/>
    </row>
    <row r="12" spans="1:9" s="201" customFormat="1" ht="12" thickBot="1" x14ac:dyDescent="0.25">
      <c r="F12" s="206" t="s">
        <v>189</v>
      </c>
      <c r="G12" s="218">
        <v>3982.7928798305984</v>
      </c>
    </row>
    <row r="13" spans="1:9" s="201" customFormat="1" ht="13.5" thickBot="1" x14ac:dyDescent="0.25">
      <c r="A13" s="208" t="s">
        <v>190</v>
      </c>
    </row>
    <row r="14" spans="1:9" s="201" customFormat="1" ht="12.75" customHeight="1" x14ac:dyDescent="0.2">
      <c r="A14" s="479" t="s">
        <v>183</v>
      </c>
      <c r="B14" s="480"/>
      <c r="C14" s="219" t="s">
        <v>191</v>
      </c>
      <c r="D14" s="219" t="s">
        <v>192</v>
      </c>
      <c r="E14" s="219" t="s">
        <v>193</v>
      </c>
      <c r="F14" s="220" t="s">
        <v>187</v>
      </c>
      <c r="G14" s="221"/>
    </row>
    <row r="15" spans="1:9" s="201" customFormat="1" ht="11.25" x14ac:dyDescent="0.2">
      <c r="A15" s="502" t="s">
        <v>249</v>
      </c>
      <c r="B15" s="502"/>
      <c r="C15" s="263" t="s">
        <v>162</v>
      </c>
      <c r="D15" s="266">
        <v>470414</v>
      </c>
      <c r="E15" s="263">
        <v>1.05</v>
      </c>
      <c r="F15" s="215">
        <v>493934.7</v>
      </c>
      <c r="G15" s="211"/>
    </row>
    <row r="16" spans="1:9" s="201" customFormat="1" ht="11.25" x14ac:dyDescent="0.2">
      <c r="A16" s="499" t="s">
        <v>250</v>
      </c>
      <c r="B16" s="499"/>
      <c r="C16" s="212" t="s">
        <v>30</v>
      </c>
      <c r="D16" s="254">
        <v>7000</v>
      </c>
      <c r="E16" s="212">
        <v>1.3</v>
      </c>
      <c r="F16" s="215">
        <v>9100</v>
      </c>
      <c r="G16" s="211"/>
    </row>
    <row r="17" spans="1:10" s="201" customFormat="1" ht="18.75" customHeight="1" x14ac:dyDescent="0.2">
      <c r="A17" s="505" t="s">
        <v>251</v>
      </c>
      <c r="B17" s="506"/>
      <c r="C17" s="268" t="s">
        <v>252</v>
      </c>
      <c r="D17" s="269">
        <v>4722.55</v>
      </c>
      <c r="E17" s="268">
        <v>4.5999999999999996</v>
      </c>
      <c r="F17" s="254">
        <v>21723.73</v>
      </c>
      <c r="G17" s="211"/>
    </row>
    <row r="18" spans="1:10" s="201" customFormat="1" ht="11.25" x14ac:dyDescent="0.2">
      <c r="A18" s="500"/>
      <c r="B18" s="501"/>
      <c r="C18" s="263"/>
      <c r="D18" s="266"/>
      <c r="E18" s="263"/>
      <c r="F18" s="215"/>
      <c r="G18" s="211"/>
    </row>
    <row r="19" spans="1:10" s="201" customFormat="1" ht="11.25" x14ac:dyDescent="0.2">
      <c r="A19" s="500"/>
      <c r="B19" s="501"/>
      <c r="C19" s="263"/>
      <c r="D19" s="266"/>
      <c r="E19" s="263"/>
      <c r="F19" s="215"/>
      <c r="G19" s="211"/>
    </row>
    <row r="20" spans="1:10" s="201" customFormat="1" ht="12.75" customHeight="1" x14ac:dyDescent="0.2">
      <c r="A20" s="483"/>
      <c r="B20" s="484"/>
      <c r="C20" s="210"/>
      <c r="D20" s="215"/>
      <c r="E20" s="210"/>
      <c r="F20" s="215"/>
      <c r="G20" s="211"/>
    </row>
    <row r="21" spans="1:10" s="201" customFormat="1" ht="12" thickBot="1" x14ac:dyDescent="0.25">
      <c r="F21" s="206" t="s">
        <v>189</v>
      </c>
      <c r="G21" s="218">
        <v>524758.43000000005</v>
      </c>
      <c r="I21" s="201">
        <v>52475.843000000008</v>
      </c>
    </row>
    <row r="22" spans="1:10" s="201" customFormat="1" ht="13.5" thickBot="1" x14ac:dyDescent="0.25">
      <c r="A22" s="208" t="s">
        <v>198</v>
      </c>
    </row>
    <row r="23" spans="1:10" s="201" customFormat="1" ht="11.25" x14ac:dyDescent="0.2">
      <c r="A23" s="223" t="s">
        <v>199</v>
      </c>
      <c r="B23" s="224" t="s">
        <v>200</v>
      </c>
      <c r="C23" s="219" t="s">
        <v>201</v>
      </c>
      <c r="D23" s="219" t="s">
        <v>202</v>
      </c>
      <c r="E23" s="219" t="s">
        <v>203</v>
      </c>
      <c r="F23" s="220" t="s">
        <v>187</v>
      </c>
      <c r="G23" s="225"/>
    </row>
    <row r="24" spans="1:10" s="201" customFormat="1" ht="11.25" x14ac:dyDescent="0.2">
      <c r="A24" s="271" t="s">
        <v>234</v>
      </c>
      <c r="B24" s="272">
        <v>1.5</v>
      </c>
      <c r="C24" s="272">
        <v>20</v>
      </c>
      <c r="D24" s="272">
        <v>30</v>
      </c>
      <c r="E24" s="273">
        <v>1233.33</v>
      </c>
      <c r="F24" s="274">
        <v>36999.899999999994</v>
      </c>
      <c r="G24" s="211"/>
    </row>
    <row r="25" spans="1:10" s="201" customFormat="1" ht="11.25" x14ac:dyDescent="0.2">
      <c r="A25" s="226"/>
      <c r="B25" s="210"/>
      <c r="C25" s="210"/>
      <c r="D25" s="210"/>
      <c r="E25" s="215"/>
      <c r="F25" s="215">
        <v>0</v>
      </c>
      <c r="G25" s="211"/>
    </row>
    <row r="26" spans="1:10" s="201" customFormat="1" ht="12" thickBot="1" x14ac:dyDescent="0.25">
      <c r="F26" s="206" t="s">
        <v>189</v>
      </c>
      <c r="G26" s="218">
        <v>36999.899999999994</v>
      </c>
    </row>
    <row r="27" spans="1:10" s="201" customFormat="1" ht="13.5" thickBot="1" x14ac:dyDescent="0.25">
      <c r="A27" s="208" t="s">
        <v>204</v>
      </c>
    </row>
    <row r="28" spans="1:10" s="201" customFormat="1" ht="11.25" x14ac:dyDescent="0.2">
      <c r="A28" s="223" t="s">
        <v>205</v>
      </c>
      <c r="B28" s="228" t="s">
        <v>206</v>
      </c>
      <c r="C28" s="229" t="s">
        <v>207</v>
      </c>
      <c r="D28" s="230" t="s">
        <v>208</v>
      </c>
      <c r="E28" s="231" t="s">
        <v>186</v>
      </c>
      <c r="F28" s="220" t="s">
        <v>187</v>
      </c>
      <c r="G28" s="221"/>
    </row>
    <row r="29" spans="1:10" s="201" customFormat="1" ht="23.25" customHeight="1" thickBot="1" x14ac:dyDescent="0.25">
      <c r="A29" s="232" t="s">
        <v>253</v>
      </c>
      <c r="B29" s="233">
        <v>150049.19090609931</v>
      </c>
      <c r="C29" s="234">
        <v>185</v>
      </c>
      <c r="D29" s="233">
        <v>277591.00317628373</v>
      </c>
      <c r="E29" s="234">
        <v>7</v>
      </c>
      <c r="F29" s="235">
        <v>39655.857596611961</v>
      </c>
      <c r="G29" s="236"/>
      <c r="H29" s="201" t="s">
        <v>254</v>
      </c>
    </row>
    <row r="30" spans="1:10" s="201" customFormat="1" ht="12" thickBot="1" x14ac:dyDescent="0.25">
      <c r="F30" s="206" t="s">
        <v>189</v>
      </c>
      <c r="G30" s="238">
        <v>39655.857596611961</v>
      </c>
      <c r="I30" s="243"/>
    </row>
    <row r="31" spans="1:10" s="201" customFormat="1" ht="12" thickBot="1" x14ac:dyDescent="0.25">
      <c r="F31" s="239"/>
      <c r="I31" s="243"/>
    </row>
    <row r="32" spans="1:10" s="201" customFormat="1" ht="12" thickBot="1" x14ac:dyDescent="0.25">
      <c r="D32" s="240" t="s">
        <v>211</v>
      </c>
      <c r="E32" s="241"/>
      <c r="F32" s="241"/>
      <c r="G32" s="238">
        <v>605397</v>
      </c>
      <c r="I32" s="242"/>
      <c r="J32" s="242"/>
    </row>
    <row r="33" spans="1:9" s="201" customFormat="1" x14ac:dyDescent="0.2">
      <c r="A33" s="208"/>
    </row>
    <row r="34" spans="1:9" s="201" customFormat="1" ht="11.25" x14ac:dyDescent="0.2">
      <c r="A34" s="241"/>
      <c r="B34" s="241"/>
      <c r="C34" s="239"/>
      <c r="D34" s="241"/>
      <c r="E34" s="239"/>
      <c r="F34" s="239"/>
    </row>
    <row r="35" spans="1:9" s="201" customFormat="1" ht="13.5" customHeight="1" x14ac:dyDescent="0.2">
      <c r="A35" s="206"/>
      <c r="B35" s="260"/>
      <c r="C35" s="475" t="s">
        <v>3</v>
      </c>
      <c r="D35" s="475"/>
      <c r="E35" s="475"/>
      <c r="F35" s="261" t="s">
        <v>212</v>
      </c>
      <c r="G35" s="246" t="s">
        <v>213</v>
      </c>
    </row>
    <row r="36" spans="1:9" s="201" customFormat="1" ht="11.25" x14ac:dyDescent="0.2">
      <c r="C36" s="476" t="s">
        <v>168</v>
      </c>
      <c r="D36" s="476"/>
      <c r="E36" s="476"/>
      <c r="F36" s="247">
        <v>0.23</v>
      </c>
      <c r="G36" s="248">
        <v>139241.31</v>
      </c>
    </row>
    <row r="37" spans="1:9" s="201" customFormat="1" ht="11.25" x14ac:dyDescent="0.2">
      <c r="C37" s="476" t="s">
        <v>214</v>
      </c>
      <c r="D37" s="476"/>
      <c r="E37" s="476"/>
      <c r="F37" s="247">
        <v>0.02</v>
      </c>
      <c r="G37" s="248">
        <v>12107.94</v>
      </c>
    </row>
    <row r="38" spans="1:9" s="201" customFormat="1" x14ac:dyDescent="0.2">
      <c r="A38" s="200"/>
      <c r="B38" s="203"/>
      <c r="C38" s="476" t="s">
        <v>171</v>
      </c>
      <c r="D38" s="476"/>
      <c r="E38" s="476"/>
      <c r="F38" s="247">
        <v>0.05</v>
      </c>
      <c r="G38" s="248">
        <v>30269.850000000002</v>
      </c>
      <c r="I38" s="249"/>
    </row>
    <row r="39" spans="1:9" s="201" customFormat="1" ht="11.25" x14ac:dyDescent="0.2">
      <c r="A39" s="203"/>
      <c r="C39" s="475" t="s">
        <v>215</v>
      </c>
      <c r="D39" s="475"/>
      <c r="E39" s="475"/>
      <c r="F39" s="475"/>
      <c r="G39" s="250">
        <v>787016</v>
      </c>
      <c r="I39" s="249"/>
    </row>
    <row r="40" spans="1:9" s="201" customFormat="1" ht="11.25" x14ac:dyDescent="0.2">
      <c r="A40" s="477"/>
      <c r="B40" s="477"/>
      <c r="C40" s="477"/>
      <c r="E40" s="477"/>
      <c r="F40" s="477"/>
      <c r="G40" s="477"/>
    </row>
    <row r="41" spans="1:9" s="201" customFormat="1" ht="9" customHeight="1" x14ac:dyDescent="0.3">
      <c r="A41" s="251"/>
      <c r="B41" s="241"/>
      <c r="C41" s="241"/>
      <c r="D41" s="241"/>
      <c r="E41" s="241"/>
      <c r="F41" s="241"/>
      <c r="G41" s="241"/>
    </row>
    <row r="42" spans="1:9" s="201" customFormat="1" ht="11.25" x14ac:dyDescent="0.2">
      <c r="A42" s="473" t="s">
        <v>216</v>
      </c>
      <c r="B42" s="473"/>
      <c r="D42" s="203"/>
      <c r="E42" s="203"/>
    </row>
    <row r="43" spans="1:9" s="201" customFormat="1" ht="11.25" x14ac:dyDescent="0.2">
      <c r="A43" s="252" t="s">
        <v>217</v>
      </c>
      <c r="B43" s="253"/>
      <c r="C43" s="253"/>
      <c r="D43" s="201" t="s">
        <v>218</v>
      </c>
    </row>
    <row r="44" spans="1:9" s="201" customFormat="1" ht="11.25" x14ac:dyDescent="0.2">
      <c r="A44" s="252" t="s">
        <v>218</v>
      </c>
      <c r="B44" s="253"/>
      <c r="C44" s="253"/>
      <c r="D44" s="201" t="s">
        <v>218</v>
      </c>
    </row>
    <row r="45" spans="1:9" s="201" customFormat="1" ht="11.25" x14ac:dyDescent="0.2"/>
    <row r="46" spans="1:9" s="201" customFormat="1" ht="11.25" x14ac:dyDescent="0.2">
      <c r="A46" s="252" t="s">
        <v>219</v>
      </c>
    </row>
    <row r="47" spans="1:9" s="201" customFormat="1" ht="11.25" x14ac:dyDescent="0.2">
      <c r="A47" s="474"/>
      <c r="B47" s="474"/>
      <c r="C47" s="474"/>
      <c r="D47" s="474"/>
      <c r="E47" s="474"/>
      <c r="F47" s="474"/>
      <c r="G47" s="474"/>
    </row>
    <row r="48" spans="1:9" s="201" customFormat="1" ht="11.25" x14ac:dyDescent="0.2">
      <c r="A48" s="498"/>
      <c r="B48" s="498"/>
      <c r="C48" s="498"/>
      <c r="D48" s="498"/>
      <c r="E48" s="498"/>
      <c r="F48" s="498"/>
      <c r="G48" s="498"/>
    </row>
    <row r="49" s="201" customFormat="1" ht="11.25" x14ac:dyDescent="0.2"/>
    <row r="50" s="201" customFormat="1" ht="11.25" x14ac:dyDescent="0.2"/>
    <row r="51" s="201" customFormat="1" ht="11.25" x14ac:dyDescent="0.2"/>
    <row r="52" s="201" customFormat="1" ht="11.25" x14ac:dyDescent="0.2"/>
    <row r="53" s="201" customFormat="1" ht="11.25" x14ac:dyDescent="0.2"/>
  </sheetData>
  <mergeCells count="24">
    <mergeCell ref="A18:B18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48:G48"/>
    <mergeCell ref="A19:B19"/>
    <mergeCell ref="A20:B20"/>
    <mergeCell ref="C35:E35"/>
    <mergeCell ref="C36:E36"/>
    <mergeCell ref="C37:E37"/>
    <mergeCell ref="C38:E38"/>
    <mergeCell ref="C39:F39"/>
    <mergeCell ref="A40:C40"/>
    <mergeCell ref="E40:G40"/>
    <mergeCell ref="A42:B42"/>
    <mergeCell ref="A47:G4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D721C-9325-4D1E-B181-9E4963690A73}">
  <sheetPr>
    <tabColor rgb="FF7030A0"/>
  </sheetPr>
  <dimension ref="A1:I51"/>
  <sheetViews>
    <sheetView view="pageBreakPreview" topLeftCell="A4" zoomScaleNormal="100" zoomScaleSheetLayoutView="100" workbookViewId="0">
      <selection activeCell="I32" sqref="I32"/>
    </sheetView>
  </sheetViews>
  <sheetFormatPr baseColWidth="10" defaultRowHeight="12.75" x14ac:dyDescent="0.2"/>
  <cols>
    <col min="1" max="1" width="29.85546875" style="200" customWidth="1"/>
    <col min="2" max="2" width="15.42578125" style="200" customWidth="1"/>
    <col min="3" max="3" width="11.140625" style="200" customWidth="1"/>
    <col min="4" max="4" width="12" style="200" customWidth="1"/>
    <col min="5" max="5" width="10.140625" style="200" customWidth="1"/>
    <col min="6" max="6" width="11.28515625" style="200" customWidth="1"/>
    <col min="7" max="251" width="11.42578125" style="200"/>
    <col min="252" max="252" width="29.85546875" style="200" customWidth="1"/>
    <col min="253" max="253" width="15.42578125" style="200" customWidth="1"/>
    <col min="254" max="254" width="11.140625" style="200" customWidth="1"/>
    <col min="255" max="255" width="12" style="200" customWidth="1"/>
    <col min="256" max="256" width="10.140625" style="200" customWidth="1"/>
    <col min="257" max="257" width="11.28515625" style="200" customWidth="1"/>
    <col min="258" max="507" width="11.42578125" style="200"/>
    <col min="508" max="508" width="29.85546875" style="200" customWidth="1"/>
    <col min="509" max="509" width="15.42578125" style="200" customWidth="1"/>
    <col min="510" max="510" width="11.140625" style="200" customWidth="1"/>
    <col min="511" max="511" width="12" style="200" customWidth="1"/>
    <col min="512" max="512" width="10.140625" style="200" customWidth="1"/>
    <col min="513" max="513" width="11.28515625" style="200" customWidth="1"/>
    <col min="514" max="763" width="11.42578125" style="200"/>
    <col min="764" max="764" width="29.85546875" style="200" customWidth="1"/>
    <col min="765" max="765" width="15.42578125" style="200" customWidth="1"/>
    <col min="766" max="766" width="11.140625" style="200" customWidth="1"/>
    <col min="767" max="767" width="12" style="200" customWidth="1"/>
    <col min="768" max="768" width="10.140625" style="200" customWidth="1"/>
    <col min="769" max="769" width="11.28515625" style="200" customWidth="1"/>
    <col min="770" max="1019" width="11.42578125" style="200"/>
    <col min="1020" max="1020" width="29.85546875" style="200" customWidth="1"/>
    <col min="1021" max="1021" width="15.42578125" style="200" customWidth="1"/>
    <col min="1022" max="1022" width="11.140625" style="200" customWidth="1"/>
    <col min="1023" max="1023" width="12" style="200" customWidth="1"/>
    <col min="1024" max="1024" width="10.140625" style="200" customWidth="1"/>
    <col min="1025" max="1025" width="11.28515625" style="200" customWidth="1"/>
    <col min="1026" max="1275" width="11.42578125" style="200"/>
    <col min="1276" max="1276" width="29.85546875" style="200" customWidth="1"/>
    <col min="1277" max="1277" width="15.42578125" style="200" customWidth="1"/>
    <col min="1278" max="1278" width="11.140625" style="200" customWidth="1"/>
    <col min="1279" max="1279" width="12" style="200" customWidth="1"/>
    <col min="1280" max="1280" width="10.140625" style="200" customWidth="1"/>
    <col min="1281" max="1281" width="11.28515625" style="200" customWidth="1"/>
    <col min="1282" max="1531" width="11.42578125" style="200"/>
    <col min="1532" max="1532" width="29.85546875" style="200" customWidth="1"/>
    <col min="1533" max="1533" width="15.42578125" style="200" customWidth="1"/>
    <col min="1534" max="1534" width="11.140625" style="200" customWidth="1"/>
    <col min="1535" max="1535" width="12" style="200" customWidth="1"/>
    <col min="1536" max="1536" width="10.140625" style="200" customWidth="1"/>
    <col min="1537" max="1537" width="11.28515625" style="200" customWidth="1"/>
    <col min="1538" max="1787" width="11.42578125" style="200"/>
    <col min="1788" max="1788" width="29.85546875" style="200" customWidth="1"/>
    <col min="1789" max="1789" width="15.42578125" style="200" customWidth="1"/>
    <col min="1790" max="1790" width="11.140625" style="200" customWidth="1"/>
    <col min="1791" max="1791" width="12" style="200" customWidth="1"/>
    <col min="1792" max="1792" width="10.140625" style="200" customWidth="1"/>
    <col min="1793" max="1793" width="11.28515625" style="200" customWidth="1"/>
    <col min="1794" max="2043" width="11.42578125" style="200"/>
    <col min="2044" max="2044" width="29.85546875" style="200" customWidth="1"/>
    <col min="2045" max="2045" width="15.42578125" style="200" customWidth="1"/>
    <col min="2046" max="2046" width="11.140625" style="200" customWidth="1"/>
    <col min="2047" max="2047" width="12" style="200" customWidth="1"/>
    <col min="2048" max="2048" width="10.140625" style="200" customWidth="1"/>
    <col min="2049" max="2049" width="11.28515625" style="200" customWidth="1"/>
    <col min="2050" max="2299" width="11.42578125" style="200"/>
    <col min="2300" max="2300" width="29.85546875" style="200" customWidth="1"/>
    <col min="2301" max="2301" width="15.42578125" style="200" customWidth="1"/>
    <col min="2302" max="2302" width="11.140625" style="200" customWidth="1"/>
    <col min="2303" max="2303" width="12" style="200" customWidth="1"/>
    <col min="2304" max="2304" width="10.140625" style="200" customWidth="1"/>
    <col min="2305" max="2305" width="11.28515625" style="200" customWidth="1"/>
    <col min="2306" max="2555" width="11.42578125" style="200"/>
    <col min="2556" max="2556" width="29.85546875" style="200" customWidth="1"/>
    <col min="2557" max="2557" width="15.42578125" style="200" customWidth="1"/>
    <col min="2558" max="2558" width="11.140625" style="200" customWidth="1"/>
    <col min="2559" max="2559" width="12" style="200" customWidth="1"/>
    <col min="2560" max="2560" width="10.140625" style="200" customWidth="1"/>
    <col min="2561" max="2561" width="11.28515625" style="200" customWidth="1"/>
    <col min="2562" max="2811" width="11.42578125" style="200"/>
    <col min="2812" max="2812" width="29.85546875" style="200" customWidth="1"/>
    <col min="2813" max="2813" width="15.42578125" style="200" customWidth="1"/>
    <col min="2814" max="2814" width="11.140625" style="200" customWidth="1"/>
    <col min="2815" max="2815" width="12" style="200" customWidth="1"/>
    <col min="2816" max="2816" width="10.140625" style="200" customWidth="1"/>
    <col min="2817" max="2817" width="11.28515625" style="200" customWidth="1"/>
    <col min="2818" max="3067" width="11.42578125" style="200"/>
    <col min="3068" max="3068" width="29.85546875" style="200" customWidth="1"/>
    <col min="3069" max="3069" width="15.42578125" style="200" customWidth="1"/>
    <col min="3070" max="3070" width="11.140625" style="200" customWidth="1"/>
    <col min="3071" max="3071" width="12" style="200" customWidth="1"/>
    <col min="3072" max="3072" width="10.140625" style="200" customWidth="1"/>
    <col min="3073" max="3073" width="11.28515625" style="200" customWidth="1"/>
    <col min="3074" max="3323" width="11.42578125" style="200"/>
    <col min="3324" max="3324" width="29.85546875" style="200" customWidth="1"/>
    <col min="3325" max="3325" width="15.42578125" style="200" customWidth="1"/>
    <col min="3326" max="3326" width="11.140625" style="200" customWidth="1"/>
    <col min="3327" max="3327" width="12" style="200" customWidth="1"/>
    <col min="3328" max="3328" width="10.140625" style="200" customWidth="1"/>
    <col min="3329" max="3329" width="11.28515625" style="200" customWidth="1"/>
    <col min="3330" max="3579" width="11.42578125" style="200"/>
    <col min="3580" max="3580" width="29.85546875" style="200" customWidth="1"/>
    <col min="3581" max="3581" width="15.42578125" style="200" customWidth="1"/>
    <col min="3582" max="3582" width="11.140625" style="200" customWidth="1"/>
    <col min="3583" max="3583" width="12" style="200" customWidth="1"/>
    <col min="3584" max="3584" width="10.140625" style="200" customWidth="1"/>
    <col min="3585" max="3585" width="11.28515625" style="200" customWidth="1"/>
    <col min="3586" max="3835" width="11.42578125" style="200"/>
    <col min="3836" max="3836" width="29.85546875" style="200" customWidth="1"/>
    <col min="3837" max="3837" width="15.42578125" style="200" customWidth="1"/>
    <col min="3838" max="3838" width="11.140625" style="200" customWidth="1"/>
    <col min="3839" max="3839" width="12" style="200" customWidth="1"/>
    <col min="3840" max="3840" width="10.140625" style="200" customWidth="1"/>
    <col min="3841" max="3841" width="11.28515625" style="200" customWidth="1"/>
    <col min="3842" max="4091" width="11.42578125" style="200"/>
    <col min="4092" max="4092" width="29.85546875" style="200" customWidth="1"/>
    <col min="4093" max="4093" width="15.42578125" style="200" customWidth="1"/>
    <col min="4094" max="4094" width="11.140625" style="200" customWidth="1"/>
    <col min="4095" max="4095" width="12" style="200" customWidth="1"/>
    <col min="4096" max="4096" width="10.140625" style="200" customWidth="1"/>
    <col min="4097" max="4097" width="11.28515625" style="200" customWidth="1"/>
    <col min="4098" max="4347" width="11.42578125" style="200"/>
    <col min="4348" max="4348" width="29.85546875" style="200" customWidth="1"/>
    <col min="4349" max="4349" width="15.42578125" style="200" customWidth="1"/>
    <col min="4350" max="4350" width="11.140625" style="200" customWidth="1"/>
    <col min="4351" max="4351" width="12" style="200" customWidth="1"/>
    <col min="4352" max="4352" width="10.140625" style="200" customWidth="1"/>
    <col min="4353" max="4353" width="11.28515625" style="200" customWidth="1"/>
    <col min="4354" max="4603" width="11.42578125" style="200"/>
    <col min="4604" max="4604" width="29.85546875" style="200" customWidth="1"/>
    <col min="4605" max="4605" width="15.42578125" style="200" customWidth="1"/>
    <col min="4606" max="4606" width="11.140625" style="200" customWidth="1"/>
    <col min="4607" max="4607" width="12" style="200" customWidth="1"/>
    <col min="4608" max="4608" width="10.140625" style="200" customWidth="1"/>
    <col min="4609" max="4609" width="11.28515625" style="200" customWidth="1"/>
    <col min="4610" max="4859" width="11.42578125" style="200"/>
    <col min="4860" max="4860" width="29.85546875" style="200" customWidth="1"/>
    <col min="4861" max="4861" width="15.42578125" style="200" customWidth="1"/>
    <col min="4862" max="4862" width="11.140625" style="200" customWidth="1"/>
    <col min="4863" max="4863" width="12" style="200" customWidth="1"/>
    <col min="4864" max="4864" width="10.140625" style="200" customWidth="1"/>
    <col min="4865" max="4865" width="11.28515625" style="200" customWidth="1"/>
    <col min="4866" max="5115" width="11.42578125" style="200"/>
    <col min="5116" max="5116" width="29.85546875" style="200" customWidth="1"/>
    <col min="5117" max="5117" width="15.42578125" style="200" customWidth="1"/>
    <col min="5118" max="5118" width="11.140625" style="200" customWidth="1"/>
    <col min="5119" max="5119" width="12" style="200" customWidth="1"/>
    <col min="5120" max="5120" width="10.140625" style="200" customWidth="1"/>
    <col min="5121" max="5121" width="11.28515625" style="200" customWidth="1"/>
    <col min="5122" max="5371" width="11.42578125" style="200"/>
    <col min="5372" max="5372" width="29.85546875" style="200" customWidth="1"/>
    <col min="5373" max="5373" width="15.42578125" style="200" customWidth="1"/>
    <col min="5374" max="5374" width="11.140625" style="200" customWidth="1"/>
    <col min="5375" max="5375" width="12" style="200" customWidth="1"/>
    <col min="5376" max="5376" width="10.140625" style="200" customWidth="1"/>
    <col min="5377" max="5377" width="11.28515625" style="200" customWidth="1"/>
    <col min="5378" max="5627" width="11.42578125" style="200"/>
    <col min="5628" max="5628" width="29.85546875" style="200" customWidth="1"/>
    <col min="5629" max="5629" width="15.42578125" style="200" customWidth="1"/>
    <col min="5630" max="5630" width="11.140625" style="200" customWidth="1"/>
    <col min="5631" max="5631" width="12" style="200" customWidth="1"/>
    <col min="5632" max="5632" width="10.140625" style="200" customWidth="1"/>
    <col min="5633" max="5633" width="11.28515625" style="200" customWidth="1"/>
    <col min="5634" max="5883" width="11.42578125" style="200"/>
    <col min="5884" max="5884" width="29.85546875" style="200" customWidth="1"/>
    <col min="5885" max="5885" width="15.42578125" style="200" customWidth="1"/>
    <col min="5886" max="5886" width="11.140625" style="200" customWidth="1"/>
    <col min="5887" max="5887" width="12" style="200" customWidth="1"/>
    <col min="5888" max="5888" width="10.140625" style="200" customWidth="1"/>
    <col min="5889" max="5889" width="11.28515625" style="200" customWidth="1"/>
    <col min="5890" max="6139" width="11.42578125" style="200"/>
    <col min="6140" max="6140" width="29.85546875" style="200" customWidth="1"/>
    <col min="6141" max="6141" width="15.42578125" style="200" customWidth="1"/>
    <col min="6142" max="6142" width="11.140625" style="200" customWidth="1"/>
    <col min="6143" max="6143" width="12" style="200" customWidth="1"/>
    <col min="6144" max="6144" width="10.140625" style="200" customWidth="1"/>
    <col min="6145" max="6145" width="11.28515625" style="200" customWidth="1"/>
    <col min="6146" max="6395" width="11.42578125" style="200"/>
    <col min="6396" max="6396" width="29.85546875" style="200" customWidth="1"/>
    <col min="6397" max="6397" width="15.42578125" style="200" customWidth="1"/>
    <col min="6398" max="6398" width="11.140625" style="200" customWidth="1"/>
    <col min="6399" max="6399" width="12" style="200" customWidth="1"/>
    <col min="6400" max="6400" width="10.140625" style="200" customWidth="1"/>
    <col min="6401" max="6401" width="11.28515625" style="200" customWidth="1"/>
    <col min="6402" max="6651" width="11.42578125" style="200"/>
    <col min="6652" max="6652" width="29.85546875" style="200" customWidth="1"/>
    <col min="6653" max="6653" width="15.42578125" style="200" customWidth="1"/>
    <col min="6654" max="6654" width="11.140625" style="200" customWidth="1"/>
    <col min="6655" max="6655" width="12" style="200" customWidth="1"/>
    <col min="6656" max="6656" width="10.140625" style="200" customWidth="1"/>
    <col min="6657" max="6657" width="11.28515625" style="200" customWidth="1"/>
    <col min="6658" max="6907" width="11.42578125" style="200"/>
    <col min="6908" max="6908" width="29.85546875" style="200" customWidth="1"/>
    <col min="6909" max="6909" width="15.42578125" style="200" customWidth="1"/>
    <col min="6910" max="6910" width="11.140625" style="200" customWidth="1"/>
    <col min="6911" max="6911" width="12" style="200" customWidth="1"/>
    <col min="6912" max="6912" width="10.140625" style="200" customWidth="1"/>
    <col min="6913" max="6913" width="11.28515625" style="200" customWidth="1"/>
    <col min="6914" max="7163" width="11.42578125" style="200"/>
    <col min="7164" max="7164" width="29.85546875" style="200" customWidth="1"/>
    <col min="7165" max="7165" width="15.42578125" style="200" customWidth="1"/>
    <col min="7166" max="7166" width="11.140625" style="200" customWidth="1"/>
    <col min="7167" max="7167" width="12" style="200" customWidth="1"/>
    <col min="7168" max="7168" width="10.140625" style="200" customWidth="1"/>
    <col min="7169" max="7169" width="11.28515625" style="200" customWidth="1"/>
    <col min="7170" max="7419" width="11.42578125" style="200"/>
    <col min="7420" max="7420" width="29.85546875" style="200" customWidth="1"/>
    <col min="7421" max="7421" width="15.42578125" style="200" customWidth="1"/>
    <col min="7422" max="7422" width="11.140625" style="200" customWidth="1"/>
    <col min="7423" max="7423" width="12" style="200" customWidth="1"/>
    <col min="7424" max="7424" width="10.140625" style="200" customWidth="1"/>
    <col min="7425" max="7425" width="11.28515625" style="200" customWidth="1"/>
    <col min="7426" max="7675" width="11.42578125" style="200"/>
    <col min="7676" max="7676" width="29.85546875" style="200" customWidth="1"/>
    <col min="7677" max="7677" width="15.42578125" style="200" customWidth="1"/>
    <col min="7678" max="7678" width="11.140625" style="200" customWidth="1"/>
    <col min="7679" max="7679" width="12" style="200" customWidth="1"/>
    <col min="7680" max="7680" width="10.140625" style="200" customWidth="1"/>
    <col min="7681" max="7681" width="11.28515625" style="200" customWidth="1"/>
    <col min="7682" max="7931" width="11.42578125" style="200"/>
    <col min="7932" max="7932" width="29.85546875" style="200" customWidth="1"/>
    <col min="7933" max="7933" width="15.42578125" style="200" customWidth="1"/>
    <col min="7934" max="7934" width="11.140625" style="200" customWidth="1"/>
    <col min="7935" max="7935" width="12" style="200" customWidth="1"/>
    <col min="7936" max="7936" width="10.140625" style="200" customWidth="1"/>
    <col min="7937" max="7937" width="11.28515625" style="200" customWidth="1"/>
    <col min="7938" max="8187" width="11.42578125" style="200"/>
    <col min="8188" max="8188" width="29.85546875" style="200" customWidth="1"/>
    <col min="8189" max="8189" width="15.42578125" style="200" customWidth="1"/>
    <col min="8190" max="8190" width="11.140625" style="200" customWidth="1"/>
    <col min="8191" max="8191" width="12" style="200" customWidth="1"/>
    <col min="8192" max="8192" width="10.140625" style="200" customWidth="1"/>
    <col min="8193" max="8193" width="11.28515625" style="200" customWidth="1"/>
    <col min="8194" max="8443" width="11.42578125" style="200"/>
    <col min="8444" max="8444" width="29.85546875" style="200" customWidth="1"/>
    <col min="8445" max="8445" width="15.42578125" style="200" customWidth="1"/>
    <col min="8446" max="8446" width="11.140625" style="200" customWidth="1"/>
    <col min="8447" max="8447" width="12" style="200" customWidth="1"/>
    <col min="8448" max="8448" width="10.140625" style="200" customWidth="1"/>
    <col min="8449" max="8449" width="11.28515625" style="200" customWidth="1"/>
    <col min="8450" max="8699" width="11.42578125" style="200"/>
    <col min="8700" max="8700" width="29.85546875" style="200" customWidth="1"/>
    <col min="8701" max="8701" width="15.42578125" style="200" customWidth="1"/>
    <col min="8702" max="8702" width="11.140625" style="200" customWidth="1"/>
    <col min="8703" max="8703" width="12" style="200" customWidth="1"/>
    <col min="8704" max="8704" width="10.140625" style="200" customWidth="1"/>
    <col min="8705" max="8705" width="11.28515625" style="200" customWidth="1"/>
    <col min="8706" max="8955" width="11.42578125" style="200"/>
    <col min="8956" max="8956" width="29.85546875" style="200" customWidth="1"/>
    <col min="8957" max="8957" width="15.42578125" style="200" customWidth="1"/>
    <col min="8958" max="8958" width="11.140625" style="200" customWidth="1"/>
    <col min="8959" max="8959" width="12" style="200" customWidth="1"/>
    <col min="8960" max="8960" width="10.140625" style="200" customWidth="1"/>
    <col min="8961" max="8961" width="11.28515625" style="200" customWidth="1"/>
    <col min="8962" max="9211" width="11.42578125" style="200"/>
    <col min="9212" max="9212" width="29.85546875" style="200" customWidth="1"/>
    <col min="9213" max="9213" width="15.42578125" style="200" customWidth="1"/>
    <col min="9214" max="9214" width="11.140625" style="200" customWidth="1"/>
    <col min="9215" max="9215" width="12" style="200" customWidth="1"/>
    <col min="9216" max="9216" width="10.140625" style="200" customWidth="1"/>
    <col min="9217" max="9217" width="11.28515625" style="200" customWidth="1"/>
    <col min="9218" max="9467" width="11.42578125" style="200"/>
    <col min="9468" max="9468" width="29.85546875" style="200" customWidth="1"/>
    <col min="9469" max="9469" width="15.42578125" style="200" customWidth="1"/>
    <col min="9470" max="9470" width="11.140625" style="200" customWidth="1"/>
    <col min="9471" max="9471" width="12" style="200" customWidth="1"/>
    <col min="9472" max="9472" width="10.140625" style="200" customWidth="1"/>
    <col min="9473" max="9473" width="11.28515625" style="200" customWidth="1"/>
    <col min="9474" max="9723" width="11.42578125" style="200"/>
    <col min="9724" max="9724" width="29.85546875" style="200" customWidth="1"/>
    <col min="9725" max="9725" width="15.42578125" style="200" customWidth="1"/>
    <col min="9726" max="9726" width="11.140625" style="200" customWidth="1"/>
    <col min="9727" max="9727" width="12" style="200" customWidth="1"/>
    <col min="9728" max="9728" width="10.140625" style="200" customWidth="1"/>
    <col min="9729" max="9729" width="11.28515625" style="200" customWidth="1"/>
    <col min="9730" max="9979" width="11.42578125" style="200"/>
    <col min="9980" max="9980" width="29.85546875" style="200" customWidth="1"/>
    <col min="9981" max="9981" width="15.42578125" style="200" customWidth="1"/>
    <col min="9982" max="9982" width="11.140625" style="200" customWidth="1"/>
    <col min="9983" max="9983" width="12" style="200" customWidth="1"/>
    <col min="9984" max="9984" width="10.140625" style="200" customWidth="1"/>
    <col min="9985" max="9985" width="11.28515625" style="200" customWidth="1"/>
    <col min="9986" max="10235" width="11.42578125" style="200"/>
    <col min="10236" max="10236" width="29.85546875" style="200" customWidth="1"/>
    <col min="10237" max="10237" width="15.42578125" style="200" customWidth="1"/>
    <col min="10238" max="10238" width="11.140625" style="200" customWidth="1"/>
    <col min="10239" max="10239" width="12" style="200" customWidth="1"/>
    <col min="10240" max="10240" width="10.140625" style="200" customWidth="1"/>
    <col min="10241" max="10241" width="11.28515625" style="200" customWidth="1"/>
    <col min="10242" max="10491" width="11.42578125" style="200"/>
    <col min="10492" max="10492" width="29.85546875" style="200" customWidth="1"/>
    <col min="10493" max="10493" width="15.42578125" style="200" customWidth="1"/>
    <col min="10494" max="10494" width="11.140625" style="200" customWidth="1"/>
    <col min="10495" max="10495" width="12" style="200" customWidth="1"/>
    <col min="10496" max="10496" width="10.140625" style="200" customWidth="1"/>
    <col min="10497" max="10497" width="11.28515625" style="200" customWidth="1"/>
    <col min="10498" max="10747" width="11.42578125" style="200"/>
    <col min="10748" max="10748" width="29.85546875" style="200" customWidth="1"/>
    <col min="10749" max="10749" width="15.42578125" style="200" customWidth="1"/>
    <col min="10750" max="10750" width="11.140625" style="200" customWidth="1"/>
    <col min="10751" max="10751" width="12" style="200" customWidth="1"/>
    <col min="10752" max="10752" width="10.140625" style="200" customWidth="1"/>
    <col min="10753" max="10753" width="11.28515625" style="200" customWidth="1"/>
    <col min="10754" max="11003" width="11.42578125" style="200"/>
    <col min="11004" max="11004" width="29.85546875" style="200" customWidth="1"/>
    <col min="11005" max="11005" width="15.42578125" style="200" customWidth="1"/>
    <col min="11006" max="11006" width="11.140625" style="200" customWidth="1"/>
    <col min="11007" max="11007" width="12" style="200" customWidth="1"/>
    <col min="11008" max="11008" width="10.140625" style="200" customWidth="1"/>
    <col min="11009" max="11009" width="11.28515625" style="200" customWidth="1"/>
    <col min="11010" max="11259" width="11.42578125" style="200"/>
    <col min="11260" max="11260" width="29.85546875" style="200" customWidth="1"/>
    <col min="11261" max="11261" width="15.42578125" style="200" customWidth="1"/>
    <col min="11262" max="11262" width="11.140625" style="200" customWidth="1"/>
    <col min="11263" max="11263" width="12" style="200" customWidth="1"/>
    <col min="11264" max="11264" width="10.140625" style="200" customWidth="1"/>
    <col min="11265" max="11265" width="11.28515625" style="200" customWidth="1"/>
    <col min="11266" max="11515" width="11.42578125" style="200"/>
    <col min="11516" max="11516" width="29.85546875" style="200" customWidth="1"/>
    <col min="11517" max="11517" width="15.42578125" style="200" customWidth="1"/>
    <col min="11518" max="11518" width="11.140625" style="200" customWidth="1"/>
    <col min="11519" max="11519" width="12" style="200" customWidth="1"/>
    <col min="11520" max="11520" width="10.140625" style="200" customWidth="1"/>
    <col min="11521" max="11521" width="11.28515625" style="200" customWidth="1"/>
    <col min="11522" max="11771" width="11.42578125" style="200"/>
    <col min="11772" max="11772" width="29.85546875" style="200" customWidth="1"/>
    <col min="11773" max="11773" width="15.42578125" style="200" customWidth="1"/>
    <col min="11774" max="11774" width="11.140625" style="200" customWidth="1"/>
    <col min="11775" max="11775" width="12" style="200" customWidth="1"/>
    <col min="11776" max="11776" width="10.140625" style="200" customWidth="1"/>
    <col min="11777" max="11777" width="11.28515625" style="200" customWidth="1"/>
    <col min="11778" max="12027" width="11.42578125" style="200"/>
    <col min="12028" max="12028" width="29.85546875" style="200" customWidth="1"/>
    <col min="12029" max="12029" width="15.42578125" style="200" customWidth="1"/>
    <col min="12030" max="12030" width="11.140625" style="200" customWidth="1"/>
    <col min="12031" max="12031" width="12" style="200" customWidth="1"/>
    <col min="12032" max="12032" width="10.140625" style="200" customWidth="1"/>
    <col min="12033" max="12033" width="11.28515625" style="200" customWidth="1"/>
    <col min="12034" max="12283" width="11.42578125" style="200"/>
    <col min="12284" max="12284" width="29.85546875" style="200" customWidth="1"/>
    <col min="12285" max="12285" width="15.42578125" style="200" customWidth="1"/>
    <col min="12286" max="12286" width="11.140625" style="200" customWidth="1"/>
    <col min="12287" max="12287" width="12" style="200" customWidth="1"/>
    <col min="12288" max="12288" width="10.140625" style="200" customWidth="1"/>
    <col min="12289" max="12289" width="11.28515625" style="200" customWidth="1"/>
    <col min="12290" max="12539" width="11.42578125" style="200"/>
    <col min="12540" max="12540" width="29.85546875" style="200" customWidth="1"/>
    <col min="12541" max="12541" width="15.42578125" style="200" customWidth="1"/>
    <col min="12542" max="12542" width="11.140625" style="200" customWidth="1"/>
    <col min="12543" max="12543" width="12" style="200" customWidth="1"/>
    <col min="12544" max="12544" width="10.140625" style="200" customWidth="1"/>
    <col min="12545" max="12545" width="11.28515625" style="200" customWidth="1"/>
    <col min="12546" max="12795" width="11.42578125" style="200"/>
    <col min="12796" max="12796" width="29.85546875" style="200" customWidth="1"/>
    <col min="12797" max="12797" width="15.42578125" style="200" customWidth="1"/>
    <col min="12798" max="12798" width="11.140625" style="200" customWidth="1"/>
    <col min="12799" max="12799" width="12" style="200" customWidth="1"/>
    <col min="12800" max="12800" width="10.140625" style="200" customWidth="1"/>
    <col min="12801" max="12801" width="11.28515625" style="200" customWidth="1"/>
    <col min="12802" max="13051" width="11.42578125" style="200"/>
    <col min="13052" max="13052" width="29.85546875" style="200" customWidth="1"/>
    <col min="13053" max="13053" width="15.42578125" style="200" customWidth="1"/>
    <col min="13054" max="13054" width="11.140625" style="200" customWidth="1"/>
    <col min="13055" max="13055" width="12" style="200" customWidth="1"/>
    <col min="13056" max="13056" width="10.140625" style="200" customWidth="1"/>
    <col min="13057" max="13057" width="11.28515625" style="200" customWidth="1"/>
    <col min="13058" max="13307" width="11.42578125" style="200"/>
    <col min="13308" max="13308" width="29.85546875" style="200" customWidth="1"/>
    <col min="13309" max="13309" width="15.42578125" style="200" customWidth="1"/>
    <col min="13310" max="13310" width="11.140625" style="200" customWidth="1"/>
    <col min="13311" max="13311" width="12" style="200" customWidth="1"/>
    <col min="13312" max="13312" width="10.140625" style="200" customWidth="1"/>
    <col min="13313" max="13313" width="11.28515625" style="200" customWidth="1"/>
    <col min="13314" max="13563" width="11.42578125" style="200"/>
    <col min="13564" max="13564" width="29.85546875" style="200" customWidth="1"/>
    <col min="13565" max="13565" width="15.42578125" style="200" customWidth="1"/>
    <col min="13566" max="13566" width="11.140625" style="200" customWidth="1"/>
    <col min="13567" max="13567" width="12" style="200" customWidth="1"/>
    <col min="13568" max="13568" width="10.140625" style="200" customWidth="1"/>
    <col min="13569" max="13569" width="11.28515625" style="200" customWidth="1"/>
    <col min="13570" max="13819" width="11.42578125" style="200"/>
    <col min="13820" max="13820" width="29.85546875" style="200" customWidth="1"/>
    <col min="13821" max="13821" width="15.42578125" style="200" customWidth="1"/>
    <col min="13822" max="13822" width="11.140625" style="200" customWidth="1"/>
    <col min="13823" max="13823" width="12" style="200" customWidth="1"/>
    <col min="13824" max="13824" width="10.140625" style="200" customWidth="1"/>
    <col min="13825" max="13825" width="11.28515625" style="200" customWidth="1"/>
    <col min="13826" max="14075" width="11.42578125" style="200"/>
    <col min="14076" max="14076" width="29.85546875" style="200" customWidth="1"/>
    <col min="14077" max="14077" width="15.42578125" style="200" customWidth="1"/>
    <col min="14078" max="14078" width="11.140625" style="200" customWidth="1"/>
    <col min="14079" max="14079" width="12" style="200" customWidth="1"/>
    <col min="14080" max="14080" width="10.140625" style="200" customWidth="1"/>
    <col min="14081" max="14081" width="11.28515625" style="200" customWidth="1"/>
    <col min="14082" max="14331" width="11.42578125" style="200"/>
    <col min="14332" max="14332" width="29.85546875" style="200" customWidth="1"/>
    <col min="14333" max="14333" width="15.42578125" style="200" customWidth="1"/>
    <col min="14334" max="14334" width="11.140625" style="200" customWidth="1"/>
    <col min="14335" max="14335" width="12" style="200" customWidth="1"/>
    <col min="14336" max="14336" width="10.140625" style="200" customWidth="1"/>
    <col min="14337" max="14337" width="11.28515625" style="200" customWidth="1"/>
    <col min="14338" max="14587" width="11.42578125" style="200"/>
    <col min="14588" max="14588" width="29.85546875" style="200" customWidth="1"/>
    <col min="14589" max="14589" width="15.42578125" style="200" customWidth="1"/>
    <col min="14590" max="14590" width="11.140625" style="200" customWidth="1"/>
    <col min="14591" max="14591" width="12" style="200" customWidth="1"/>
    <col min="14592" max="14592" width="10.140625" style="200" customWidth="1"/>
    <col min="14593" max="14593" width="11.28515625" style="200" customWidth="1"/>
    <col min="14594" max="14843" width="11.42578125" style="200"/>
    <col min="14844" max="14844" width="29.85546875" style="200" customWidth="1"/>
    <col min="14845" max="14845" width="15.42578125" style="200" customWidth="1"/>
    <col min="14846" max="14846" width="11.140625" style="200" customWidth="1"/>
    <col min="14847" max="14847" width="12" style="200" customWidth="1"/>
    <col min="14848" max="14848" width="10.140625" style="200" customWidth="1"/>
    <col min="14849" max="14849" width="11.28515625" style="200" customWidth="1"/>
    <col min="14850" max="15099" width="11.42578125" style="200"/>
    <col min="15100" max="15100" width="29.85546875" style="200" customWidth="1"/>
    <col min="15101" max="15101" width="15.42578125" style="200" customWidth="1"/>
    <col min="15102" max="15102" width="11.140625" style="200" customWidth="1"/>
    <col min="15103" max="15103" width="12" style="200" customWidth="1"/>
    <col min="15104" max="15104" width="10.140625" style="200" customWidth="1"/>
    <col min="15105" max="15105" width="11.28515625" style="200" customWidth="1"/>
    <col min="15106" max="15355" width="11.42578125" style="200"/>
    <col min="15356" max="15356" width="29.85546875" style="200" customWidth="1"/>
    <col min="15357" max="15357" width="15.42578125" style="200" customWidth="1"/>
    <col min="15358" max="15358" width="11.140625" style="200" customWidth="1"/>
    <col min="15359" max="15359" width="12" style="200" customWidth="1"/>
    <col min="15360" max="15360" width="10.140625" style="200" customWidth="1"/>
    <col min="15361" max="15361" width="11.28515625" style="200" customWidth="1"/>
    <col min="15362" max="15611" width="11.42578125" style="200"/>
    <col min="15612" max="15612" width="29.85546875" style="200" customWidth="1"/>
    <col min="15613" max="15613" width="15.42578125" style="200" customWidth="1"/>
    <col min="15614" max="15614" width="11.140625" style="200" customWidth="1"/>
    <col min="15615" max="15615" width="12" style="200" customWidth="1"/>
    <col min="15616" max="15616" width="10.140625" style="200" customWidth="1"/>
    <col min="15617" max="15617" width="11.28515625" style="200" customWidth="1"/>
    <col min="15618" max="15867" width="11.42578125" style="200"/>
    <col min="15868" max="15868" width="29.85546875" style="200" customWidth="1"/>
    <col min="15869" max="15869" width="15.42578125" style="200" customWidth="1"/>
    <col min="15870" max="15870" width="11.140625" style="200" customWidth="1"/>
    <col min="15871" max="15871" width="12" style="200" customWidth="1"/>
    <col min="15872" max="15872" width="10.140625" style="200" customWidth="1"/>
    <col min="15873" max="15873" width="11.28515625" style="200" customWidth="1"/>
    <col min="15874" max="16123" width="11.42578125" style="200"/>
    <col min="16124" max="16124" width="29.85546875" style="200" customWidth="1"/>
    <col min="16125" max="16125" width="15.42578125" style="200" customWidth="1"/>
    <col min="16126" max="16126" width="11.140625" style="200" customWidth="1"/>
    <col min="16127" max="16127" width="12" style="200" customWidth="1"/>
    <col min="16128" max="16128" width="10.140625" style="200" customWidth="1"/>
    <col min="16129" max="16129" width="11.28515625" style="200" customWidth="1"/>
    <col min="16130" max="16384" width="11.42578125" style="200"/>
  </cols>
  <sheetData>
    <row r="1" spans="1:9" ht="32.25" customHeight="1" x14ac:dyDescent="0.25">
      <c r="A1" s="485" t="s">
        <v>175</v>
      </c>
      <c r="B1" s="486"/>
      <c r="C1" s="487" t="s">
        <v>176</v>
      </c>
      <c r="D1" s="488"/>
      <c r="E1" s="488"/>
      <c r="F1" s="488"/>
      <c r="G1" s="489"/>
      <c r="H1" s="199"/>
    </row>
    <row r="2" spans="1:9" s="201" customFormat="1" ht="13.5" customHeight="1" thickBot="1" x14ac:dyDescent="0.25">
      <c r="A2" s="493" t="s">
        <v>177</v>
      </c>
      <c r="B2" s="494"/>
      <c r="C2" s="490"/>
      <c r="D2" s="491"/>
      <c r="E2" s="491"/>
      <c r="F2" s="491"/>
      <c r="G2" s="492"/>
    </row>
    <row r="3" spans="1:9" s="201" customFormat="1" ht="12" thickBot="1" x14ac:dyDescent="0.25"/>
    <row r="4" spans="1:9" s="201" customFormat="1" ht="45.75" customHeight="1" thickBot="1" x14ac:dyDescent="0.25">
      <c r="A4" s="495" t="s">
        <v>178</v>
      </c>
      <c r="B4" s="496"/>
      <c r="C4" s="497"/>
      <c r="D4" s="495" t="s">
        <v>255</v>
      </c>
      <c r="E4" s="496"/>
      <c r="F4" s="496"/>
      <c r="G4" s="497"/>
      <c r="I4" s="201" t="s">
        <v>256</v>
      </c>
    </row>
    <row r="5" spans="1:9" s="201" customFormat="1" ht="11.25" x14ac:dyDescent="0.2">
      <c r="A5" s="202"/>
      <c r="B5" s="202"/>
      <c r="C5" s="202"/>
      <c r="D5" s="202"/>
      <c r="E5" s="202"/>
      <c r="F5" s="202"/>
      <c r="G5" s="202"/>
    </row>
    <row r="6" spans="1:9" s="201" customFormat="1" x14ac:dyDescent="0.2">
      <c r="A6" s="203"/>
      <c r="B6" s="204"/>
      <c r="C6" s="204" t="s">
        <v>1</v>
      </c>
      <c r="D6" s="205" t="s">
        <v>180</v>
      </c>
      <c r="E6" s="206" t="s">
        <v>13</v>
      </c>
      <c r="F6" s="207"/>
      <c r="G6" s="207"/>
    </row>
    <row r="7" spans="1:9" s="201" customFormat="1" ht="12" customHeight="1" x14ac:dyDescent="0.2">
      <c r="A7" s="203"/>
      <c r="B7" s="206"/>
      <c r="C7" s="206">
        <v>7</v>
      </c>
      <c r="D7" s="206" t="s">
        <v>181</v>
      </c>
      <c r="E7" s="206">
        <v>2.6</v>
      </c>
      <c r="F7" s="203"/>
      <c r="G7" s="203"/>
    </row>
    <row r="8" spans="1:9" s="201" customFormat="1" x14ac:dyDescent="0.2">
      <c r="A8" s="208" t="s">
        <v>182</v>
      </c>
    </row>
    <row r="9" spans="1:9" s="201" customFormat="1" ht="11.25" x14ac:dyDescent="0.2">
      <c r="A9" s="209" t="s">
        <v>183</v>
      </c>
      <c r="B9" s="209"/>
      <c r="C9" s="210" t="s">
        <v>184</v>
      </c>
      <c r="D9" s="210" t="s">
        <v>185</v>
      </c>
      <c r="E9" s="210" t="s">
        <v>186</v>
      </c>
      <c r="F9" s="210" t="s">
        <v>187</v>
      </c>
      <c r="G9" s="211"/>
    </row>
    <row r="10" spans="1:9" s="201" customFormat="1" ht="11.25" x14ac:dyDescent="0.2">
      <c r="A10" s="478" t="s">
        <v>188</v>
      </c>
      <c r="B10" s="478"/>
      <c r="C10" s="212"/>
      <c r="D10" s="213"/>
      <c r="E10" s="214">
        <v>0.1</v>
      </c>
      <c r="F10" s="215">
        <v>3965.5857596611963</v>
      </c>
      <c r="G10" s="211"/>
    </row>
    <row r="11" spans="1:9" s="201" customFormat="1" ht="11.25" x14ac:dyDescent="0.2">
      <c r="A11" s="478"/>
      <c r="B11" s="478"/>
      <c r="C11" s="211"/>
      <c r="D11" s="217"/>
      <c r="E11" s="216"/>
      <c r="F11" s="215"/>
      <c r="G11" s="211"/>
    </row>
    <row r="12" spans="1:9" s="201" customFormat="1" ht="12" thickBot="1" x14ac:dyDescent="0.25">
      <c r="F12" s="206" t="s">
        <v>189</v>
      </c>
      <c r="G12" s="218">
        <v>3965.5857596611963</v>
      </c>
    </row>
    <row r="13" spans="1:9" s="201" customFormat="1" ht="13.5" thickBot="1" x14ac:dyDescent="0.25">
      <c r="A13" s="208" t="s">
        <v>190</v>
      </c>
    </row>
    <row r="14" spans="1:9" s="201" customFormat="1" ht="12.75" customHeight="1" x14ac:dyDescent="0.2">
      <c r="A14" s="479" t="s">
        <v>183</v>
      </c>
      <c r="B14" s="480"/>
      <c r="C14" s="219" t="s">
        <v>191</v>
      </c>
      <c r="D14" s="219" t="s">
        <v>192</v>
      </c>
      <c r="E14" s="219" t="s">
        <v>193</v>
      </c>
      <c r="F14" s="220" t="s">
        <v>187</v>
      </c>
      <c r="G14" s="221"/>
    </row>
    <row r="15" spans="1:9" s="201" customFormat="1" ht="11.25" customHeight="1" x14ac:dyDescent="0.2">
      <c r="A15" s="502" t="s">
        <v>249</v>
      </c>
      <c r="B15" s="502"/>
      <c r="C15" s="268" t="s">
        <v>162</v>
      </c>
      <c r="D15" s="269">
        <v>470414</v>
      </c>
      <c r="E15" s="212">
        <v>0.6</v>
      </c>
      <c r="F15" s="254">
        <v>282248.39999999997</v>
      </c>
      <c r="G15" s="211"/>
    </row>
    <row r="16" spans="1:9" s="201" customFormat="1" ht="11.25" customHeight="1" x14ac:dyDescent="0.2">
      <c r="A16" s="499" t="s">
        <v>257</v>
      </c>
      <c r="B16" s="499"/>
      <c r="C16" s="212" t="s">
        <v>162</v>
      </c>
      <c r="D16" s="254">
        <v>80000</v>
      </c>
      <c r="E16" s="212">
        <v>0.4</v>
      </c>
      <c r="F16" s="215">
        <v>32000</v>
      </c>
      <c r="G16" s="211"/>
    </row>
    <row r="17" spans="1:9" s="201" customFormat="1" ht="24" customHeight="1" x14ac:dyDescent="0.2">
      <c r="A17" s="505" t="s">
        <v>251</v>
      </c>
      <c r="B17" s="506"/>
      <c r="C17" s="268" t="s">
        <v>252</v>
      </c>
      <c r="D17" s="269">
        <v>4722.55</v>
      </c>
      <c r="E17" s="234">
        <v>2</v>
      </c>
      <c r="F17" s="254">
        <v>9445.1</v>
      </c>
      <c r="G17" s="211"/>
    </row>
    <row r="18" spans="1:9" s="201" customFormat="1" ht="12.75" customHeight="1" x14ac:dyDescent="0.2">
      <c r="A18" s="499" t="s">
        <v>258</v>
      </c>
      <c r="B18" s="499"/>
      <c r="C18" s="212" t="s">
        <v>30</v>
      </c>
      <c r="D18" s="254">
        <v>40</v>
      </c>
      <c r="E18" s="212">
        <v>100</v>
      </c>
      <c r="F18" s="215">
        <v>4000</v>
      </c>
      <c r="G18" s="211"/>
    </row>
    <row r="19" spans="1:9" s="201" customFormat="1" ht="12" thickBot="1" x14ac:dyDescent="0.25">
      <c r="F19" s="206" t="s">
        <v>189</v>
      </c>
      <c r="G19" s="218">
        <v>327693.49999999994</v>
      </c>
    </row>
    <row r="20" spans="1:9" s="201" customFormat="1" ht="13.5" thickBot="1" x14ac:dyDescent="0.25">
      <c r="A20" s="208" t="s">
        <v>198</v>
      </c>
    </row>
    <row r="21" spans="1:9" s="201" customFormat="1" ht="11.25" x14ac:dyDescent="0.2">
      <c r="A21" s="223" t="s">
        <v>199</v>
      </c>
      <c r="B21" s="224" t="s">
        <v>200</v>
      </c>
      <c r="C21" s="219" t="s">
        <v>201</v>
      </c>
      <c r="D21" s="219" t="s">
        <v>202</v>
      </c>
      <c r="E21" s="219" t="s">
        <v>203</v>
      </c>
      <c r="F21" s="220" t="s">
        <v>187</v>
      </c>
      <c r="G21" s="225"/>
    </row>
    <row r="22" spans="1:9" s="201" customFormat="1" ht="22.5" x14ac:dyDescent="0.2">
      <c r="A22" s="232" t="s">
        <v>259</v>
      </c>
      <c r="B22" s="259">
        <v>0.4</v>
      </c>
      <c r="C22" s="212">
        <v>20</v>
      </c>
      <c r="D22" s="212">
        <v>8</v>
      </c>
      <c r="E22" s="254">
        <v>1233.33</v>
      </c>
      <c r="F22" s="254">
        <v>9866.64</v>
      </c>
      <c r="G22" s="211"/>
    </row>
    <row r="23" spans="1:9" s="201" customFormat="1" ht="11.25" x14ac:dyDescent="0.2">
      <c r="A23" s="271" t="s">
        <v>234</v>
      </c>
      <c r="B23" s="272">
        <v>0.89999999999999991</v>
      </c>
      <c r="C23" s="272">
        <v>20</v>
      </c>
      <c r="D23" s="272">
        <v>18</v>
      </c>
      <c r="E23" s="273">
        <v>1233.33</v>
      </c>
      <c r="F23" s="274">
        <v>22199.94</v>
      </c>
      <c r="G23" s="211"/>
    </row>
    <row r="24" spans="1:9" s="201" customFormat="1" ht="12" thickBot="1" x14ac:dyDescent="0.25">
      <c r="F24" s="206" t="s">
        <v>189</v>
      </c>
      <c r="G24" s="218">
        <v>32066.579999999998</v>
      </c>
    </row>
    <row r="25" spans="1:9" s="201" customFormat="1" ht="13.5" thickBot="1" x14ac:dyDescent="0.25">
      <c r="A25" s="208" t="s">
        <v>204</v>
      </c>
    </row>
    <row r="26" spans="1:9" s="201" customFormat="1" ht="11.25" x14ac:dyDescent="0.2">
      <c r="A26" s="223" t="s">
        <v>205</v>
      </c>
      <c r="B26" s="228" t="s">
        <v>206</v>
      </c>
      <c r="C26" s="229" t="s">
        <v>207</v>
      </c>
      <c r="D26" s="230" t="s">
        <v>208</v>
      </c>
      <c r="E26" s="231" t="s">
        <v>186</v>
      </c>
      <c r="F26" s="220" t="s">
        <v>187</v>
      </c>
      <c r="G26" s="221"/>
    </row>
    <row r="27" spans="1:9" s="201" customFormat="1" ht="23.25" customHeight="1" thickBot="1" x14ac:dyDescent="0.25">
      <c r="A27" s="232" t="s">
        <v>253</v>
      </c>
      <c r="B27" s="233">
        <v>150049.19090609931</v>
      </c>
      <c r="C27" s="234">
        <v>185</v>
      </c>
      <c r="D27" s="233">
        <v>277591.00317628373</v>
      </c>
      <c r="E27" s="234">
        <v>7</v>
      </c>
      <c r="F27" s="235">
        <v>39655.857596611961</v>
      </c>
      <c r="G27" s="236"/>
      <c r="H27" s="201" t="s">
        <v>254</v>
      </c>
    </row>
    <row r="28" spans="1:9" s="201" customFormat="1" ht="12" thickBot="1" x14ac:dyDescent="0.25">
      <c r="F28" s="206" t="s">
        <v>189</v>
      </c>
      <c r="G28" s="238">
        <v>39655.857596611961</v>
      </c>
    </row>
    <row r="29" spans="1:9" s="201" customFormat="1" ht="12" thickBot="1" x14ac:dyDescent="0.25">
      <c r="F29" s="239"/>
    </row>
    <row r="30" spans="1:9" s="201" customFormat="1" ht="12" thickBot="1" x14ac:dyDescent="0.25">
      <c r="D30" s="240" t="s">
        <v>211</v>
      </c>
      <c r="E30" s="241"/>
      <c r="F30" s="241"/>
      <c r="G30" s="238">
        <v>403382</v>
      </c>
      <c r="I30" s="242"/>
    </row>
    <row r="31" spans="1:9" s="201" customFormat="1" x14ac:dyDescent="0.2">
      <c r="A31" s="208"/>
    </row>
    <row r="32" spans="1:9" s="201" customFormat="1" ht="11.25" x14ac:dyDescent="0.2">
      <c r="A32" s="241"/>
      <c r="B32" s="241"/>
      <c r="C32" s="239"/>
      <c r="D32" s="241"/>
      <c r="E32" s="239"/>
      <c r="F32" s="239"/>
    </row>
    <row r="33" spans="1:9" s="201" customFormat="1" ht="13.5" customHeight="1" x14ac:dyDescent="0.2">
      <c r="A33" s="206"/>
      <c r="B33" s="260"/>
      <c r="C33" s="475" t="s">
        <v>3</v>
      </c>
      <c r="D33" s="475"/>
      <c r="E33" s="475"/>
      <c r="F33" s="261" t="s">
        <v>212</v>
      </c>
      <c r="G33" s="246" t="s">
        <v>213</v>
      </c>
    </row>
    <row r="34" spans="1:9" s="201" customFormat="1" ht="11.25" x14ac:dyDescent="0.2">
      <c r="C34" s="476" t="s">
        <v>168</v>
      </c>
      <c r="D34" s="476"/>
      <c r="E34" s="476"/>
      <c r="F34" s="247">
        <v>0.23</v>
      </c>
      <c r="G34" s="248">
        <v>92777.86</v>
      </c>
    </row>
    <row r="35" spans="1:9" s="201" customFormat="1" ht="11.25" x14ac:dyDescent="0.2">
      <c r="C35" s="476" t="s">
        <v>214</v>
      </c>
      <c r="D35" s="476"/>
      <c r="E35" s="476"/>
      <c r="F35" s="247">
        <v>0.02</v>
      </c>
      <c r="G35" s="248">
        <v>8067.64</v>
      </c>
    </row>
    <row r="36" spans="1:9" s="201" customFormat="1" x14ac:dyDescent="0.2">
      <c r="A36" s="200"/>
      <c r="B36" s="203"/>
      <c r="C36" s="476" t="s">
        <v>171</v>
      </c>
      <c r="D36" s="476"/>
      <c r="E36" s="476"/>
      <c r="F36" s="247">
        <v>0.05</v>
      </c>
      <c r="G36" s="248">
        <v>20169.100000000002</v>
      </c>
      <c r="I36" s="249"/>
    </row>
    <row r="37" spans="1:9" s="201" customFormat="1" ht="11.25" x14ac:dyDescent="0.2">
      <c r="A37" s="203"/>
      <c r="C37" s="475" t="s">
        <v>215</v>
      </c>
      <c r="D37" s="475"/>
      <c r="E37" s="475"/>
      <c r="F37" s="475"/>
      <c r="G37" s="250">
        <v>524397</v>
      </c>
      <c r="I37" s="249"/>
    </row>
    <row r="38" spans="1:9" s="201" customFormat="1" ht="11.25" x14ac:dyDescent="0.2">
      <c r="A38" s="477"/>
      <c r="B38" s="477"/>
      <c r="C38" s="477"/>
      <c r="E38" s="477"/>
      <c r="F38" s="477"/>
      <c r="G38" s="477"/>
    </row>
    <row r="39" spans="1:9" s="201" customFormat="1" ht="9" customHeight="1" x14ac:dyDescent="0.3">
      <c r="A39" s="251"/>
      <c r="B39" s="241"/>
      <c r="C39" s="241"/>
      <c r="D39" s="241"/>
      <c r="E39" s="241"/>
      <c r="F39" s="241"/>
      <c r="G39" s="241"/>
    </row>
    <row r="40" spans="1:9" s="201" customFormat="1" ht="11.25" x14ac:dyDescent="0.2">
      <c r="A40" s="473" t="s">
        <v>216</v>
      </c>
      <c r="B40" s="473"/>
      <c r="D40" s="203"/>
      <c r="E40" s="203"/>
    </row>
    <row r="41" spans="1:9" s="201" customFormat="1" ht="11.25" x14ac:dyDescent="0.2">
      <c r="A41" s="252" t="s">
        <v>217</v>
      </c>
      <c r="B41" s="253"/>
      <c r="C41" s="253"/>
      <c r="D41" s="201" t="s">
        <v>218</v>
      </c>
    </row>
    <row r="42" spans="1:9" s="201" customFormat="1" ht="11.25" x14ac:dyDescent="0.2">
      <c r="A42" s="252" t="s">
        <v>218</v>
      </c>
      <c r="B42" s="253"/>
      <c r="C42" s="253"/>
      <c r="D42" s="201" t="s">
        <v>218</v>
      </c>
    </row>
    <row r="43" spans="1:9" s="201" customFormat="1" ht="11.25" x14ac:dyDescent="0.2"/>
    <row r="44" spans="1:9" s="201" customFormat="1" ht="11.25" x14ac:dyDescent="0.2">
      <c r="A44" s="252" t="s">
        <v>219</v>
      </c>
    </row>
    <row r="45" spans="1:9" s="201" customFormat="1" ht="11.25" x14ac:dyDescent="0.2">
      <c r="A45" s="474"/>
      <c r="B45" s="474"/>
      <c r="C45" s="474"/>
      <c r="D45" s="474"/>
      <c r="E45" s="474"/>
      <c r="F45" s="474"/>
      <c r="G45" s="474"/>
    </row>
    <row r="46" spans="1:9" s="201" customFormat="1" ht="11.25" x14ac:dyDescent="0.2">
      <c r="A46" s="498"/>
      <c r="B46" s="498"/>
      <c r="C46" s="498"/>
      <c r="D46" s="498"/>
      <c r="E46" s="498"/>
      <c r="F46" s="498"/>
      <c r="G46" s="498"/>
    </row>
    <row r="47" spans="1:9" s="201" customFormat="1" ht="11.25" x14ac:dyDescent="0.2"/>
    <row r="48" spans="1:9" s="201" customFormat="1" ht="11.25" x14ac:dyDescent="0.2"/>
    <row r="49" s="201" customFormat="1" ht="11.25" x14ac:dyDescent="0.2"/>
    <row r="50" s="201" customFormat="1" ht="11.25" x14ac:dyDescent="0.2"/>
    <row r="51" s="201" customFormat="1" ht="11.25" x14ac:dyDescent="0.2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E551C-8835-46CB-B2C2-BE2EC37E77CA}">
  <sheetPr>
    <tabColor rgb="FF7030A0"/>
  </sheetPr>
  <dimension ref="A1:M50"/>
  <sheetViews>
    <sheetView view="pageBreakPreview" topLeftCell="A4" zoomScaleNormal="100" zoomScaleSheetLayoutView="100" workbookViewId="0">
      <selection activeCell="I32" sqref="I32"/>
    </sheetView>
  </sheetViews>
  <sheetFormatPr baseColWidth="10" defaultRowHeight="12.75" x14ac:dyDescent="0.2"/>
  <cols>
    <col min="1" max="1" width="29.85546875" style="200" customWidth="1"/>
    <col min="2" max="2" width="15.42578125" style="200" customWidth="1"/>
    <col min="3" max="3" width="11.140625" style="200" customWidth="1"/>
    <col min="4" max="4" width="12" style="200" customWidth="1"/>
    <col min="5" max="5" width="10.140625" style="200" customWidth="1"/>
    <col min="6" max="6" width="11.28515625" style="200" customWidth="1"/>
    <col min="7" max="9" width="11.42578125" style="200"/>
    <col min="10" max="10" width="3.5703125" style="200" bestFit="1" customWidth="1"/>
    <col min="11" max="11" width="3.42578125" style="200" bestFit="1" customWidth="1"/>
    <col min="12" max="12" width="5.28515625" style="200" bestFit="1" customWidth="1"/>
    <col min="13" max="13" width="3" style="200" bestFit="1" customWidth="1"/>
    <col min="14" max="241" width="11.42578125" style="200"/>
    <col min="242" max="242" width="29.85546875" style="200" customWidth="1"/>
    <col min="243" max="243" width="15.42578125" style="200" customWidth="1"/>
    <col min="244" max="244" width="11.140625" style="200" customWidth="1"/>
    <col min="245" max="245" width="12" style="200" customWidth="1"/>
    <col min="246" max="246" width="10.140625" style="200" customWidth="1"/>
    <col min="247" max="247" width="11.28515625" style="200" customWidth="1"/>
    <col min="248" max="497" width="11.42578125" style="200"/>
    <col min="498" max="498" width="29.85546875" style="200" customWidth="1"/>
    <col min="499" max="499" width="15.42578125" style="200" customWidth="1"/>
    <col min="500" max="500" width="11.140625" style="200" customWidth="1"/>
    <col min="501" max="501" width="12" style="200" customWidth="1"/>
    <col min="502" max="502" width="10.140625" style="200" customWidth="1"/>
    <col min="503" max="503" width="11.28515625" style="200" customWidth="1"/>
    <col min="504" max="753" width="11.42578125" style="200"/>
    <col min="754" max="754" width="29.85546875" style="200" customWidth="1"/>
    <col min="755" max="755" width="15.42578125" style="200" customWidth="1"/>
    <col min="756" max="756" width="11.140625" style="200" customWidth="1"/>
    <col min="757" max="757" width="12" style="200" customWidth="1"/>
    <col min="758" max="758" width="10.140625" style="200" customWidth="1"/>
    <col min="759" max="759" width="11.28515625" style="200" customWidth="1"/>
    <col min="760" max="1009" width="11.42578125" style="200"/>
    <col min="1010" max="1010" width="29.85546875" style="200" customWidth="1"/>
    <col min="1011" max="1011" width="15.42578125" style="200" customWidth="1"/>
    <col min="1012" max="1012" width="11.140625" style="200" customWidth="1"/>
    <col min="1013" max="1013" width="12" style="200" customWidth="1"/>
    <col min="1014" max="1014" width="10.140625" style="200" customWidth="1"/>
    <col min="1015" max="1015" width="11.28515625" style="200" customWidth="1"/>
    <col min="1016" max="1265" width="11.42578125" style="200"/>
    <col min="1266" max="1266" width="29.85546875" style="200" customWidth="1"/>
    <col min="1267" max="1267" width="15.42578125" style="200" customWidth="1"/>
    <col min="1268" max="1268" width="11.140625" style="200" customWidth="1"/>
    <col min="1269" max="1269" width="12" style="200" customWidth="1"/>
    <col min="1270" max="1270" width="10.140625" style="200" customWidth="1"/>
    <col min="1271" max="1271" width="11.28515625" style="200" customWidth="1"/>
    <col min="1272" max="1521" width="11.42578125" style="200"/>
    <col min="1522" max="1522" width="29.85546875" style="200" customWidth="1"/>
    <col min="1523" max="1523" width="15.42578125" style="200" customWidth="1"/>
    <col min="1524" max="1524" width="11.140625" style="200" customWidth="1"/>
    <col min="1525" max="1525" width="12" style="200" customWidth="1"/>
    <col min="1526" max="1526" width="10.140625" style="200" customWidth="1"/>
    <col min="1527" max="1527" width="11.28515625" style="200" customWidth="1"/>
    <col min="1528" max="1777" width="11.42578125" style="200"/>
    <col min="1778" max="1778" width="29.85546875" style="200" customWidth="1"/>
    <col min="1779" max="1779" width="15.42578125" style="200" customWidth="1"/>
    <col min="1780" max="1780" width="11.140625" style="200" customWidth="1"/>
    <col min="1781" max="1781" width="12" style="200" customWidth="1"/>
    <col min="1782" max="1782" width="10.140625" style="200" customWidth="1"/>
    <col min="1783" max="1783" width="11.28515625" style="200" customWidth="1"/>
    <col min="1784" max="2033" width="11.42578125" style="200"/>
    <col min="2034" max="2034" width="29.85546875" style="200" customWidth="1"/>
    <col min="2035" max="2035" width="15.42578125" style="200" customWidth="1"/>
    <col min="2036" max="2036" width="11.140625" style="200" customWidth="1"/>
    <col min="2037" max="2037" width="12" style="200" customWidth="1"/>
    <col min="2038" max="2038" width="10.140625" style="200" customWidth="1"/>
    <col min="2039" max="2039" width="11.28515625" style="200" customWidth="1"/>
    <col min="2040" max="2289" width="11.42578125" style="200"/>
    <col min="2290" max="2290" width="29.85546875" style="200" customWidth="1"/>
    <col min="2291" max="2291" width="15.42578125" style="200" customWidth="1"/>
    <col min="2292" max="2292" width="11.140625" style="200" customWidth="1"/>
    <col min="2293" max="2293" width="12" style="200" customWidth="1"/>
    <col min="2294" max="2294" width="10.140625" style="200" customWidth="1"/>
    <col min="2295" max="2295" width="11.28515625" style="200" customWidth="1"/>
    <col min="2296" max="2545" width="11.42578125" style="200"/>
    <col min="2546" max="2546" width="29.85546875" style="200" customWidth="1"/>
    <col min="2547" max="2547" width="15.42578125" style="200" customWidth="1"/>
    <col min="2548" max="2548" width="11.140625" style="200" customWidth="1"/>
    <col min="2549" max="2549" width="12" style="200" customWidth="1"/>
    <col min="2550" max="2550" width="10.140625" style="200" customWidth="1"/>
    <col min="2551" max="2551" width="11.28515625" style="200" customWidth="1"/>
    <col min="2552" max="2801" width="11.42578125" style="200"/>
    <col min="2802" max="2802" width="29.85546875" style="200" customWidth="1"/>
    <col min="2803" max="2803" width="15.42578125" style="200" customWidth="1"/>
    <col min="2804" max="2804" width="11.140625" style="200" customWidth="1"/>
    <col min="2805" max="2805" width="12" style="200" customWidth="1"/>
    <col min="2806" max="2806" width="10.140625" style="200" customWidth="1"/>
    <col min="2807" max="2807" width="11.28515625" style="200" customWidth="1"/>
    <col min="2808" max="3057" width="11.42578125" style="200"/>
    <col min="3058" max="3058" width="29.85546875" style="200" customWidth="1"/>
    <col min="3059" max="3059" width="15.42578125" style="200" customWidth="1"/>
    <col min="3060" max="3060" width="11.140625" style="200" customWidth="1"/>
    <col min="3061" max="3061" width="12" style="200" customWidth="1"/>
    <col min="3062" max="3062" width="10.140625" style="200" customWidth="1"/>
    <col min="3063" max="3063" width="11.28515625" style="200" customWidth="1"/>
    <col min="3064" max="3313" width="11.42578125" style="200"/>
    <col min="3314" max="3314" width="29.85546875" style="200" customWidth="1"/>
    <col min="3315" max="3315" width="15.42578125" style="200" customWidth="1"/>
    <col min="3316" max="3316" width="11.140625" style="200" customWidth="1"/>
    <col min="3317" max="3317" width="12" style="200" customWidth="1"/>
    <col min="3318" max="3318" width="10.140625" style="200" customWidth="1"/>
    <col min="3319" max="3319" width="11.28515625" style="200" customWidth="1"/>
    <col min="3320" max="3569" width="11.42578125" style="200"/>
    <col min="3570" max="3570" width="29.85546875" style="200" customWidth="1"/>
    <col min="3571" max="3571" width="15.42578125" style="200" customWidth="1"/>
    <col min="3572" max="3572" width="11.140625" style="200" customWidth="1"/>
    <col min="3573" max="3573" width="12" style="200" customWidth="1"/>
    <col min="3574" max="3574" width="10.140625" style="200" customWidth="1"/>
    <col min="3575" max="3575" width="11.28515625" style="200" customWidth="1"/>
    <col min="3576" max="3825" width="11.42578125" style="200"/>
    <col min="3826" max="3826" width="29.85546875" style="200" customWidth="1"/>
    <col min="3827" max="3827" width="15.42578125" style="200" customWidth="1"/>
    <col min="3828" max="3828" width="11.140625" style="200" customWidth="1"/>
    <col min="3829" max="3829" width="12" style="200" customWidth="1"/>
    <col min="3830" max="3830" width="10.140625" style="200" customWidth="1"/>
    <col min="3831" max="3831" width="11.28515625" style="200" customWidth="1"/>
    <col min="3832" max="4081" width="11.42578125" style="200"/>
    <col min="4082" max="4082" width="29.85546875" style="200" customWidth="1"/>
    <col min="4083" max="4083" width="15.42578125" style="200" customWidth="1"/>
    <col min="4084" max="4084" width="11.140625" style="200" customWidth="1"/>
    <col min="4085" max="4085" width="12" style="200" customWidth="1"/>
    <col min="4086" max="4086" width="10.140625" style="200" customWidth="1"/>
    <col min="4087" max="4087" width="11.28515625" style="200" customWidth="1"/>
    <col min="4088" max="4337" width="11.42578125" style="200"/>
    <col min="4338" max="4338" width="29.85546875" style="200" customWidth="1"/>
    <col min="4339" max="4339" width="15.42578125" style="200" customWidth="1"/>
    <col min="4340" max="4340" width="11.140625" style="200" customWidth="1"/>
    <col min="4341" max="4341" width="12" style="200" customWidth="1"/>
    <col min="4342" max="4342" width="10.140625" style="200" customWidth="1"/>
    <col min="4343" max="4343" width="11.28515625" style="200" customWidth="1"/>
    <col min="4344" max="4593" width="11.42578125" style="200"/>
    <col min="4594" max="4594" width="29.85546875" style="200" customWidth="1"/>
    <col min="4595" max="4595" width="15.42578125" style="200" customWidth="1"/>
    <col min="4596" max="4596" width="11.140625" style="200" customWidth="1"/>
    <col min="4597" max="4597" width="12" style="200" customWidth="1"/>
    <col min="4598" max="4598" width="10.140625" style="200" customWidth="1"/>
    <col min="4599" max="4599" width="11.28515625" style="200" customWidth="1"/>
    <col min="4600" max="4849" width="11.42578125" style="200"/>
    <col min="4850" max="4850" width="29.85546875" style="200" customWidth="1"/>
    <col min="4851" max="4851" width="15.42578125" style="200" customWidth="1"/>
    <col min="4852" max="4852" width="11.140625" style="200" customWidth="1"/>
    <col min="4853" max="4853" width="12" style="200" customWidth="1"/>
    <col min="4854" max="4854" width="10.140625" style="200" customWidth="1"/>
    <col min="4855" max="4855" width="11.28515625" style="200" customWidth="1"/>
    <col min="4856" max="5105" width="11.42578125" style="200"/>
    <col min="5106" max="5106" width="29.85546875" style="200" customWidth="1"/>
    <col min="5107" max="5107" width="15.42578125" style="200" customWidth="1"/>
    <col min="5108" max="5108" width="11.140625" style="200" customWidth="1"/>
    <col min="5109" max="5109" width="12" style="200" customWidth="1"/>
    <col min="5110" max="5110" width="10.140625" style="200" customWidth="1"/>
    <col min="5111" max="5111" width="11.28515625" style="200" customWidth="1"/>
    <col min="5112" max="5361" width="11.42578125" style="200"/>
    <col min="5362" max="5362" width="29.85546875" style="200" customWidth="1"/>
    <col min="5363" max="5363" width="15.42578125" style="200" customWidth="1"/>
    <col min="5364" max="5364" width="11.140625" style="200" customWidth="1"/>
    <col min="5365" max="5365" width="12" style="200" customWidth="1"/>
    <col min="5366" max="5366" width="10.140625" style="200" customWidth="1"/>
    <col min="5367" max="5367" width="11.28515625" style="200" customWidth="1"/>
    <col min="5368" max="5617" width="11.42578125" style="200"/>
    <col min="5618" max="5618" width="29.85546875" style="200" customWidth="1"/>
    <col min="5619" max="5619" width="15.42578125" style="200" customWidth="1"/>
    <col min="5620" max="5620" width="11.140625" style="200" customWidth="1"/>
    <col min="5621" max="5621" width="12" style="200" customWidth="1"/>
    <col min="5622" max="5622" width="10.140625" style="200" customWidth="1"/>
    <col min="5623" max="5623" width="11.28515625" style="200" customWidth="1"/>
    <col min="5624" max="5873" width="11.42578125" style="200"/>
    <col min="5874" max="5874" width="29.85546875" style="200" customWidth="1"/>
    <col min="5875" max="5875" width="15.42578125" style="200" customWidth="1"/>
    <col min="5876" max="5876" width="11.140625" style="200" customWidth="1"/>
    <col min="5877" max="5877" width="12" style="200" customWidth="1"/>
    <col min="5878" max="5878" width="10.140625" style="200" customWidth="1"/>
    <col min="5879" max="5879" width="11.28515625" style="200" customWidth="1"/>
    <col min="5880" max="6129" width="11.42578125" style="200"/>
    <col min="6130" max="6130" width="29.85546875" style="200" customWidth="1"/>
    <col min="6131" max="6131" width="15.42578125" style="200" customWidth="1"/>
    <col min="6132" max="6132" width="11.140625" style="200" customWidth="1"/>
    <col min="6133" max="6133" width="12" style="200" customWidth="1"/>
    <col min="6134" max="6134" width="10.140625" style="200" customWidth="1"/>
    <col min="6135" max="6135" width="11.28515625" style="200" customWidth="1"/>
    <col min="6136" max="6385" width="11.42578125" style="200"/>
    <col min="6386" max="6386" width="29.85546875" style="200" customWidth="1"/>
    <col min="6387" max="6387" width="15.42578125" style="200" customWidth="1"/>
    <col min="6388" max="6388" width="11.140625" style="200" customWidth="1"/>
    <col min="6389" max="6389" width="12" style="200" customWidth="1"/>
    <col min="6390" max="6390" width="10.140625" style="200" customWidth="1"/>
    <col min="6391" max="6391" width="11.28515625" style="200" customWidth="1"/>
    <col min="6392" max="6641" width="11.42578125" style="200"/>
    <col min="6642" max="6642" width="29.85546875" style="200" customWidth="1"/>
    <col min="6643" max="6643" width="15.42578125" style="200" customWidth="1"/>
    <col min="6644" max="6644" width="11.140625" style="200" customWidth="1"/>
    <col min="6645" max="6645" width="12" style="200" customWidth="1"/>
    <col min="6646" max="6646" width="10.140625" style="200" customWidth="1"/>
    <col min="6647" max="6647" width="11.28515625" style="200" customWidth="1"/>
    <col min="6648" max="6897" width="11.42578125" style="200"/>
    <col min="6898" max="6898" width="29.85546875" style="200" customWidth="1"/>
    <col min="6899" max="6899" width="15.42578125" style="200" customWidth="1"/>
    <col min="6900" max="6900" width="11.140625" style="200" customWidth="1"/>
    <col min="6901" max="6901" width="12" style="200" customWidth="1"/>
    <col min="6902" max="6902" width="10.140625" style="200" customWidth="1"/>
    <col min="6903" max="6903" width="11.28515625" style="200" customWidth="1"/>
    <col min="6904" max="7153" width="11.42578125" style="200"/>
    <col min="7154" max="7154" width="29.85546875" style="200" customWidth="1"/>
    <col min="7155" max="7155" width="15.42578125" style="200" customWidth="1"/>
    <col min="7156" max="7156" width="11.140625" style="200" customWidth="1"/>
    <col min="7157" max="7157" width="12" style="200" customWidth="1"/>
    <col min="7158" max="7158" width="10.140625" style="200" customWidth="1"/>
    <col min="7159" max="7159" width="11.28515625" style="200" customWidth="1"/>
    <col min="7160" max="7409" width="11.42578125" style="200"/>
    <col min="7410" max="7410" width="29.85546875" style="200" customWidth="1"/>
    <col min="7411" max="7411" width="15.42578125" style="200" customWidth="1"/>
    <col min="7412" max="7412" width="11.140625" style="200" customWidth="1"/>
    <col min="7413" max="7413" width="12" style="200" customWidth="1"/>
    <col min="7414" max="7414" width="10.140625" style="200" customWidth="1"/>
    <col min="7415" max="7415" width="11.28515625" style="200" customWidth="1"/>
    <col min="7416" max="7665" width="11.42578125" style="200"/>
    <col min="7666" max="7666" width="29.85546875" style="200" customWidth="1"/>
    <col min="7667" max="7667" width="15.42578125" style="200" customWidth="1"/>
    <col min="7668" max="7668" width="11.140625" style="200" customWidth="1"/>
    <col min="7669" max="7669" width="12" style="200" customWidth="1"/>
    <col min="7670" max="7670" width="10.140625" style="200" customWidth="1"/>
    <col min="7671" max="7671" width="11.28515625" style="200" customWidth="1"/>
    <col min="7672" max="7921" width="11.42578125" style="200"/>
    <col min="7922" max="7922" width="29.85546875" style="200" customWidth="1"/>
    <col min="7923" max="7923" width="15.42578125" style="200" customWidth="1"/>
    <col min="7924" max="7924" width="11.140625" style="200" customWidth="1"/>
    <col min="7925" max="7925" width="12" style="200" customWidth="1"/>
    <col min="7926" max="7926" width="10.140625" style="200" customWidth="1"/>
    <col min="7927" max="7927" width="11.28515625" style="200" customWidth="1"/>
    <col min="7928" max="8177" width="11.42578125" style="200"/>
    <col min="8178" max="8178" width="29.85546875" style="200" customWidth="1"/>
    <col min="8179" max="8179" width="15.42578125" style="200" customWidth="1"/>
    <col min="8180" max="8180" width="11.140625" style="200" customWidth="1"/>
    <col min="8181" max="8181" width="12" style="200" customWidth="1"/>
    <col min="8182" max="8182" width="10.140625" style="200" customWidth="1"/>
    <col min="8183" max="8183" width="11.28515625" style="200" customWidth="1"/>
    <col min="8184" max="8433" width="11.42578125" style="200"/>
    <col min="8434" max="8434" width="29.85546875" style="200" customWidth="1"/>
    <col min="8435" max="8435" width="15.42578125" style="200" customWidth="1"/>
    <col min="8436" max="8436" width="11.140625" style="200" customWidth="1"/>
    <col min="8437" max="8437" width="12" style="200" customWidth="1"/>
    <col min="8438" max="8438" width="10.140625" style="200" customWidth="1"/>
    <col min="8439" max="8439" width="11.28515625" style="200" customWidth="1"/>
    <col min="8440" max="8689" width="11.42578125" style="200"/>
    <col min="8690" max="8690" width="29.85546875" style="200" customWidth="1"/>
    <col min="8691" max="8691" width="15.42578125" style="200" customWidth="1"/>
    <col min="8692" max="8692" width="11.140625" style="200" customWidth="1"/>
    <col min="8693" max="8693" width="12" style="200" customWidth="1"/>
    <col min="8694" max="8694" width="10.140625" style="200" customWidth="1"/>
    <col min="8695" max="8695" width="11.28515625" style="200" customWidth="1"/>
    <col min="8696" max="8945" width="11.42578125" style="200"/>
    <col min="8946" max="8946" width="29.85546875" style="200" customWidth="1"/>
    <col min="8947" max="8947" width="15.42578125" style="200" customWidth="1"/>
    <col min="8948" max="8948" width="11.140625" style="200" customWidth="1"/>
    <col min="8949" max="8949" width="12" style="200" customWidth="1"/>
    <col min="8950" max="8950" width="10.140625" style="200" customWidth="1"/>
    <col min="8951" max="8951" width="11.28515625" style="200" customWidth="1"/>
    <col min="8952" max="9201" width="11.42578125" style="200"/>
    <col min="9202" max="9202" width="29.85546875" style="200" customWidth="1"/>
    <col min="9203" max="9203" width="15.42578125" style="200" customWidth="1"/>
    <col min="9204" max="9204" width="11.140625" style="200" customWidth="1"/>
    <col min="9205" max="9205" width="12" style="200" customWidth="1"/>
    <col min="9206" max="9206" width="10.140625" style="200" customWidth="1"/>
    <col min="9207" max="9207" width="11.28515625" style="200" customWidth="1"/>
    <col min="9208" max="9457" width="11.42578125" style="200"/>
    <col min="9458" max="9458" width="29.85546875" style="200" customWidth="1"/>
    <col min="9459" max="9459" width="15.42578125" style="200" customWidth="1"/>
    <col min="9460" max="9460" width="11.140625" style="200" customWidth="1"/>
    <col min="9461" max="9461" width="12" style="200" customWidth="1"/>
    <col min="9462" max="9462" width="10.140625" style="200" customWidth="1"/>
    <col min="9463" max="9463" width="11.28515625" style="200" customWidth="1"/>
    <col min="9464" max="9713" width="11.42578125" style="200"/>
    <col min="9714" max="9714" width="29.85546875" style="200" customWidth="1"/>
    <col min="9715" max="9715" width="15.42578125" style="200" customWidth="1"/>
    <col min="9716" max="9716" width="11.140625" style="200" customWidth="1"/>
    <col min="9717" max="9717" width="12" style="200" customWidth="1"/>
    <col min="9718" max="9718" width="10.140625" style="200" customWidth="1"/>
    <col min="9719" max="9719" width="11.28515625" style="200" customWidth="1"/>
    <col min="9720" max="9969" width="11.42578125" style="200"/>
    <col min="9970" max="9970" width="29.85546875" style="200" customWidth="1"/>
    <col min="9971" max="9971" width="15.42578125" style="200" customWidth="1"/>
    <col min="9972" max="9972" width="11.140625" style="200" customWidth="1"/>
    <col min="9973" max="9973" width="12" style="200" customWidth="1"/>
    <col min="9974" max="9974" width="10.140625" style="200" customWidth="1"/>
    <col min="9975" max="9975" width="11.28515625" style="200" customWidth="1"/>
    <col min="9976" max="10225" width="11.42578125" style="200"/>
    <col min="10226" max="10226" width="29.85546875" style="200" customWidth="1"/>
    <col min="10227" max="10227" width="15.42578125" style="200" customWidth="1"/>
    <col min="10228" max="10228" width="11.140625" style="200" customWidth="1"/>
    <col min="10229" max="10229" width="12" style="200" customWidth="1"/>
    <col min="10230" max="10230" width="10.140625" style="200" customWidth="1"/>
    <col min="10231" max="10231" width="11.28515625" style="200" customWidth="1"/>
    <col min="10232" max="10481" width="11.42578125" style="200"/>
    <col min="10482" max="10482" width="29.85546875" style="200" customWidth="1"/>
    <col min="10483" max="10483" width="15.42578125" style="200" customWidth="1"/>
    <col min="10484" max="10484" width="11.140625" style="200" customWidth="1"/>
    <col min="10485" max="10485" width="12" style="200" customWidth="1"/>
    <col min="10486" max="10486" width="10.140625" style="200" customWidth="1"/>
    <col min="10487" max="10487" width="11.28515625" style="200" customWidth="1"/>
    <col min="10488" max="10737" width="11.42578125" style="200"/>
    <col min="10738" max="10738" width="29.85546875" style="200" customWidth="1"/>
    <col min="10739" max="10739" width="15.42578125" style="200" customWidth="1"/>
    <col min="10740" max="10740" width="11.140625" style="200" customWidth="1"/>
    <col min="10741" max="10741" width="12" style="200" customWidth="1"/>
    <col min="10742" max="10742" width="10.140625" style="200" customWidth="1"/>
    <col min="10743" max="10743" width="11.28515625" style="200" customWidth="1"/>
    <col min="10744" max="10993" width="11.42578125" style="200"/>
    <col min="10994" max="10994" width="29.85546875" style="200" customWidth="1"/>
    <col min="10995" max="10995" width="15.42578125" style="200" customWidth="1"/>
    <col min="10996" max="10996" width="11.140625" style="200" customWidth="1"/>
    <col min="10997" max="10997" width="12" style="200" customWidth="1"/>
    <col min="10998" max="10998" width="10.140625" style="200" customWidth="1"/>
    <col min="10999" max="10999" width="11.28515625" style="200" customWidth="1"/>
    <col min="11000" max="11249" width="11.42578125" style="200"/>
    <col min="11250" max="11250" width="29.85546875" style="200" customWidth="1"/>
    <col min="11251" max="11251" width="15.42578125" style="200" customWidth="1"/>
    <col min="11252" max="11252" width="11.140625" style="200" customWidth="1"/>
    <col min="11253" max="11253" width="12" style="200" customWidth="1"/>
    <col min="11254" max="11254" width="10.140625" style="200" customWidth="1"/>
    <col min="11255" max="11255" width="11.28515625" style="200" customWidth="1"/>
    <col min="11256" max="11505" width="11.42578125" style="200"/>
    <col min="11506" max="11506" width="29.85546875" style="200" customWidth="1"/>
    <col min="11507" max="11507" width="15.42578125" style="200" customWidth="1"/>
    <col min="11508" max="11508" width="11.140625" style="200" customWidth="1"/>
    <col min="11509" max="11509" width="12" style="200" customWidth="1"/>
    <col min="11510" max="11510" width="10.140625" style="200" customWidth="1"/>
    <col min="11511" max="11511" width="11.28515625" style="200" customWidth="1"/>
    <col min="11512" max="11761" width="11.42578125" style="200"/>
    <col min="11762" max="11762" width="29.85546875" style="200" customWidth="1"/>
    <col min="11763" max="11763" width="15.42578125" style="200" customWidth="1"/>
    <col min="11764" max="11764" width="11.140625" style="200" customWidth="1"/>
    <col min="11765" max="11765" width="12" style="200" customWidth="1"/>
    <col min="11766" max="11766" width="10.140625" style="200" customWidth="1"/>
    <col min="11767" max="11767" width="11.28515625" style="200" customWidth="1"/>
    <col min="11768" max="12017" width="11.42578125" style="200"/>
    <col min="12018" max="12018" width="29.85546875" style="200" customWidth="1"/>
    <col min="12019" max="12019" width="15.42578125" style="200" customWidth="1"/>
    <col min="12020" max="12020" width="11.140625" style="200" customWidth="1"/>
    <col min="12021" max="12021" width="12" style="200" customWidth="1"/>
    <col min="12022" max="12022" width="10.140625" style="200" customWidth="1"/>
    <col min="12023" max="12023" width="11.28515625" style="200" customWidth="1"/>
    <col min="12024" max="12273" width="11.42578125" style="200"/>
    <col min="12274" max="12274" width="29.85546875" style="200" customWidth="1"/>
    <col min="12275" max="12275" width="15.42578125" style="200" customWidth="1"/>
    <col min="12276" max="12276" width="11.140625" style="200" customWidth="1"/>
    <col min="12277" max="12277" width="12" style="200" customWidth="1"/>
    <col min="12278" max="12278" width="10.140625" style="200" customWidth="1"/>
    <col min="12279" max="12279" width="11.28515625" style="200" customWidth="1"/>
    <col min="12280" max="12529" width="11.42578125" style="200"/>
    <col min="12530" max="12530" width="29.85546875" style="200" customWidth="1"/>
    <col min="12531" max="12531" width="15.42578125" style="200" customWidth="1"/>
    <col min="12532" max="12532" width="11.140625" style="200" customWidth="1"/>
    <col min="12533" max="12533" width="12" style="200" customWidth="1"/>
    <col min="12534" max="12534" width="10.140625" style="200" customWidth="1"/>
    <col min="12535" max="12535" width="11.28515625" style="200" customWidth="1"/>
    <col min="12536" max="12785" width="11.42578125" style="200"/>
    <col min="12786" max="12786" width="29.85546875" style="200" customWidth="1"/>
    <col min="12787" max="12787" width="15.42578125" style="200" customWidth="1"/>
    <col min="12788" max="12788" width="11.140625" style="200" customWidth="1"/>
    <col min="12789" max="12789" width="12" style="200" customWidth="1"/>
    <col min="12790" max="12790" width="10.140625" style="200" customWidth="1"/>
    <col min="12791" max="12791" width="11.28515625" style="200" customWidth="1"/>
    <col min="12792" max="13041" width="11.42578125" style="200"/>
    <col min="13042" max="13042" width="29.85546875" style="200" customWidth="1"/>
    <col min="13043" max="13043" width="15.42578125" style="200" customWidth="1"/>
    <col min="13044" max="13044" width="11.140625" style="200" customWidth="1"/>
    <col min="13045" max="13045" width="12" style="200" customWidth="1"/>
    <col min="13046" max="13046" width="10.140625" style="200" customWidth="1"/>
    <col min="13047" max="13047" width="11.28515625" style="200" customWidth="1"/>
    <col min="13048" max="13297" width="11.42578125" style="200"/>
    <col min="13298" max="13298" width="29.85546875" style="200" customWidth="1"/>
    <col min="13299" max="13299" width="15.42578125" style="200" customWidth="1"/>
    <col min="13300" max="13300" width="11.140625" style="200" customWidth="1"/>
    <col min="13301" max="13301" width="12" style="200" customWidth="1"/>
    <col min="13302" max="13302" width="10.140625" style="200" customWidth="1"/>
    <col min="13303" max="13303" width="11.28515625" style="200" customWidth="1"/>
    <col min="13304" max="13553" width="11.42578125" style="200"/>
    <col min="13554" max="13554" width="29.85546875" style="200" customWidth="1"/>
    <col min="13555" max="13555" width="15.42578125" style="200" customWidth="1"/>
    <col min="13556" max="13556" width="11.140625" style="200" customWidth="1"/>
    <col min="13557" max="13557" width="12" style="200" customWidth="1"/>
    <col min="13558" max="13558" width="10.140625" style="200" customWidth="1"/>
    <col min="13559" max="13559" width="11.28515625" style="200" customWidth="1"/>
    <col min="13560" max="13809" width="11.42578125" style="200"/>
    <col min="13810" max="13810" width="29.85546875" style="200" customWidth="1"/>
    <col min="13811" max="13811" width="15.42578125" style="200" customWidth="1"/>
    <col min="13812" max="13812" width="11.140625" style="200" customWidth="1"/>
    <col min="13813" max="13813" width="12" style="200" customWidth="1"/>
    <col min="13814" max="13814" width="10.140625" style="200" customWidth="1"/>
    <col min="13815" max="13815" width="11.28515625" style="200" customWidth="1"/>
    <col min="13816" max="14065" width="11.42578125" style="200"/>
    <col min="14066" max="14066" width="29.85546875" style="200" customWidth="1"/>
    <col min="14067" max="14067" width="15.42578125" style="200" customWidth="1"/>
    <col min="14068" max="14068" width="11.140625" style="200" customWidth="1"/>
    <col min="14069" max="14069" width="12" style="200" customWidth="1"/>
    <col min="14070" max="14070" width="10.140625" style="200" customWidth="1"/>
    <col min="14071" max="14071" width="11.28515625" style="200" customWidth="1"/>
    <col min="14072" max="14321" width="11.42578125" style="200"/>
    <col min="14322" max="14322" width="29.85546875" style="200" customWidth="1"/>
    <col min="14323" max="14323" width="15.42578125" style="200" customWidth="1"/>
    <col min="14324" max="14324" width="11.140625" style="200" customWidth="1"/>
    <col min="14325" max="14325" width="12" style="200" customWidth="1"/>
    <col min="14326" max="14326" width="10.140625" style="200" customWidth="1"/>
    <col min="14327" max="14327" width="11.28515625" style="200" customWidth="1"/>
    <col min="14328" max="14577" width="11.42578125" style="200"/>
    <col min="14578" max="14578" width="29.85546875" style="200" customWidth="1"/>
    <col min="14579" max="14579" width="15.42578125" style="200" customWidth="1"/>
    <col min="14580" max="14580" width="11.140625" style="200" customWidth="1"/>
    <col min="14581" max="14581" width="12" style="200" customWidth="1"/>
    <col min="14582" max="14582" width="10.140625" style="200" customWidth="1"/>
    <col min="14583" max="14583" width="11.28515625" style="200" customWidth="1"/>
    <col min="14584" max="14833" width="11.42578125" style="200"/>
    <col min="14834" max="14834" width="29.85546875" style="200" customWidth="1"/>
    <col min="14835" max="14835" width="15.42578125" style="200" customWidth="1"/>
    <col min="14836" max="14836" width="11.140625" style="200" customWidth="1"/>
    <col min="14837" max="14837" width="12" style="200" customWidth="1"/>
    <col min="14838" max="14838" width="10.140625" style="200" customWidth="1"/>
    <col min="14839" max="14839" width="11.28515625" style="200" customWidth="1"/>
    <col min="14840" max="15089" width="11.42578125" style="200"/>
    <col min="15090" max="15090" width="29.85546875" style="200" customWidth="1"/>
    <col min="15091" max="15091" width="15.42578125" style="200" customWidth="1"/>
    <col min="15092" max="15092" width="11.140625" style="200" customWidth="1"/>
    <col min="15093" max="15093" width="12" style="200" customWidth="1"/>
    <col min="15094" max="15094" width="10.140625" style="200" customWidth="1"/>
    <col min="15095" max="15095" width="11.28515625" style="200" customWidth="1"/>
    <col min="15096" max="15345" width="11.42578125" style="200"/>
    <col min="15346" max="15346" width="29.85546875" style="200" customWidth="1"/>
    <col min="15347" max="15347" width="15.42578125" style="200" customWidth="1"/>
    <col min="15348" max="15348" width="11.140625" style="200" customWidth="1"/>
    <col min="15349" max="15349" width="12" style="200" customWidth="1"/>
    <col min="15350" max="15350" width="10.140625" style="200" customWidth="1"/>
    <col min="15351" max="15351" width="11.28515625" style="200" customWidth="1"/>
    <col min="15352" max="15601" width="11.42578125" style="200"/>
    <col min="15602" max="15602" width="29.85546875" style="200" customWidth="1"/>
    <col min="15603" max="15603" width="15.42578125" style="200" customWidth="1"/>
    <col min="15604" max="15604" width="11.140625" style="200" customWidth="1"/>
    <col min="15605" max="15605" width="12" style="200" customWidth="1"/>
    <col min="15606" max="15606" width="10.140625" style="200" customWidth="1"/>
    <col min="15607" max="15607" width="11.28515625" style="200" customWidth="1"/>
    <col min="15608" max="15857" width="11.42578125" style="200"/>
    <col min="15858" max="15858" width="29.85546875" style="200" customWidth="1"/>
    <col min="15859" max="15859" width="15.42578125" style="200" customWidth="1"/>
    <col min="15860" max="15860" width="11.140625" style="200" customWidth="1"/>
    <col min="15861" max="15861" width="12" style="200" customWidth="1"/>
    <col min="15862" max="15862" width="10.140625" style="200" customWidth="1"/>
    <col min="15863" max="15863" width="11.28515625" style="200" customWidth="1"/>
    <col min="15864" max="16113" width="11.42578125" style="200"/>
    <col min="16114" max="16114" width="29.85546875" style="200" customWidth="1"/>
    <col min="16115" max="16115" width="15.42578125" style="200" customWidth="1"/>
    <col min="16116" max="16116" width="11.140625" style="200" customWidth="1"/>
    <col min="16117" max="16117" width="12" style="200" customWidth="1"/>
    <col min="16118" max="16118" width="10.140625" style="200" customWidth="1"/>
    <col min="16119" max="16119" width="11.28515625" style="200" customWidth="1"/>
    <col min="16120" max="16384" width="11.42578125" style="200"/>
  </cols>
  <sheetData>
    <row r="1" spans="1:9" ht="32.25" customHeight="1" x14ac:dyDescent="0.25">
      <c r="A1" s="485" t="s">
        <v>175</v>
      </c>
      <c r="B1" s="486"/>
      <c r="C1" s="487" t="s">
        <v>176</v>
      </c>
      <c r="D1" s="488"/>
      <c r="E1" s="488"/>
      <c r="F1" s="488"/>
      <c r="G1" s="489"/>
      <c r="H1" s="199"/>
    </row>
    <row r="2" spans="1:9" s="201" customFormat="1" ht="16.5" customHeight="1" thickBot="1" x14ac:dyDescent="0.25">
      <c r="A2" s="493" t="s">
        <v>177</v>
      </c>
      <c r="B2" s="494"/>
      <c r="C2" s="490"/>
      <c r="D2" s="491"/>
      <c r="E2" s="491"/>
      <c r="F2" s="491"/>
      <c r="G2" s="492"/>
    </row>
    <row r="3" spans="1:9" s="201" customFormat="1" ht="12" thickBot="1" x14ac:dyDescent="0.25"/>
    <row r="4" spans="1:9" s="201" customFormat="1" ht="44.25" customHeight="1" thickBot="1" x14ac:dyDescent="0.25">
      <c r="A4" s="495" t="s">
        <v>178</v>
      </c>
      <c r="B4" s="496"/>
      <c r="C4" s="497"/>
      <c r="D4" s="495" t="s">
        <v>260</v>
      </c>
      <c r="E4" s="496"/>
      <c r="F4" s="496"/>
      <c r="G4" s="497"/>
      <c r="I4" s="201" t="s">
        <v>261</v>
      </c>
    </row>
    <row r="5" spans="1:9" s="201" customFormat="1" ht="11.25" x14ac:dyDescent="0.2">
      <c r="A5" s="202"/>
      <c r="B5" s="202"/>
      <c r="C5" s="202"/>
      <c r="D5" s="202"/>
      <c r="E5" s="202"/>
      <c r="F5" s="202"/>
      <c r="G5" s="202"/>
    </row>
    <row r="6" spans="1:9" s="201" customFormat="1" x14ac:dyDescent="0.2">
      <c r="A6" s="203"/>
      <c r="B6" s="204"/>
      <c r="C6" s="204" t="s">
        <v>1</v>
      </c>
      <c r="D6" s="205" t="s">
        <v>180</v>
      </c>
      <c r="E6" s="206" t="s">
        <v>13</v>
      </c>
      <c r="F6" s="207"/>
      <c r="G6" s="207"/>
    </row>
    <row r="7" spans="1:9" s="201" customFormat="1" ht="12" customHeight="1" x14ac:dyDescent="0.2">
      <c r="A7" s="203"/>
      <c r="B7" s="206"/>
      <c r="C7" s="206">
        <v>8</v>
      </c>
      <c r="D7" s="206" t="s">
        <v>181</v>
      </c>
      <c r="E7" s="206">
        <v>3.1</v>
      </c>
      <c r="F7" s="203"/>
      <c r="G7" s="203"/>
    </row>
    <row r="8" spans="1:9" s="201" customFormat="1" x14ac:dyDescent="0.2">
      <c r="A8" s="208" t="s">
        <v>182</v>
      </c>
    </row>
    <row r="9" spans="1:9" s="201" customFormat="1" ht="11.25" x14ac:dyDescent="0.2">
      <c r="A9" s="209" t="s">
        <v>183</v>
      </c>
      <c r="B9" s="209"/>
      <c r="C9" s="210" t="s">
        <v>184</v>
      </c>
      <c r="D9" s="210" t="s">
        <v>185</v>
      </c>
      <c r="E9" s="210" t="s">
        <v>186</v>
      </c>
      <c r="F9" s="210" t="s">
        <v>187</v>
      </c>
      <c r="G9" s="211"/>
    </row>
    <row r="10" spans="1:9" s="201" customFormat="1" ht="11.25" x14ac:dyDescent="0.2">
      <c r="A10" s="483" t="s">
        <v>262</v>
      </c>
      <c r="B10" s="484"/>
      <c r="C10" s="210"/>
      <c r="D10" s="213"/>
      <c r="E10" s="214">
        <v>0.1</v>
      </c>
      <c r="F10" s="215">
        <v>3469.8875397035467</v>
      </c>
      <c r="G10" s="211"/>
    </row>
    <row r="11" spans="1:9" s="201" customFormat="1" ht="11.25" customHeight="1" x14ac:dyDescent="0.2">
      <c r="A11" s="483"/>
      <c r="B11" s="484"/>
      <c r="C11" s="210"/>
      <c r="D11" s="213"/>
      <c r="E11" s="214"/>
      <c r="F11" s="215"/>
      <c r="G11" s="211"/>
    </row>
    <row r="12" spans="1:9" s="201" customFormat="1" ht="12" thickBot="1" x14ac:dyDescent="0.25">
      <c r="F12" s="206" t="s">
        <v>189</v>
      </c>
      <c r="G12" s="218">
        <v>3469.8875397035467</v>
      </c>
      <c r="I12" s="201">
        <v>20</v>
      </c>
    </row>
    <row r="13" spans="1:9" s="201" customFormat="1" ht="13.5" thickBot="1" x14ac:dyDescent="0.25">
      <c r="A13" s="208" t="s">
        <v>190</v>
      </c>
    </row>
    <row r="14" spans="1:9" s="201" customFormat="1" ht="12.75" customHeight="1" x14ac:dyDescent="0.2">
      <c r="A14" s="479" t="s">
        <v>183</v>
      </c>
      <c r="B14" s="480"/>
      <c r="C14" s="219" t="s">
        <v>191</v>
      </c>
      <c r="D14" s="219" t="s">
        <v>192</v>
      </c>
      <c r="E14" s="219" t="s">
        <v>193</v>
      </c>
      <c r="F14" s="220" t="s">
        <v>187</v>
      </c>
      <c r="G14" s="221"/>
    </row>
    <row r="15" spans="1:9" s="201" customFormat="1" ht="11.25" customHeight="1" x14ac:dyDescent="0.2">
      <c r="A15" s="507" t="s">
        <v>263</v>
      </c>
      <c r="B15" s="508"/>
      <c r="C15" s="263" t="s">
        <v>162</v>
      </c>
      <c r="D15" s="266">
        <v>376910</v>
      </c>
      <c r="E15" s="263">
        <v>1.05</v>
      </c>
      <c r="F15" s="215">
        <v>395755.5</v>
      </c>
      <c r="G15" s="211"/>
      <c r="I15" s="201" t="s">
        <v>264</v>
      </c>
    </row>
    <row r="16" spans="1:9" s="201" customFormat="1" ht="11.25" x14ac:dyDescent="0.2">
      <c r="A16" s="509" t="s">
        <v>265</v>
      </c>
      <c r="B16" s="509"/>
      <c r="C16" s="212" t="s">
        <v>266</v>
      </c>
      <c r="D16" s="266">
        <v>40</v>
      </c>
      <c r="E16" s="212">
        <v>50</v>
      </c>
      <c r="F16" s="215">
        <v>2000</v>
      </c>
      <c r="G16" s="211"/>
      <c r="I16" s="201">
        <v>0.19200000000000003</v>
      </c>
    </row>
    <row r="17" spans="1:13" s="201" customFormat="1" ht="22.5" customHeight="1" x14ac:dyDescent="0.2">
      <c r="A17" s="505"/>
      <c r="B17" s="506"/>
      <c r="C17" s="268"/>
      <c r="D17" s="269"/>
      <c r="E17" s="268"/>
      <c r="F17" s="254"/>
      <c r="G17" s="211"/>
      <c r="J17" s="201">
        <v>1</v>
      </c>
      <c r="K17" s="201" t="s">
        <v>267</v>
      </c>
      <c r="L17" s="201">
        <v>1E-3</v>
      </c>
      <c r="M17" s="201" t="s">
        <v>13</v>
      </c>
    </row>
    <row r="18" spans="1:13" s="201" customFormat="1" ht="12" thickBot="1" x14ac:dyDescent="0.25">
      <c r="F18" s="206" t="s">
        <v>189</v>
      </c>
      <c r="G18" s="218">
        <v>397755.5</v>
      </c>
      <c r="J18" s="201">
        <v>192.00000000000003</v>
      </c>
      <c r="L18" s="201">
        <v>0.19200000000000003</v>
      </c>
    </row>
    <row r="19" spans="1:13" s="201" customFormat="1" ht="13.5" thickBot="1" x14ac:dyDescent="0.25">
      <c r="A19" s="208" t="s">
        <v>198</v>
      </c>
    </row>
    <row r="20" spans="1:13" s="201" customFormat="1" ht="11.25" x14ac:dyDescent="0.2">
      <c r="A20" s="223" t="s">
        <v>199</v>
      </c>
      <c r="B20" s="224" t="s">
        <v>200</v>
      </c>
      <c r="C20" s="219" t="s">
        <v>201</v>
      </c>
      <c r="D20" s="219" t="s">
        <v>202</v>
      </c>
      <c r="E20" s="219" t="s">
        <v>203</v>
      </c>
      <c r="F20" s="220" t="s">
        <v>187</v>
      </c>
      <c r="G20" s="225"/>
    </row>
    <row r="21" spans="1:13" s="201" customFormat="1" ht="11.25" x14ac:dyDescent="0.2">
      <c r="A21" s="271" t="s">
        <v>234</v>
      </c>
      <c r="B21" s="272">
        <v>1.47</v>
      </c>
      <c r="C21" s="272">
        <v>20</v>
      </c>
      <c r="D21" s="272">
        <v>29.4</v>
      </c>
      <c r="E21" s="273">
        <v>1233.33</v>
      </c>
      <c r="F21" s="274">
        <v>36259.901999999995</v>
      </c>
      <c r="G21" s="211"/>
    </row>
    <row r="22" spans="1:13" s="201" customFormat="1" ht="11.25" x14ac:dyDescent="0.2">
      <c r="A22" s="226"/>
      <c r="B22" s="210"/>
      <c r="C22" s="210"/>
      <c r="D22" s="210"/>
      <c r="E22" s="215"/>
      <c r="F22" s="215">
        <v>0</v>
      </c>
      <c r="G22" s="211"/>
    </row>
    <row r="23" spans="1:13" s="201" customFormat="1" ht="12" thickBot="1" x14ac:dyDescent="0.25">
      <c r="F23" s="206" t="s">
        <v>189</v>
      </c>
      <c r="G23" s="218">
        <v>36259.901999999995</v>
      </c>
    </row>
    <row r="24" spans="1:13" s="201" customFormat="1" ht="13.5" thickBot="1" x14ac:dyDescent="0.25">
      <c r="A24" s="208" t="s">
        <v>204</v>
      </c>
    </row>
    <row r="25" spans="1:13" s="201" customFormat="1" ht="11.25" x14ac:dyDescent="0.2">
      <c r="A25" s="223" t="s">
        <v>205</v>
      </c>
      <c r="B25" s="228" t="s">
        <v>206</v>
      </c>
      <c r="C25" s="229" t="s">
        <v>207</v>
      </c>
      <c r="D25" s="230" t="s">
        <v>208</v>
      </c>
      <c r="E25" s="231" t="s">
        <v>186</v>
      </c>
      <c r="F25" s="220" t="s">
        <v>187</v>
      </c>
      <c r="G25" s="221"/>
    </row>
    <row r="26" spans="1:13" s="201" customFormat="1" ht="23.25" customHeight="1" thickBot="1" x14ac:dyDescent="0.25">
      <c r="A26" s="232" t="s">
        <v>253</v>
      </c>
      <c r="B26" s="233">
        <v>150049.19090609931</v>
      </c>
      <c r="C26" s="234">
        <v>185</v>
      </c>
      <c r="D26" s="233">
        <v>277591.00317628373</v>
      </c>
      <c r="E26" s="234">
        <v>8</v>
      </c>
      <c r="F26" s="235">
        <v>34698.875397035466</v>
      </c>
      <c r="G26" s="236"/>
      <c r="H26" s="201" t="s">
        <v>254</v>
      </c>
      <c r="I26" s="201">
        <v>600</v>
      </c>
    </row>
    <row r="27" spans="1:13" s="201" customFormat="1" ht="12" thickBot="1" x14ac:dyDescent="0.25">
      <c r="F27" s="206" t="s">
        <v>189</v>
      </c>
      <c r="G27" s="238">
        <v>34698.875397035466</v>
      </c>
    </row>
    <row r="28" spans="1:13" s="201" customFormat="1" ht="12" thickBot="1" x14ac:dyDescent="0.25">
      <c r="F28" s="239"/>
    </row>
    <row r="29" spans="1:13" s="201" customFormat="1" ht="12" thickBot="1" x14ac:dyDescent="0.25">
      <c r="D29" s="240" t="s">
        <v>211</v>
      </c>
      <c r="E29" s="241"/>
      <c r="F29" s="241"/>
      <c r="G29" s="238">
        <v>472184</v>
      </c>
    </row>
    <row r="30" spans="1:13" s="201" customFormat="1" x14ac:dyDescent="0.2">
      <c r="A30" s="208"/>
    </row>
    <row r="31" spans="1:13" s="201" customFormat="1" ht="11.25" x14ac:dyDescent="0.2">
      <c r="A31" s="241"/>
      <c r="B31" s="241"/>
      <c r="C31" s="239"/>
      <c r="D31" s="241"/>
      <c r="E31" s="239"/>
      <c r="F31" s="239"/>
    </row>
    <row r="32" spans="1:13" s="201" customFormat="1" ht="13.5" customHeight="1" x14ac:dyDescent="0.2">
      <c r="A32" s="206"/>
      <c r="B32" s="260"/>
      <c r="C32" s="475" t="s">
        <v>3</v>
      </c>
      <c r="D32" s="475"/>
      <c r="E32" s="475"/>
      <c r="F32" s="261" t="s">
        <v>212</v>
      </c>
      <c r="G32" s="246" t="s">
        <v>213</v>
      </c>
    </row>
    <row r="33" spans="1:7" s="201" customFormat="1" ht="11.25" x14ac:dyDescent="0.2">
      <c r="C33" s="476" t="s">
        <v>168</v>
      </c>
      <c r="D33" s="476"/>
      <c r="E33" s="476"/>
      <c r="F33" s="247">
        <v>0.23</v>
      </c>
      <c r="G33" s="248">
        <v>108602.32</v>
      </c>
    </row>
    <row r="34" spans="1:7" s="201" customFormat="1" ht="11.25" x14ac:dyDescent="0.2">
      <c r="C34" s="476" t="s">
        <v>214</v>
      </c>
      <c r="D34" s="476"/>
      <c r="E34" s="476"/>
      <c r="F34" s="247">
        <v>0.02</v>
      </c>
      <c r="G34" s="248">
        <v>9443.68</v>
      </c>
    </row>
    <row r="35" spans="1:7" s="201" customFormat="1" x14ac:dyDescent="0.2">
      <c r="A35" s="200"/>
      <c r="B35" s="203"/>
      <c r="C35" s="476" t="s">
        <v>171</v>
      </c>
      <c r="D35" s="476"/>
      <c r="E35" s="476"/>
      <c r="F35" s="247">
        <v>0.05</v>
      </c>
      <c r="G35" s="248">
        <v>23609.200000000001</v>
      </c>
    </row>
    <row r="36" spans="1:7" s="201" customFormat="1" ht="11.25" x14ac:dyDescent="0.2">
      <c r="A36" s="203"/>
      <c r="C36" s="475" t="s">
        <v>215</v>
      </c>
      <c r="D36" s="475"/>
      <c r="E36" s="475"/>
      <c r="F36" s="475"/>
      <c r="G36" s="250">
        <v>613839</v>
      </c>
    </row>
    <row r="37" spans="1:7" s="201" customFormat="1" ht="11.25" customHeight="1" x14ac:dyDescent="0.2">
      <c r="A37" s="477"/>
      <c r="B37" s="477"/>
      <c r="C37" s="477"/>
      <c r="E37" s="477"/>
      <c r="F37" s="477"/>
      <c r="G37" s="477"/>
    </row>
    <row r="38" spans="1:7" s="201" customFormat="1" ht="9" customHeight="1" x14ac:dyDescent="0.3">
      <c r="A38" s="275"/>
      <c r="B38" s="239"/>
      <c r="C38" s="239"/>
      <c r="D38" s="241"/>
      <c r="E38" s="241"/>
      <c r="F38" s="241"/>
      <c r="G38" s="241"/>
    </row>
    <row r="39" spans="1:7" s="201" customFormat="1" ht="11.25" x14ac:dyDescent="0.2">
      <c r="A39" s="473" t="s">
        <v>216</v>
      </c>
      <c r="B39" s="473"/>
      <c r="D39" s="203"/>
      <c r="E39" s="203"/>
    </row>
    <row r="40" spans="1:7" s="201" customFormat="1" ht="11.25" x14ac:dyDescent="0.2">
      <c r="A40" s="252" t="s">
        <v>217</v>
      </c>
      <c r="B40" s="253"/>
      <c r="C40" s="253"/>
      <c r="D40" s="201" t="s">
        <v>218</v>
      </c>
    </row>
    <row r="41" spans="1:7" s="201" customFormat="1" ht="11.25" x14ac:dyDescent="0.2">
      <c r="A41" s="252" t="s">
        <v>218</v>
      </c>
      <c r="B41" s="253"/>
      <c r="C41" s="253"/>
      <c r="D41" s="201" t="s">
        <v>218</v>
      </c>
    </row>
    <row r="42" spans="1:7" s="201" customFormat="1" ht="11.25" x14ac:dyDescent="0.2"/>
    <row r="43" spans="1:7" s="201" customFormat="1" ht="11.25" x14ac:dyDescent="0.2">
      <c r="A43" s="252" t="s">
        <v>219</v>
      </c>
    </row>
    <row r="44" spans="1:7" s="201" customFormat="1" ht="11.25" x14ac:dyDescent="0.2">
      <c r="A44" s="474"/>
      <c r="B44" s="474"/>
      <c r="C44" s="474"/>
      <c r="D44" s="474"/>
      <c r="E44" s="474"/>
      <c r="F44" s="474"/>
      <c r="G44" s="474"/>
    </row>
    <row r="45" spans="1:7" s="201" customFormat="1" ht="11.25" x14ac:dyDescent="0.2">
      <c r="A45" s="498"/>
      <c r="B45" s="498"/>
      <c r="C45" s="498"/>
      <c r="D45" s="498"/>
      <c r="E45" s="498"/>
      <c r="F45" s="498"/>
      <c r="G45" s="498"/>
    </row>
    <row r="46" spans="1:7" s="201" customFormat="1" ht="11.25" x14ac:dyDescent="0.2"/>
    <row r="47" spans="1:7" s="201" customFormat="1" ht="11.25" x14ac:dyDescent="0.2"/>
    <row r="48" spans="1:7" s="201" customFormat="1" ht="11.25" x14ac:dyDescent="0.2"/>
    <row r="49" s="201" customFormat="1" ht="11.25" x14ac:dyDescent="0.2"/>
    <row r="50" s="201" customFormat="1" ht="11.25" x14ac:dyDescent="0.2"/>
  </sheetData>
  <mergeCells count="21">
    <mergeCell ref="C32:E32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39:B39"/>
    <mergeCell ref="A44:G44"/>
    <mergeCell ref="A45:G45"/>
    <mergeCell ref="C33:E33"/>
    <mergeCell ref="C34:E34"/>
    <mergeCell ref="C35:E35"/>
    <mergeCell ref="C36:F36"/>
    <mergeCell ref="A37:C37"/>
    <mergeCell ref="E37:G3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5307A-B18D-4BDA-BA6E-BA7EA986F717}">
  <sheetPr>
    <tabColor rgb="FF7030A0"/>
  </sheetPr>
  <dimension ref="A1:J53"/>
  <sheetViews>
    <sheetView view="pageBreakPreview" zoomScale="90" zoomScaleNormal="100" zoomScaleSheetLayoutView="90" workbookViewId="0">
      <selection activeCell="I32" sqref="I32"/>
    </sheetView>
  </sheetViews>
  <sheetFormatPr baseColWidth="10" defaultRowHeight="12.75" x14ac:dyDescent="0.2"/>
  <cols>
    <col min="1" max="1" width="29.85546875" style="200" customWidth="1"/>
    <col min="2" max="2" width="15.42578125" style="200" customWidth="1"/>
    <col min="3" max="3" width="11.140625" style="200" customWidth="1"/>
    <col min="4" max="4" width="12" style="200" customWidth="1"/>
    <col min="5" max="5" width="10.140625" style="200" customWidth="1"/>
    <col min="6" max="6" width="11.28515625" style="200" customWidth="1"/>
    <col min="7" max="7" width="13.85546875" style="200" customWidth="1"/>
    <col min="8" max="256" width="11.42578125" style="200"/>
    <col min="257" max="257" width="29.85546875" style="200" customWidth="1"/>
    <col min="258" max="258" width="15.42578125" style="200" customWidth="1"/>
    <col min="259" max="259" width="11.140625" style="200" customWidth="1"/>
    <col min="260" max="260" width="12" style="200" customWidth="1"/>
    <col min="261" max="261" width="10.140625" style="200" customWidth="1"/>
    <col min="262" max="262" width="11.28515625" style="200" customWidth="1"/>
    <col min="263" max="512" width="11.42578125" style="200"/>
    <col min="513" max="513" width="29.85546875" style="200" customWidth="1"/>
    <col min="514" max="514" width="15.42578125" style="200" customWidth="1"/>
    <col min="515" max="515" width="11.140625" style="200" customWidth="1"/>
    <col min="516" max="516" width="12" style="200" customWidth="1"/>
    <col min="517" max="517" width="10.140625" style="200" customWidth="1"/>
    <col min="518" max="518" width="11.28515625" style="200" customWidth="1"/>
    <col min="519" max="768" width="11.42578125" style="200"/>
    <col min="769" max="769" width="29.85546875" style="200" customWidth="1"/>
    <col min="770" max="770" width="15.42578125" style="200" customWidth="1"/>
    <col min="771" max="771" width="11.140625" style="200" customWidth="1"/>
    <col min="772" max="772" width="12" style="200" customWidth="1"/>
    <col min="773" max="773" width="10.140625" style="200" customWidth="1"/>
    <col min="774" max="774" width="11.28515625" style="200" customWidth="1"/>
    <col min="775" max="1024" width="11.42578125" style="200"/>
    <col min="1025" max="1025" width="29.85546875" style="200" customWidth="1"/>
    <col min="1026" max="1026" width="15.42578125" style="200" customWidth="1"/>
    <col min="1027" max="1027" width="11.140625" style="200" customWidth="1"/>
    <col min="1028" max="1028" width="12" style="200" customWidth="1"/>
    <col min="1029" max="1029" width="10.140625" style="200" customWidth="1"/>
    <col min="1030" max="1030" width="11.28515625" style="200" customWidth="1"/>
    <col min="1031" max="1280" width="11.42578125" style="200"/>
    <col min="1281" max="1281" width="29.85546875" style="200" customWidth="1"/>
    <col min="1282" max="1282" width="15.42578125" style="200" customWidth="1"/>
    <col min="1283" max="1283" width="11.140625" style="200" customWidth="1"/>
    <col min="1284" max="1284" width="12" style="200" customWidth="1"/>
    <col min="1285" max="1285" width="10.140625" style="200" customWidth="1"/>
    <col min="1286" max="1286" width="11.28515625" style="200" customWidth="1"/>
    <col min="1287" max="1536" width="11.42578125" style="200"/>
    <col min="1537" max="1537" width="29.85546875" style="200" customWidth="1"/>
    <col min="1538" max="1538" width="15.42578125" style="200" customWidth="1"/>
    <col min="1539" max="1539" width="11.140625" style="200" customWidth="1"/>
    <col min="1540" max="1540" width="12" style="200" customWidth="1"/>
    <col min="1541" max="1541" width="10.140625" style="200" customWidth="1"/>
    <col min="1542" max="1542" width="11.28515625" style="200" customWidth="1"/>
    <col min="1543" max="1792" width="11.42578125" style="200"/>
    <col min="1793" max="1793" width="29.85546875" style="200" customWidth="1"/>
    <col min="1794" max="1794" width="15.42578125" style="200" customWidth="1"/>
    <col min="1795" max="1795" width="11.140625" style="200" customWidth="1"/>
    <col min="1796" max="1796" width="12" style="200" customWidth="1"/>
    <col min="1797" max="1797" width="10.140625" style="200" customWidth="1"/>
    <col min="1798" max="1798" width="11.28515625" style="200" customWidth="1"/>
    <col min="1799" max="2048" width="11.42578125" style="200"/>
    <col min="2049" max="2049" width="29.85546875" style="200" customWidth="1"/>
    <col min="2050" max="2050" width="15.42578125" style="200" customWidth="1"/>
    <col min="2051" max="2051" width="11.140625" style="200" customWidth="1"/>
    <col min="2052" max="2052" width="12" style="200" customWidth="1"/>
    <col min="2053" max="2053" width="10.140625" style="200" customWidth="1"/>
    <col min="2054" max="2054" width="11.28515625" style="200" customWidth="1"/>
    <col min="2055" max="2304" width="11.42578125" style="200"/>
    <col min="2305" max="2305" width="29.85546875" style="200" customWidth="1"/>
    <col min="2306" max="2306" width="15.42578125" style="200" customWidth="1"/>
    <col min="2307" max="2307" width="11.140625" style="200" customWidth="1"/>
    <col min="2308" max="2308" width="12" style="200" customWidth="1"/>
    <col min="2309" max="2309" width="10.140625" style="200" customWidth="1"/>
    <col min="2310" max="2310" width="11.28515625" style="200" customWidth="1"/>
    <col min="2311" max="2560" width="11.42578125" style="200"/>
    <col min="2561" max="2561" width="29.85546875" style="200" customWidth="1"/>
    <col min="2562" max="2562" width="15.42578125" style="200" customWidth="1"/>
    <col min="2563" max="2563" width="11.140625" style="200" customWidth="1"/>
    <col min="2564" max="2564" width="12" style="200" customWidth="1"/>
    <col min="2565" max="2565" width="10.140625" style="200" customWidth="1"/>
    <col min="2566" max="2566" width="11.28515625" style="200" customWidth="1"/>
    <col min="2567" max="2816" width="11.42578125" style="200"/>
    <col min="2817" max="2817" width="29.85546875" style="200" customWidth="1"/>
    <col min="2818" max="2818" width="15.42578125" style="200" customWidth="1"/>
    <col min="2819" max="2819" width="11.140625" style="200" customWidth="1"/>
    <col min="2820" max="2820" width="12" style="200" customWidth="1"/>
    <col min="2821" max="2821" width="10.140625" style="200" customWidth="1"/>
    <col min="2822" max="2822" width="11.28515625" style="200" customWidth="1"/>
    <col min="2823" max="3072" width="11.42578125" style="200"/>
    <col min="3073" max="3073" width="29.85546875" style="200" customWidth="1"/>
    <col min="3074" max="3074" width="15.42578125" style="200" customWidth="1"/>
    <col min="3075" max="3075" width="11.140625" style="200" customWidth="1"/>
    <col min="3076" max="3076" width="12" style="200" customWidth="1"/>
    <col min="3077" max="3077" width="10.140625" style="200" customWidth="1"/>
    <col min="3078" max="3078" width="11.28515625" style="200" customWidth="1"/>
    <col min="3079" max="3328" width="11.42578125" style="200"/>
    <col min="3329" max="3329" width="29.85546875" style="200" customWidth="1"/>
    <col min="3330" max="3330" width="15.42578125" style="200" customWidth="1"/>
    <col min="3331" max="3331" width="11.140625" style="200" customWidth="1"/>
    <col min="3332" max="3332" width="12" style="200" customWidth="1"/>
    <col min="3333" max="3333" width="10.140625" style="200" customWidth="1"/>
    <col min="3334" max="3334" width="11.28515625" style="200" customWidth="1"/>
    <col min="3335" max="3584" width="11.42578125" style="200"/>
    <col min="3585" max="3585" width="29.85546875" style="200" customWidth="1"/>
    <col min="3586" max="3586" width="15.42578125" style="200" customWidth="1"/>
    <col min="3587" max="3587" width="11.140625" style="200" customWidth="1"/>
    <col min="3588" max="3588" width="12" style="200" customWidth="1"/>
    <col min="3589" max="3589" width="10.140625" style="200" customWidth="1"/>
    <col min="3590" max="3590" width="11.28515625" style="200" customWidth="1"/>
    <col min="3591" max="3840" width="11.42578125" style="200"/>
    <col min="3841" max="3841" width="29.85546875" style="200" customWidth="1"/>
    <col min="3842" max="3842" width="15.42578125" style="200" customWidth="1"/>
    <col min="3843" max="3843" width="11.140625" style="200" customWidth="1"/>
    <col min="3844" max="3844" width="12" style="200" customWidth="1"/>
    <col min="3845" max="3845" width="10.140625" style="200" customWidth="1"/>
    <col min="3846" max="3846" width="11.28515625" style="200" customWidth="1"/>
    <col min="3847" max="4096" width="11.42578125" style="200"/>
    <col min="4097" max="4097" width="29.85546875" style="200" customWidth="1"/>
    <col min="4098" max="4098" width="15.42578125" style="200" customWidth="1"/>
    <col min="4099" max="4099" width="11.140625" style="200" customWidth="1"/>
    <col min="4100" max="4100" width="12" style="200" customWidth="1"/>
    <col min="4101" max="4101" width="10.140625" style="200" customWidth="1"/>
    <col min="4102" max="4102" width="11.28515625" style="200" customWidth="1"/>
    <col min="4103" max="4352" width="11.42578125" style="200"/>
    <col min="4353" max="4353" width="29.85546875" style="200" customWidth="1"/>
    <col min="4354" max="4354" width="15.42578125" style="200" customWidth="1"/>
    <col min="4355" max="4355" width="11.140625" style="200" customWidth="1"/>
    <col min="4356" max="4356" width="12" style="200" customWidth="1"/>
    <col min="4357" max="4357" width="10.140625" style="200" customWidth="1"/>
    <col min="4358" max="4358" width="11.28515625" style="200" customWidth="1"/>
    <col min="4359" max="4608" width="11.42578125" style="200"/>
    <col min="4609" max="4609" width="29.85546875" style="200" customWidth="1"/>
    <col min="4610" max="4610" width="15.42578125" style="200" customWidth="1"/>
    <col min="4611" max="4611" width="11.140625" style="200" customWidth="1"/>
    <col min="4612" max="4612" width="12" style="200" customWidth="1"/>
    <col min="4613" max="4613" width="10.140625" style="200" customWidth="1"/>
    <col min="4614" max="4614" width="11.28515625" style="200" customWidth="1"/>
    <col min="4615" max="4864" width="11.42578125" style="200"/>
    <col min="4865" max="4865" width="29.85546875" style="200" customWidth="1"/>
    <col min="4866" max="4866" width="15.42578125" style="200" customWidth="1"/>
    <col min="4867" max="4867" width="11.140625" style="200" customWidth="1"/>
    <col min="4868" max="4868" width="12" style="200" customWidth="1"/>
    <col min="4869" max="4869" width="10.140625" style="200" customWidth="1"/>
    <col min="4870" max="4870" width="11.28515625" style="200" customWidth="1"/>
    <col min="4871" max="5120" width="11.42578125" style="200"/>
    <col min="5121" max="5121" width="29.85546875" style="200" customWidth="1"/>
    <col min="5122" max="5122" width="15.42578125" style="200" customWidth="1"/>
    <col min="5123" max="5123" width="11.140625" style="200" customWidth="1"/>
    <col min="5124" max="5124" width="12" style="200" customWidth="1"/>
    <col min="5125" max="5125" width="10.140625" style="200" customWidth="1"/>
    <col min="5126" max="5126" width="11.28515625" style="200" customWidth="1"/>
    <col min="5127" max="5376" width="11.42578125" style="200"/>
    <col min="5377" max="5377" width="29.85546875" style="200" customWidth="1"/>
    <col min="5378" max="5378" width="15.42578125" style="200" customWidth="1"/>
    <col min="5379" max="5379" width="11.140625" style="200" customWidth="1"/>
    <col min="5380" max="5380" width="12" style="200" customWidth="1"/>
    <col min="5381" max="5381" width="10.140625" style="200" customWidth="1"/>
    <col min="5382" max="5382" width="11.28515625" style="200" customWidth="1"/>
    <col min="5383" max="5632" width="11.42578125" style="200"/>
    <col min="5633" max="5633" width="29.85546875" style="200" customWidth="1"/>
    <col min="5634" max="5634" width="15.42578125" style="200" customWidth="1"/>
    <col min="5635" max="5635" width="11.140625" style="200" customWidth="1"/>
    <col min="5636" max="5636" width="12" style="200" customWidth="1"/>
    <col min="5637" max="5637" width="10.140625" style="200" customWidth="1"/>
    <col min="5638" max="5638" width="11.28515625" style="200" customWidth="1"/>
    <col min="5639" max="5888" width="11.42578125" style="200"/>
    <col min="5889" max="5889" width="29.85546875" style="200" customWidth="1"/>
    <col min="5890" max="5890" width="15.42578125" style="200" customWidth="1"/>
    <col min="5891" max="5891" width="11.140625" style="200" customWidth="1"/>
    <col min="5892" max="5892" width="12" style="200" customWidth="1"/>
    <col min="5893" max="5893" width="10.140625" style="200" customWidth="1"/>
    <col min="5894" max="5894" width="11.28515625" style="200" customWidth="1"/>
    <col min="5895" max="6144" width="11.42578125" style="200"/>
    <col min="6145" max="6145" width="29.85546875" style="200" customWidth="1"/>
    <col min="6146" max="6146" width="15.42578125" style="200" customWidth="1"/>
    <col min="6147" max="6147" width="11.140625" style="200" customWidth="1"/>
    <col min="6148" max="6148" width="12" style="200" customWidth="1"/>
    <col min="6149" max="6149" width="10.140625" style="200" customWidth="1"/>
    <col min="6150" max="6150" width="11.28515625" style="200" customWidth="1"/>
    <col min="6151" max="6400" width="11.42578125" style="200"/>
    <col min="6401" max="6401" width="29.85546875" style="200" customWidth="1"/>
    <col min="6402" max="6402" width="15.42578125" style="200" customWidth="1"/>
    <col min="6403" max="6403" width="11.140625" style="200" customWidth="1"/>
    <col min="6404" max="6404" width="12" style="200" customWidth="1"/>
    <col min="6405" max="6405" width="10.140625" style="200" customWidth="1"/>
    <col min="6406" max="6406" width="11.28515625" style="200" customWidth="1"/>
    <col min="6407" max="6656" width="11.42578125" style="200"/>
    <col min="6657" max="6657" width="29.85546875" style="200" customWidth="1"/>
    <col min="6658" max="6658" width="15.42578125" style="200" customWidth="1"/>
    <col min="6659" max="6659" width="11.140625" style="200" customWidth="1"/>
    <col min="6660" max="6660" width="12" style="200" customWidth="1"/>
    <col min="6661" max="6661" width="10.140625" style="200" customWidth="1"/>
    <col min="6662" max="6662" width="11.28515625" style="200" customWidth="1"/>
    <col min="6663" max="6912" width="11.42578125" style="200"/>
    <col min="6913" max="6913" width="29.85546875" style="200" customWidth="1"/>
    <col min="6914" max="6914" width="15.42578125" style="200" customWidth="1"/>
    <col min="6915" max="6915" width="11.140625" style="200" customWidth="1"/>
    <col min="6916" max="6916" width="12" style="200" customWidth="1"/>
    <col min="6917" max="6917" width="10.140625" style="200" customWidth="1"/>
    <col min="6918" max="6918" width="11.28515625" style="200" customWidth="1"/>
    <col min="6919" max="7168" width="11.42578125" style="200"/>
    <col min="7169" max="7169" width="29.85546875" style="200" customWidth="1"/>
    <col min="7170" max="7170" width="15.42578125" style="200" customWidth="1"/>
    <col min="7171" max="7171" width="11.140625" style="200" customWidth="1"/>
    <col min="7172" max="7172" width="12" style="200" customWidth="1"/>
    <col min="7173" max="7173" width="10.140625" style="200" customWidth="1"/>
    <col min="7174" max="7174" width="11.28515625" style="200" customWidth="1"/>
    <col min="7175" max="7424" width="11.42578125" style="200"/>
    <col min="7425" max="7425" width="29.85546875" style="200" customWidth="1"/>
    <col min="7426" max="7426" width="15.42578125" style="200" customWidth="1"/>
    <col min="7427" max="7427" width="11.140625" style="200" customWidth="1"/>
    <col min="7428" max="7428" width="12" style="200" customWidth="1"/>
    <col min="7429" max="7429" width="10.140625" style="200" customWidth="1"/>
    <col min="7430" max="7430" width="11.28515625" style="200" customWidth="1"/>
    <col min="7431" max="7680" width="11.42578125" style="200"/>
    <col min="7681" max="7681" width="29.85546875" style="200" customWidth="1"/>
    <col min="7682" max="7682" width="15.42578125" style="200" customWidth="1"/>
    <col min="7683" max="7683" width="11.140625" style="200" customWidth="1"/>
    <col min="7684" max="7684" width="12" style="200" customWidth="1"/>
    <col min="7685" max="7685" width="10.140625" style="200" customWidth="1"/>
    <col min="7686" max="7686" width="11.28515625" style="200" customWidth="1"/>
    <col min="7687" max="7936" width="11.42578125" style="200"/>
    <col min="7937" max="7937" width="29.85546875" style="200" customWidth="1"/>
    <col min="7938" max="7938" width="15.42578125" style="200" customWidth="1"/>
    <col min="7939" max="7939" width="11.140625" style="200" customWidth="1"/>
    <col min="7940" max="7940" width="12" style="200" customWidth="1"/>
    <col min="7941" max="7941" width="10.140625" style="200" customWidth="1"/>
    <col min="7942" max="7942" width="11.28515625" style="200" customWidth="1"/>
    <col min="7943" max="8192" width="11.42578125" style="200"/>
    <col min="8193" max="8193" width="29.85546875" style="200" customWidth="1"/>
    <col min="8194" max="8194" width="15.42578125" style="200" customWidth="1"/>
    <col min="8195" max="8195" width="11.140625" style="200" customWidth="1"/>
    <col min="8196" max="8196" width="12" style="200" customWidth="1"/>
    <col min="8197" max="8197" width="10.140625" style="200" customWidth="1"/>
    <col min="8198" max="8198" width="11.28515625" style="200" customWidth="1"/>
    <col min="8199" max="8448" width="11.42578125" style="200"/>
    <col min="8449" max="8449" width="29.85546875" style="200" customWidth="1"/>
    <col min="8450" max="8450" width="15.42578125" style="200" customWidth="1"/>
    <col min="8451" max="8451" width="11.140625" style="200" customWidth="1"/>
    <col min="8452" max="8452" width="12" style="200" customWidth="1"/>
    <col min="8453" max="8453" width="10.140625" style="200" customWidth="1"/>
    <col min="8454" max="8454" width="11.28515625" style="200" customWidth="1"/>
    <col min="8455" max="8704" width="11.42578125" style="200"/>
    <col min="8705" max="8705" width="29.85546875" style="200" customWidth="1"/>
    <col min="8706" max="8706" width="15.42578125" style="200" customWidth="1"/>
    <col min="8707" max="8707" width="11.140625" style="200" customWidth="1"/>
    <col min="8708" max="8708" width="12" style="200" customWidth="1"/>
    <col min="8709" max="8709" width="10.140625" style="200" customWidth="1"/>
    <col min="8710" max="8710" width="11.28515625" style="200" customWidth="1"/>
    <col min="8711" max="8960" width="11.42578125" style="200"/>
    <col min="8961" max="8961" width="29.85546875" style="200" customWidth="1"/>
    <col min="8962" max="8962" width="15.42578125" style="200" customWidth="1"/>
    <col min="8963" max="8963" width="11.140625" style="200" customWidth="1"/>
    <col min="8964" max="8964" width="12" style="200" customWidth="1"/>
    <col min="8965" max="8965" width="10.140625" style="200" customWidth="1"/>
    <col min="8966" max="8966" width="11.28515625" style="200" customWidth="1"/>
    <col min="8967" max="9216" width="11.42578125" style="200"/>
    <col min="9217" max="9217" width="29.85546875" style="200" customWidth="1"/>
    <col min="9218" max="9218" width="15.42578125" style="200" customWidth="1"/>
    <col min="9219" max="9219" width="11.140625" style="200" customWidth="1"/>
    <col min="9220" max="9220" width="12" style="200" customWidth="1"/>
    <col min="9221" max="9221" width="10.140625" style="200" customWidth="1"/>
    <col min="9222" max="9222" width="11.28515625" style="200" customWidth="1"/>
    <col min="9223" max="9472" width="11.42578125" style="200"/>
    <col min="9473" max="9473" width="29.85546875" style="200" customWidth="1"/>
    <col min="9474" max="9474" width="15.42578125" style="200" customWidth="1"/>
    <col min="9475" max="9475" width="11.140625" style="200" customWidth="1"/>
    <col min="9476" max="9476" width="12" style="200" customWidth="1"/>
    <col min="9477" max="9477" width="10.140625" style="200" customWidth="1"/>
    <col min="9478" max="9478" width="11.28515625" style="200" customWidth="1"/>
    <col min="9479" max="9728" width="11.42578125" style="200"/>
    <col min="9729" max="9729" width="29.85546875" style="200" customWidth="1"/>
    <col min="9730" max="9730" width="15.42578125" style="200" customWidth="1"/>
    <col min="9731" max="9731" width="11.140625" style="200" customWidth="1"/>
    <col min="9732" max="9732" width="12" style="200" customWidth="1"/>
    <col min="9733" max="9733" width="10.140625" style="200" customWidth="1"/>
    <col min="9734" max="9734" width="11.28515625" style="200" customWidth="1"/>
    <col min="9735" max="9984" width="11.42578125" style="200"/>
    <col min="9985" max="9985" width="29.85546875" style="200" customWidth="1"/>
    <col min="9986" max="9986" width="15.42578125" style="200" customWidth="1"/>
    <col min="9987" max="9987" width="11.140625" style="200" customWidth="1"/>
    <col min="9988" max="9988" width="12" style="200" customWidth="1"/>
    <col min="9989" max="9989" width="10.140625" style="200" customWidth="1"/>
    <col min="9990" max="9990" width="11.28515625" style="200" customWidth="1"/>
    <col min="9991" max="10240" width="11.42578125" style="200"/>
    <col min="10241" max="10241" width="29.85546875" style="200" customWidth="1"/>
    <col min="10242" max="10242" width="15.42578125" style="200" customWidth="1"/>
    <col min="10243" max="10243" width="11.140625" style="200" customWidth="1"/>
    <col min="10244" max="10244" width="12" style="200" customWidth="1"/>
    <col min="10245" max="10245" width="10.140625" style="200" customWidth="1"/>
    <col min="10246" max="10246" width="11.28515625" style="200" customWidth="1"/>
    <col min="10247" max="10496" width="11.42578125" style="200"/>
    <col min="10497" max="10497" width="29.85546875" style="200" customWidth="1"/>
    <col min="10498" max="10498" width="15.42578125" style="200" customWidth="1"/>
    <col min="10499" max="10499" width="11.140625" style="200" customWidth="1"/>
    <col min="10500" max="10500" width="12" style="200" customWidth="1"/>
    <col min="10501" max="10501" width="10.140625" style="200" customWidth="1"/>
    <col min="10502" max="10502" width="11.28515625" style="200" customWidth="1"/>
    <col min="10503" max="10752" width="11.42578125" style="200"/>
    <col min="10753" max="10753" width="29.85546875" style="200" customWidth="1"/>
    <col min="10754" max="10754" width="15.42578125" style="200" customWidth="1"/>
    <col min="10755" max="10755" width="11.140625" style="200" customWidth="1"/>
    <col min="10756" max="10756" width="12" style="200" customWidth="1"/>
    <col min="10757" max="10757" width="10.140625" style="200" customWidth="1"/>
    <col min="10758" max="10758" width="11.28515625" style="200" customWidth="1"/>
    <col min="10759" max="11008" width="11.42578125" style="200"/>
    <col min="11009" max="11009" width="29.85546875" style="200" customWidth="1"/>
    <col min="11010" max="11010" width="15.42578125" style="200" customWidth="1"/>
    <col min="11011" max="11011" width="11.140625" style="200" customWidth="1"/>
    <col min="11012" max="11012" width="12" style="200" customWidth="1"/>
    <col min="11013" max="11013" width="10.140625" style="200" customWidth="1"/>
    <col min="11014" max="11014" width="11.28515625" style="200" customWidth="1"/>
    <col min="11015" max="11264" width="11.42578125" style="200"/>
    <col min="11265" max="11265" width="29.85546875" style="200" customWidth="1"/>
    <col min="11266" max="11266" width="15.42578125" style="200" customWidth="1"/>
    <col min="11267" max="11267" width="11.140625" style="200" customWidth="1"/>
    <col min="11268" max="11268" width="12" style="200" customWidth="1"/>
    <col min="11269" max="11269" width="10.140625" style="200" customWidth="1"/>
    <col min="11270" max="11270" width="11.28515625" style="200" customWidth="1"/>
    <col min="11271" max="11520" width="11.42578125" style="200"/>
    <col min="11521" max="11521" width="29.85546875" style="200" customWidth="1"/>
    <col min="11522" max="11522" width="15.42578125" style="200" customWidth="1"/>
    <col min="11523" max="11523" width="11.140625" style="200" customWidth="1"/>
    <col min="11524" max="11524" width="12" style="200" customWidth="1"/>
    <col min="11525" max="11525" width="10.140625" style="200" customWidth="1"/>
    <col min="11526" max="11526" width="11.28515625" style="200" customWidth="1"/>
    <col min="11527" max="11776" width="11.42578125" style="200"/>
    <col min="11777" max="11777" width="29.85546875" style="200" customWidth="1"/>
    <col min="11778" max="11778" width="15.42578125" style="200" customWidth="1"/>
    <col min="11779" max="11779" width="11.140625" style="200" customWidth="1"/>
    <col min="11780" max="11780" width="12" style="200" customWidth="1"/>
    <col min="11781" max="11781" width="10.140625" style="200" customWidth="1"/>
    <col min="11782" max="11782" width="11.28515625" style="200" customWidth="1"/>
    <col min="11783" max="12032" width="11.42578125" style="200"/>
    <col min="12033" max="12033" width="29.85546875" style="200" customWidth="1"/>
    <col min="12034" max="12034" width="15.42578125" style="200" customWidth="1"/>
    <col min="12035" max="12035" width="11.140625" style="200" customWidth="1"/>
    <col min="12036" max="12036" width="12" style="200" customWidth="1"/>
    <col min="12037" max="12037" width="10.140625" style="200" customWidth="1"/>
    <col min="12038" max="12038" width="11.28515625" style="200" customWidth="1"/>
    <col min="12039" max="12288" width="11.42578125" style="200"/>
    <col min="12289" max="12289" width="29.85546875" style="200" customWidth="1"/>
    <col min="12290" max="12290" width="15.42578125" style="200" customWidth="1"/>
    <col min="12291" max="12291" width="11.140625" style="200" customWidth="1"/>
    <col min="12292" max="12292" width="12" style="200" customWidth="1"/>
    <col min="12293" max="12293" width="10.140625" style="200" customWidth="1"/>
    <col min="12294" max="12294" width="11.28515625" style="200" customWidth="1"/>
    <col min="12295" max="12544" width="11.42578125" style="200"/>
    <col min="12545" max="12545" width="29.85546875" style="200" customWidth="1"/>
    <col min="12546" max="12546" width="15.42578125" style="200" customWidth="1"/>
    <col min="12547" max="12547" width="11.140625" style="200" customWidth="1"/>
    <col min="12548" max="12548" width="12" style="200" customWidth="1"/>
    <col min="12549" max="12549" width="10.140625" style="200" customWidth="1"/>
    <col min="12550" max="12550" width="11.28515625" style="200" customWidth="1"/>
    <col min="12551" max="12800" width="11.42578125" style="200"/>
    <col min="12801" max="12801" width="29.85546875" style="200" customWidth="1"/>
    <col min="12802" max="12802" width="15.42578125" style="200" customWidth="1"/>
    <col min="12803" max="12803" width="11.140625" style="200" customWidth="1"/>
    <col min="12804" max="12804" width="12" style="200" customWidth="1"/>
    <col min="12805" max="12805" width="10.140625" style="200" customWidth="1"/>
    <col min="12806" max="12806" width="11.28515625" style="200" customWidth="1"/>
    <col min="12807" max="13056" width="11.42578125" style="200"/>
    <col min="13057" max="13057" width="29.85546875" style="200" customWidth="1"/>
    <col min="13058" max="13058" width="15.42578125" style="200" customWidth="1"/>
    <col min="13059" max="13059" width="11.140625" style="200" customWidth="1"/>
    <col min="13060" max="13060" width="12" style="200" customWidth="1"/>
    <col min="13061" max="13061" width="10.140625" style="200" customWidth="1"/>
    <col min="13062" max="13062" width="11.28515625" style="200" customWidth="1"/>
    <col min="13063" max="13312" width="11.42578125" style="200"/>
    <col min="13313" max="13313" width="29.85546875" style="200" customWidth="1"/>
    <col min="13314" max="13314" width="15.42578125" style="200" customWidth="1"/>
    <col min="13315" max="13315" width="11.140625" style="200" customWidth="1"/>
    <col min="13316" max="13316" width="12" style="200" customWidth="1"/>
    <col min="13317" max="13317" width="10.140625" style="200" customWidth="1"/>
    <col min="13318" max="13318" width="11.28515625" style="200" customWidth="1"/>
    <col min="13319" max="13568" width="11.42578125" style="200"/>
    <col min="13569" max="13569" width="29.85546875" style="200" customWidth="1"/>
    <col min="13570" max="13570" width="15.42578125" style="200" customWidth="1"/>
    <col min="13571" max="13571" width="11.140625" style="200" customWidth="1"/>
    <col min="13572" max="13572" width="12" style="200" customWidth="1"/>
    <col min="13573" max="13573" width="10.140625" style="200" customWidth="1"/>
    <col min="13574" max="13574" width="11.28515625" style="200" customWidth="1"/>
    <col min="13575" max="13824" width="11.42578125" style="200"/>
    <col min="13825" max="13825" width="29.85546875" style="200" customWidth="1"/>
    <col min="13826" max="13826" width="15.42578125" style="200" customWidth="1"/>
    <col min="13827" max="13827" width="11.140625" style="200" customWidth="1"/>
    <col min="13828" max="13828" width="12" style="200" customWidth="1"/>
    <col min="13829" max="13829" width="10.140625" style="200" customWidth="1"/>
    <col min="13830" max="13830" width="11.28515625" style="200" customWidth="1"/>
    <col min="13831" max="14080" width="11.42578125" style="200"/>
    <col min="14081" max="14081" width="29.85546875" style="200" customWidth="1"/>
    <col min="14082" max="14082" width="15.42578125" style="200" customWidth="1"/>
    <col min="14083" max="14083" width="11.140625" style="200" customWidth="1"/>
    <col min="14084" max="14084" width="12" style="200" customWidth="1"/>
    <col min="14085" max="14085" width="10.140625" style="200" customWidth="1"/>
    <col min="14086" max="14086" width="11.28515625" style="200" customWidth="1"/>
    <col min="14087" max="14336" width="11.42578125" style="200"/>
    <col min="14337" max="14337" width="29.85546875" style="200" customWidth="1"/>
    <col min="14338" max="14338" width="15.42578125" style="200" customWidth="1"/>
    <col min="14339" max="14339" width="11.140625" style="200" customWidth="1"/>
    <col min="14340" max="14340" width="12" style="200" customWidth="1"/>
    <col min="14341" max="14341" width="10.140625" style="200" customWidth="1"/>
    <col min="14342" max="14342" width="11.28515625" style="200" customWidth="1"/>
    <col min="14343" max="14592" width="11.42578125" style="200"/>
    <col min="14593" max="14593" width="29.85546875" style="200" customWidth="1"/>
    <col min="14594" max="14594" width="15.42578125" style="200" customWidth="1"/>
    <col min="14595" max="14595" width="11.140625" style="200" customWidth="1"/>
    <col min="14596" max="14596" width="12" style="200" customWidth="1"/>
    <col min="14597" max="14597" width="10.140625" style="200" customWidth="1"/>
    <col min="14598" max="14598" width="11.28515625" style="200" customWidth="1"/>
    <col min="14599" max="14848" width="11.42578125" style="200"/>
    <col min="14849" max="14849" width="29.85546875" style="200" customWidth="1"/>
    <col min="14850" max="14850" width="15.42578125" style="200" customWidth="1"/>
    <col min="14851" max="14851" width="11.140625" style="200" customWidth="1"/>
    <col min="14852" max="14852" width="12" style="200" customWidth="1"/>
    <col min="14853" max="14853" width="10.140625" style="200" customWidth="1"/>
    <col min="14854" max="14854" width="11.28515625" style="200" customWidth="1"/>
    <col min="14855" max="15104" width="11.42578125" style="200"/>
    <col min="15105" max="15105" width="29.85546875" style="200" customWidth="1"/>
    <col min="15106" max="15106" width="15.42578125" style="200" customWidth="1"/>
    <col min="15107" max="15107" width="11.140625" style="200" customWidth="1"/>
    <col min="15108" max="15108" width="12" style="200" customWidth="1"/>
    <col min="15109" max="15109" width="10.140625" style="200" customWidth="1"/>
    <col min="15110" max="15110" width="11.28515625" style="200" customWidth="1"/>
    <col min="15111" max="15360" width="11.42578125" style="200"/>
    <col min="15361" max="15361" width="29.85546875" style="200" customWidth="1"/>
    <col min="15362" max="15362" width="15.42578125" style="200" customWidth="1"/>
    <col min="15363" max="15363" width="11.140625" style="200" customWidth="1"/>
    <col min="15364" max="15364" width="12" style="200" customWidth="1"/>
    <col min="15365" max="15365" width="10.140625" style="200" customWidth="1"/>
    <col min="15366" max="15366" width="11.28515625" style="200" customWidth="1"/>
    <col min="15367" max="15616" width="11.42578125" style="200"/>
    <col min="15617" max="15617" width="29.85546875" style="200" customWidth="1"/>
    <col min="15618" max="15618" width="15.42578125" style="200" customWidth="1"/>
    <col min="15619" max="15619" width="11.140625" style="200" customWidth="1"/>
    <col min="15620" max="15620" width="12" style="200" customWidth="1"/>
    <col min="15621" max="15621" width="10.140625" style="200" customWidth="1"/>
    <col min="15622" max="15622" width="11.28515625" style="200" customWidth="1"/>
    <col min="15623" max="15872" width="11.42578125" style="200"/>
    <col min="15873" max="15873" width="29.85546875" style="200" customWidth="1"/>
    <col min="15874" max="15874" width="15.42578125" style="200" customWidth="1"/>
    <col min="15875" max="15875" width="11.140625" style="200" customWidth="1"/>
    <col min="15876" max="15876" width="12" style="200" customWidth="1"/>
    <col min="15877" max="15877" width="10.140625" style="200" customWidth="1"/>
    <col min="15878" max="15878" width="11.28515625" style="200" customWidth="1"/>
    <col min="15879" max="16128" width="11.42578125" style="200"/>
    <col min="16129" max="16129" width="29.85546875" style="200" customWidth="1"/>
    <col min="16130" max="16130" width="15.42578125" style="200" customWidth="1"/>
    <col min="16131" max="16131" width="11.140625" style="200" customWidth="1"/>
    <col min="16132" max="16132" width="12" style="200" customWidth="1"/>
    <col min="16133" max="16133" width="10.140625" style="200" customWidth="1"/>
    <col min="16134" max="16134" width="11.28515625" style="200" customWidth="1"/>
    <col min="16135" max="16384" width="11.42578125" style="200"/>
  </cols>
  <sheetData>
    <row r="1" spans="1:9" ht="30.75" customHeight="1" x14ac:dyDescent="0.25">
      <c r="A1" s="485" t="s">
        <v>175</v>
      </c>
      <c r="B1" s="486"/>
      <c r="C1" s="487" t="s">
        <v>176</v>
      </c>
      <c r="D1" s="488"/>
      <c r="E1" s="488"/>
      <c r="F1" s="488"/>
      <c r="G1" s="489"/>
      <c r="H1" s="199"/>
    </row>
    <row r="2" spans="1:9" s="201" customFormat="1" ht="16.5" customHeight="1" thickBot="1" x14ac:dyDescent="0.25">
      <c r="A2" s="493" t="s">
        <v>177</v>
      </c>
      <c r="B2" s="494"/>
      <c r="C2" s="490"/>
      <c r="D2" s="491"/>
      <c r="E2" s="491"/>
      <c r="F2" s="491"/>
      <c r="G2" s="492"/>
    </row>
    <row r="3" spans="1:9" s="201" customFormat="1" ht="12" thickBot="1" x14ac:dyDescent="0.25"/>
    <row r="4" spans="1:9" s="201" customFormat="1" ht="48" customHeight="1" thickBot="1" x14ac:dyDescent="0.25">
      <c r="A4" s="495" t="s">
        <v>178</v>
      </c>
      <c r="B4" s="496"/>
      <c r="C4" s="497"/>
      <c r="D4" s="495" t="s">
        <v>268</v>
      </c>
      <c r="E4" s="496"/>
      <c r="F4" s="496"/>
      <c r="G4" s="497"/>
      <c r="I4" s="201" t="s">
        <v>268</v>
      </c>
    </row>
    <row r="5" spans="1:9" s="201" customFormat="1" ht="11.25" x14ac:dyDescent="0.2">
      <c r="A5" s="202"/>
      <c r="B5" s="202"/>
      <c r="C5" s="202"/>
      <c r="D5" s="202"/>
      <c r="E5" s="202"/>
      <c r="F5" s="202"/>
      <c r="G5" s="202"/>
    </row>
    <row r="6" spans="1:9" s="201" customFormat="1" x14ac:dyDescent="0.2">
      <c r="A6" s="203"/>
      <c r="B6" s="204"/>
      <c r="C6" s="204" t="s">
        <v>1</v>
      </c>
      <c r="D6" s="205" t="s">
        <v>180</v>
      </c>
      <c r="E6" s="206" t="s">
        <v>13</v>
      </c>
      <c r="F6" s="207"/>
      <c r="G6" s="207"/>
    </row>
    <row r="7" spans="1:9" s="201" customFormat="1" ht="12" customHeight="1" x14ac:dyDescent="0.2">
      <c r="A7" s="203"/>
      <c r="B7" s="206"/>
      <c r="C7" s="206">
        <v>9</v>
      </c>
      <c r="D7" s="206" t="s">
        <v>181</v>
      </c>
      <c r="E7" s="206">
        <v>3.2</v>
      </c>
      <c r="F7" s="203"/>
      <c r="G7" s="203"/>
    </row>
    <row r="8" spans="1:9" s="201" customFormat="1" x14ac:dyDescent="0.2">
      <c r="A8" s="208" t="s">
        <v>182</v>
      </c>
    </row>
    <row r="9" spans="1:9" s="201" customFormat="1" ht="11.25" x14ac:dyDescent="0.2">
      <c r="A9" s="209" t="s">
        <v>183</v>
      </c>
      <c r="B9" s="209"/>
      <c r="C9" s="210" t="s">
        <v>184</v>
      </c>
      <c r="D9" s="210" t="s">
        <v>185</v>
      </c>
      <c r="E9" s="210" t="s">
        <v>186</v>
      </c>
      <c r="F9" s="210" t="s">
        <v>187</v>
      </c>
      <c r="G9" s="211"/>
    </row>
    <row r="10" spans="1:9" s="201" customFormat="1" ht="11.25" customHeight="1" x14ac:dyDescent="0.2">
      <c r="A10" s="502" t="s">
        <v>188</v>
      </c>
      <c r="B10" s="502"/>
      <c r="C10" s="263"/>
      <c r="D10" s="213"/>
      <c r="E10" s="214">
        <v>0.05</v>
      </c>
      <c r="F10" s="215">
        <v>1982.7928798305982</v>
      </c>
      <c r="G10" s="211"/>
    </row>
    <row r="11" spans="1:9" s="201" customFormat="1" ht="11.25" customHeight="1" x14ac:dyDescent="0.2">
      <c r="A11" s="505" t="s">
        <v>248</v>
      </c>
      <c r="B11" s="506"/>
      <c r="C11" s="268"/>
      <c r="D11" s="269">
        <v>6000</v>
      </c>
      <c r="E11" s="234">
        <v>3</v>
      </c>
      <c r="F11" s="254">
        <v>2000</v>
      </c>
      <c r="G11" s="211"/>
    </row>
    <row r="12" spans="1:9" s="201" customFormat="1" ht="12" thickBot="1" x14ac:dyDescent="0.25">
      <c r="F12" s="206" t="s">
        <v>189</v>
      </c>
      <c r="G12" s="218">
        <v>3982.7928798305984</v>
      </c>
    </row>
    <row r="13" spans="1:9" s="201" customFormat="1" ht="13.5" thickBot="1" x14ac:dyDescent="0.25">
      <c r="A13" s="208" t="s">
        <v>190</v>
      </c>
    </row>
    <row r="14" spans="1:9" s="201" customFormat="1" ht="12.75" customHeight="1" x14ac:dyDescent="0.2">
      <c r="A14" s="479" t="s">
        <v>183</v>
      </c>
      <c r="B14" s="480"/>
      <c r="C14" s="219" t="s">
        <v>191</v>
      </c>
      <c r="D14" s="219" t="s">
        <v>192</v>
      </c>
      <c r="E14" s="219" t="s">
        <v>193</v>
      </c>
      <c r="F14" s="220" t="s">
        <v>187</v>
      </c>
      <c r="G14" s="221"/>
    </row>
    <row r="15" spans="1:9" s="201" customFormat="1" ht="11.25" x14ac:dyDescent="0.2">
      <c r="A15" s="502" t="s">
        <v>249</v>
      </c>
      <c r="B15" s="502"/>
      <c r="C15" s="263" t="s">
        <v>162</v>
      </c>
      <c r="D15" s="266">
        <v>470414</v>
      </c>
      <c r="E15" s="263">
        <v>1.05</v>
      </c>
      <c r="F15" s="215">
        <v>493934.7</v>
      </c>
      <c r="G15" s="211"/>
    </row>
    <row r="16" spans="1:9" s="201" customFormat="1" ht="11.25" x14ac:dyDescent="0.2">
      <c r="A16" s="499" t="s">
        <v>250</v>
      </c>
      <c r="B16" s="499"/>
      <c r="C16" s="212" t="s">
        <v>30</v>
      </c>
      <c r="D16" s="254">
        <v>7000</v>
      </c>
      <c r="E16" s="212">
        <v>1.3</v>
      </c>
      <c r="F16" s="215">
        <v>9100</v>
      </c>
      <c r="G16" s="211"/>
    </row>
    <row r="17" spans="1:10" s="201" customFormat="1" ht="18.75" customHeight="1" x14ac:dyDescent="0.2">
      <c r="A17" s="505" t="s">
        <v>251</v>
      </c>
      <c r="B17" s="506"/>
      <c r="C17" s="268" t="s">
        <v>252</v>
      </c>
      <c r="D17" s="269">
        <v>4722.55</v>
      </c>
      <c r="E17" s="268">
        <v>4.5999999999999996</v>
      </c>
      <c r="F17" s="254">
        <v>21723.73</v>
      </c>
      <c r="G17" s="211"/>
    </row>
    <row r="18" spans="1:10" s="201" customFormat="1" ht="11.25" x14ac:dyDescent="0.2">
      <c r="A18" s="500"/>
      <c r="B18" s="501"/>
      <c r="C18" s="263"/>
      <c r="D18" s="266"/>
      <c r="E18" s="263"/>
      <c r="F18" s="215"/>
      <c r="G18" s="211"/>
    </row>
    <row r="19" spans="1:10" s="201" customFormat="1" ht="11.25" x14ac:dyDescent="0.2">
      <c r="A19" s="500"/>
      <c r="B19" s="501"/>
      <c r="C19" s="263"/>
      <c r="D19" s="266"/>
      <c r="E19" s="263"/>
      <c r="F19" s="215"/>
      <c r="G19" s="211"/>
    </row>
    <row r="20" spans="1:10" s="201" customFormat="1" ht="12.75" customHeight="1" x14ac:dyDescent="0.2">
      <c r="A20" s="483"/>
      <c r="B20" s="484"/>
      <c r="C20" s="210"/>
      <c r="D20" s="215"/>
      <c r="E20" s="210"/>
      <c r="F20" s="215"/>
      <c r="G20" s="211"/>
    </row>
    <row r="21" spans="1:10" s="201" customFormat="1" ht="12" thickBot="1" x14ac:dyDescent="0.25">
      <c r="F21" s="206" t="s">
        <v>189</v>
      </c>
      <c r="G21" s="218">
        <v>524758.43000000005</v>
      </c>
      <c r="I21" s="201">
        <v>52475.843000000008</v>
      </c>
    </row>
    <row r="22" spans="1:10" s="201" customFormat="1" ht="13.5" thickBot="1" x14ac:dyDescent="0.25">
      <c r="A22" s="208" t="s">
        <v>198</v>
      </c>
    </row>
    <row r="23" spans="1:10" s="201" customFormat="1" ht="11.25" x14ac:dyDescent="0.2">
      <c r="A23" s="223" t="s">
        <v>199</v>
      </c>
      <c r="B23" s="224" t="s">
        <v>200</v>
      </c>
      <c r="C23" s="219" t="s">
        <v>201</v>
      </c>
      <c r="D23" s="219" t="s">
        <v>202</v>
      </c>
      <c r="E23" s="219" t="s">
        <v>203</v>
      </c>
      <c r="F23" s="220" t="s">
        <v>187</v>
      </c>
      <c r="G23" s="225"/>
    </row>
    <row r="24" spans="1:10" s="201" customFormat="1" ht="11.25" x14ac:dyDescent="0.2">
      <c r="A24" s="226" t="s">
        <v>234</v>
      </c>
      <c r="B24" s="227">
        <v>1.5</v>
      </c>
      <c r="C24" s="210">
        <v>20</v>
      </c>
      <c r="D24" s="210">
        <v>30</v>
      </c>
      <c r="E24" s="215">
        <v>1233.33</v>
      </c>
      <c r="F24" s="215">
        <v>36999.899999999994</v>
      </c>
      <c r="G24" s="211"/>
    </row>
    <row r="25" spans="1:10" s="201" customFormat="1" ht="11.25" x14ac:dyDescent="0.2">
      <c r="A25" s="226"/>
      <c r="B25" s="210"/>
      <c r="C25" s="210"/>
      <c r="D25" s="210"/>
      <c r="E25" s="215"/>
      <c r="F25" s="215"/>
      <c r="G25" s="211"/>
    </row>
    <row r="26" spans="1:10" s="201" customFormat="1" ht="12" thickBot="1" x14ac:dyDescent="0.25">
      <c r="F26" s="206" t="s">
        <v>189</v>
      </c>
      <c r="G26" s="218">
        <v>36999.899999999994</v>
      </c>
    </row>
    <row r="27" spans="1:10" s="201" customFormat="1" ht="13.5" thickBot="1" x14ac:dyDescent="0.25">
      <c r="A27" s="208" t="s">
        <v>204</v>
      </c>
    </row>
    <row r="28" spans="1:10" s="201" customFormat="1" ht="11.25" x14ac:dyDescent="0.2">
      <c r="A28" s="223" t="s">
        <v>205</v>
      </c>
      <c r="B28" s="228" t="s">
        <v>206</v>
      </c>
      <c r="C28" s="229" t="s">
        <v>207</v>
      </c>
      <c r="D28" s="230" t="s">
        <v>208</v>
      </c>
      <c r="E28" s="231" t="s">
        <v>186</v>
      </c>
      <c r="F28" s="220" t="s">
        <v>187</v>
      </c>
      <c r="G28" s="221"/>
    </row>
    <row r="29" spans="1:10" s="201" customFormat="1" ht="23.25" customHeight="1" thickBot="1" x14ac:dyDescent="0.25">
      <c r="A29" s="232" t="s">
        <v>253</v>
      </c>
      <c r="B29" s="233">
        <v>150049.19090609931</v>
      </c>
      <c r="C29" s="234">
        <v>185</v>
      </c>
      <c r="D29" s="233">
        <v>277591.00317628373</v>
      </c>
      <c r="E29" s="234">
        <v>7</v>
      </c>
      <c r="F29" s="235">
        <v>39655.857596611961</v>
      </c>
      <c r="G29" s="236"/>
      <c r="H29" s="201" t="s">
        <v>254</v>
      </c>
    </row>
    <row r="30" spans="1:10" s="201" customFormat="1" ht="12" thickBot="1" x14ac:dyDescent="0.25">
      <c r="F30" s="206" t="s">
        <v>189</v>
      </c>
      <c r="G30" s="238">
        <v>39655.857596611961</v>
      </c>
      <c r="I30" s="243"/>
    </row>
    <row r="31" spans="1:10" s="201" customFormat="1" ht="12" thickBot="1" x14ac:dyDescent="0.25">
      <c r="F31" s="239"/>
      <c r="I31" s="243"/>
    </row>
    <row r="32" spans="1:10" s="201" customFormat="1" ht="12" thickBot="1" x14ac:dyDescent="0.25">
      <c r="D32" s="240" t="s">
        <v>211</v>
      </c>
      <c r="E32" s="241"/>
      <c r="F32" s="241"/>
      <c r="G32" s="238">
        <v>605397</v>
      </c>
      <c r="I32" s="242"/>
      <c r="J32" s="242"/>
    </row>
    <row r="33" spans="1:9" s="201" customFormat="1" x14ac:dyDescent="0.2">
      <c r="A33" s="208"/>
    </row>
    <row r="34" spans="1:9" s="201" customFormat="1" ht="11.25" x14ac:dyDescent="0.2">
      <c r="A34" s="241"/>
      <c r="B34" s="241"/>
      <c r="C34" s="239"/>
      <c r="D34" s="241"/>
      <c r="E34" s="239"/>
      <c r="F34" s="239"/>
    </row>
    <row r="35" spans="1:9" s="201" customFormat="1" ht="13.5" customHeight="1" x14ac:dyDescent="0.2">
      <c r="A35" s="206"/>
      <c r="B35" s="260"/>
      <c r="C35" s="475" t="s">
        <v>3</v>
      </c>
      <c r="D35" s="475"/>
      <c r="E35" s="475"/>
      <c r="F35" s="261" t="s">
        <v>212</v>
      </c>
      <c r="G35" s="246" t="s">
        <v>213</v>
      </c>
    </row>
    <row r="36" spans="1:9" s="201" customFormat="1" ht="11.25" x14ac:dyDescent="0.2">
      <c r="C36" s="476" t="s">
        <v>168</v>
      </c>
      <c r="D36" s="476"/>
      <c r="E36" s="476"/>
      <c r="F36" s="247">
        <v>0.23</v>
      </c>
      <c r="G36" s="248">
        <v>139241.31</v>
      </c>
    </row>
    <row r="37" spans="1:9" s="201" customFormat="1" ht="11.25" x14ac:dyDescent="0.2">
      <c r="C37" s="476" t="s">
        <v>214</v>
      </c>
      <c r="D37" s="476"/>
      <c r="E37" s="476"/>
      <c r="F37" s="247">
        <v>0.02</v>
      </c>
      <c r="G37" s="248">
        <v>12107.94</v>
      </c>
    </row>
    <row r="38" spans="1:9" s="201" customFormat="1" x14ac:dyDescent="0.2">
      <c r="A38" s="200"/>
      <c r="B38" s="203"/>
      <c r="C38" s="476" t="s">
        <v>171</v>
      </c>
      <c r="D38" s="476"/>
      <c r="E38" s="476"/>
      <c r="F38" s="247">
        <v>0.05</v>
      </c>
      <c r="G38" s="248">
        <v>30269.850000000002</v>
      </c>
      <c r="I38" s="249"/>
    </row>
    <row r="39" spans="1:9" s="201" customFormat="1" ht="11.25" x14ac:dyDescent="0.2">
      <c r="A39" s="203"/>
      <c r="C39" s="475" t="s">
        <v>215</v>
      </c>
      <c r="D39" s="475"/>
      <c r="E39" s="475"/>
      <c r="F39" s="475"/>
      <c r="G39" s="250">
        <v>787016</v>
      </c>
      <c r="I39" s="249"/>
    </row>
    <row r="40" spans="1:9" s="201" customFormat="1" ht="11.25" x14ac:dyDescent="0.2">
      <c r="A40" s="477"/>
      <c r="B40" s="477"/>
      <c r="C40" s="477"/>
      <c r="E40" s="477"/>
      <c r="F40" s="477"/>
      <c r="G40" s="477"/>
    </row>
    <row r="41" spans="1:9" s="201" customFormat="1" ht="9" customHeight="1" x14ac:dyDescent="0.3">
      <c r="A41" s="251"/>
      <c r="B41" s="241"/>
      <c r="C41" s="241"/>
      <c r="D41" s="241"/>
      <c r="E41" s="241"/>
      <c r="F41" s="241"/>
      <c r="G41" s="241"/>
    </row>
    <row r="42" spans="1:9" s="201" customFormat="1" ht="11.25" x14ac:dyDescent="0.2">
      <c r="A42" s="473" t="s">
        <v>216</v>
      </c>
      <c r="B42" s="473"/>
      <c r="D42" s="203"/>
      <c r="E42" s="203"/>
    </row>
    <row r="43" spans="1:9" s="201" customFormat="1" ht="11.25" x14ac:dyDescent="0.2">
      <c r="A43" s="252" t="s">
        <v>217</v>
      </c>
      <c r="B43" s="253"/>
      <c r="C43" s="253"/>
      <c r="D43" s="201" t="s">
        <v>218</v>
      </c>
    </row>
    <row r="44" spans="1:9" s="201" customFormat="1" ht="11.25" x14ac:dyDescent="0.2">
      <c r="A44" s="252" t="s">
        <v>218</v>
      </c>
      <c r="B44" s="253"/>
      <c r="C44" s="253"/>
      <c r="D44" s="201" t="s">
        <v>218</v>
      </c>
    </row>
    <row r="45" spans="1:9" s="201" customFormat="1" ht="11.25" x14ac:dyDescent="0.2"/>
    <row r="46" spans="1:9" s="201" customFormat="1" ht="11.25" x14ac:dyDescent="0.2">
      <c r="A46" s="252" t="s">
        <v>219</v>
      </c>
    </row>
    <row r="47" spans="1:9" s="201" customFormat="1" ht="11.25" x14ac:dyDescent="0.2">
      <c r="A47" s="474"/>
      <c r="B47" s="474"/>
      <c r="C47" s="474"/>
      <c r="D47" s="474"/>
      <c r="E47" s="474"/>
      <c r="F47" s="474"/>
      <c r="G47" s="474"/>
    </row>
    <row r="48" spans="1:9" s="201" customFormat="1" ht="11.25" x14ac:dyDescent="0.2">
      <c r="A48" s="498"/>
      <c r="B48" s="498"/>
      <c r="C48" s="498"/>
      <c r="D48" s="498"/>
      <c r="E48" s="498"/>
      <c r="F48" s="498"/>
      <c r="G48" s="498"/>
    </row>
    <row r="49" s="201" customFormat="1" ht="11.25" x14ac:dyDescent="0.2"/>
    <row r="50" s="201" customFormat="1" ht="11.25" x14ac:dyDescent="0.2"/>
    <row r="51" s="201" customFormat="1" ht="11.25" x14ac:dyDescent="0.2"/>
    <row r="52" s="201" customFormat="1" ht="11.25" x14ac:dyDescent="0.2"/>
    <row r="53" s="201" customFormat="1" ht="11.25" x14ac:dyDescent="0.2"/>
  </sheetData>
  <mergeCells count="24">
    <mergeCell ref="A18:B18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48:G48"/>
    <mergeCell ref="A19:B19"/>
    <mergeCell ref="A20:B20"/>
    <mergeCell ref="C35:E35"/>
    <mergeCell ref="C36:E36"/>
    <mergeCell ref="C37:E37"/>
    <mergeCell ref="C38:E38"/>
    <mergeCell ref="C39:F39"/>
    <mergeCell ref="A40:C40"/>
    <mergeCell ref="E40:G40"/>
    <mergeCell ref="A42:B42"/>
    <mergeCell ref="A47:G47"/>
  </mergeCells>
  <pageMargins left="0.78740157480314965" right="0.39370078740157483" top="0.6" bottom="0.19685039370078741" header="0.39370078740157483" footer="0"/>
  <pageSetup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A3C17-BD39-4B87-82CA-10420F533282}">
  <sheetPr>
    <tabColor rgb="FF7030A0"/>
  </sheetPr>
  <dimension ref="A1:I51"/>
  <sheetViews>
    <sheetView view="pageBreakPreview" topLeftCell="A16" zoomScaleNormal="100" zoomScaleSheetLayoutView="100" workbookViewId="0">
      <selection activeCell="I32" sqref="I32"/>
    </sheetView>
  </sheetViews>
  <sheetFormatPr baseColWidth="10" defaultRowHeight="12.75" x14ac:dyDescent="0.2"/>
  <cols>
    <col min="1" max="1" width="29.85546875" style="200" customWidth="1"/>
    <col min="2" max="2" width="15.42578125" style="200" customWidth="1"/>
    <col min="3" max="3" width="11.140625" style="200" customWidth="1"/>
    <col min="4" max="4" width="12" style="200" customWidth="1"/>
    <col min="5" max="5" width="10.140625" style="200" customWidth="1"/>
    <col min="6" max="6" width="11.28515625" style="200" customWidth="1"/>
    <col min="7" max="251" width="11.42578125" style="200"/>
    <col min="252" max="252" width="29.85546875" style="200" customWidth="1"/>
    <col min="253" max="253" width="15.42578125" style="200" customWidth="1"/>
    <col min="254" max="254" width="11.140625" style="200" customWidth="1"/>
    <col min="255" max="255" width="12" style="200" customWidth="1"/>
    <col min="256" max="256" width="10.140625" style="200" customWidth="1"/>
    <col min="257" max="257" width="11.28515625" style="200" customWidth="1"/>
    <col min="258" max="507" width="11.42578125" style="200"/>
    <col min="508" max="508" width="29.85546875" style="200" customWidth="1"/>
    <col min="509" max="509" width="15.42578125" style="200" customWidth="1"/>
    <col min="510" max="510" width="11.140625" style="200" customWidth="1"/>
    <col min="511" max="511" width="12" style="200" customWidth="1"/>
    <col min="512" max="512" width="10.140625" style="200" customWidth="1"/>
    <col min="513" max="513" width="11.28515625" style="200" customWidth="1"/>
    <col min="514" max="763" width="11.42578125" style="200"/>
    <col min="764" max="764" width="29.85546875" style="200" customWidth="1"/>
    <col min="765" max="765" width="15.42578125" style="200" customWidth="1"/>
    <col min="766" max="766" width="11.140625" style="200" customWidth="1"/>
    <col min="767" max="767" width="12" style="200" customWidth="1"/>
    <col min="768" max="768" width="10.140625" style="200" customWidth="1"/>
    <col min="769" max="769" width="11.28515625" style="200" customWidth="1"/>
    <col min="770" max="1019" width="11.42578125" style="200"/>
    <col min="1020" max="1020" width="29.85546875" style="200" customWidth="1"/>
    <col min="1021" max="1021" width="15.42578125" style="200" customWidth="1"/>
    <col min="1022" max="1022" width="11.140625" style="200" customWidth="1"/>
    <col min="1023" max="1023" width="12" style="200" customWidth="1"/>
    <col min="1024" max="1024" width="10.140625" style="200" customWidth="1"/>
    <col min="1025" max="1025" width="11.28515625" style="200" customWidth="1"/>
    <col min="1026" max="1275" width="11.42578125" style="200"/>
    <col min="1276" max="1276" width="29.85546875" style="200" customWidth="1"/>
    <col min="1277" max="1277" width="15.42578125" style="200" customWidth="1"/>
    <col min="1278" max="1278" width="11.140625" style="200" customWidth="1"/>
    <col min="1279" max="1279" width="12" style="200" customWidth="1"/>
    <col min="1280" max="1280" width="10.140625" style="200" customWidth="1"/>
    <col min="1281" max="1281" width="11.28515625" style="200" customWidth="1"/>
    <col min="1282" max="1531" width="11.42578125" style="200"/>
    <col min="1532" max="1532" width="29.85546875" style="200" customWidth="1"/>
    <col min="1533" max="1533" width="15.42578125" style="200" customWidth="1"/>
    <col min="1534" max="1534" width="11.140625" style="200" customWidth="1"/>
    <col min="1535" max="1535" width="12" style="200" customWidth="1"/>
    <col min="1536" max="1536" width="10.140625" style="200" customWidth="1"/>
    <col min="1537" max="1537" width="11.28515625" style="200" customWidth="1"/>
    <col min="1538" max="1787" width="11.42578125" style="200"/>
    <col min="1788" max="1788" width="29.85546875" style="200" customWidth="1"/>
    <col min="1789" max="1789" width="15.42578125" style="200" customWidth="1"/>
    <col min="1790" max="1790" width="11.140625" style="200" customWidth="1"/>
    <col min="1791" max="1791" width="12" style="200" customWidth="1"/>
    <col min="1792" max="1792" width="10.140625" style="200" customWidth="1"/>
    <col min="1793" max="1793" width="11.28515625" style="200" customWidth="1"/>
    <col min="1794" max="2043" width="11.42578125" style="200"/>
    <col min="2044" max="2044" width="29.85546875" style="200" customWidth="1"/>
    <col min="2045" max="2045" width="15.42578125" style="200" customWidth="1"/>
    <col min="2046" max="2046" width="11.140625" style="200" customWidth="1"/>
    <col min="2047" max="2047" width="12" style="200" customWidth="1"/>
    <col min="2048" max="2048" width="10.140625" style="200" customWidth="1"/>
    <col min="2049" max="2049" width="11.28515625" style="200" customWidth="1"/>
    <col min="2050" max="2299" width="11.42578125" style="200"/>
    <col min="2300" max="2300" width="29.85546875" style="200" customWidth="1"/>
    <col min="2301" max="2301" width="15.42578125" style="200" customWidth="1"/>
    <col min="2302" max="2302" width="11.140625" style="200" customWidth="1"/>
    <col min="2303" max="2303" width="12" style="200" customWidth="1"/>
    <col min="2304" max="2304" width="10.140625" style="200" customWidth="1"/>
    <col min="2305" max="2305" width="11.28515625" style="200" customWidth="1"/>
    <col min="2306" max="2555" width="11.42578125" style="200"/>
    <col min="2556" max="2556" width="29.85546875" style="200" customWidth="1"/>
    <col min="2557" max="2557" width="15.42578125" style="200" customWidth="1"/>
    <col min="2558" max="2558" width="11.140625" style="200" customWidth="1"/>
    <col min="2559" max="2559" width="12" style="200" customWidth="1"/>
    <col min="2560" max="2560" width="10.140625" style="200" customWidth="1"/>
    <col min="2561" max="2561" width="11.28515625" style="200" customWidth="1"/>
    <col min="2562" max="2811" width="11.42578125" style="200"/>
    <col min="2812" max="2812" width="29.85546875" style="200" customWidth="1"/>
    <col min="2813" max="2813" width="15.42578125" style="200" customWidth="1"/>
    <col min="2814" max="2814" width="11.140625" style="200" customWidth="1"/>
    <col min="2815" max="2815" width="12" style="200" customWidth="1"/>
    <col min="2816" max="2816" width="10.140625" style="200" customWidth="1"/>
    <col min="2817" max="2817" width="11.28515625" style="200" customWidth="1"/>
    <col min="2818" max="3067" width="11.42578125" style="200"/>
    <col min="3068" max="3068" width="29.85546875" style="200" customWidth="1"/>
    <col min="3069" max="3069" width="15.42578125" style="200" customWidth="1"/>
    <col min="3070" max="3070" width="11.140625" style="200" customWidth="1"/>
    <col min="3071" max="3071" width="12" style="200" customWidth="1"/>
    <col min="3072" max="3072" width="10.140625" style="200" customWidth="1"/>
    <col min="3073" max="3073" width="11.28515625" style="200" customWidth="1"/>
    <col min="3074" max="3323" width="11.42578125" style="200"/>
    <col min="3324" max="3324" width="29.85546875" style="200" customWidth="1"/>
    <col min="3325" max="3325" width="15.42578125" style="200" customWidth="1"/>
    <col min="3326" max="3326" width="11.140625" style="200" customWidth="1"/>
    <col min="3327" max="3327" width="12" style="200" customWidth="1"/>
    <col min="3328" max="3328" width="10.140625" style="200" customWidth="1"/>
    <col min="3329" max="3329" width="11.28515625" style="200" customWidth="1"/>
    <col min="3330" max="3579" width="11.42578125" style="200"/>
    <col min="3580" max="3580" width="29.85546875" style="200" customWidth="1"/>
    <col min="3581" max="3581" width="15.42578125" style="200" customWidth="1"/>
    <col min="3582" max="3582" width="11.140625" style="200" customWidth="1"/>
    <col min="3583" max="3583" width="12" style="200" customWidth="1"/>
    <col min="3584" max="3584" width="10.140625" style="200" customWidth="1"/>
    <col min="3585" max="3585" width="11.28515625" style="200" customWidth="1"/>
    <col min="3586" max="3835" width="11.42578125" style="200"/>
    <col min="3836" max="3836" width="29.85546875" style="200" customWidth="1"/>
    <col min="3837" max="3837" width="15.42578125" style="200" customWidth="1"/>
    <col min="3838" max="3838" width="11.140625" style="200" customWidth="1"/>
    <col min="3839" max="3839" width="12" style="200" customWidth="1"/>
    <col min="3840" max="3840" width="10.140625" style="200" customWidth="1"/>
    <col min="3841" max="3841" width="11.28515625" style="200" customWidth="1"/>
    <col min="3842" max="4091" width="11.42578125" style="200"/>
    <col min="4092" max="4092" width="29.85546875" style="200" customWidth="1"/>
    <col min="4093" max="4093" width="15.42578125" style="200" customWidth="1"/>
    <col min="4094" max="4094" width="11.140625" style="200" customWidth="1"/>
    <col min="4095" max="4095" width="12" style="200" customWidth="1"/>
    <col min="4096" max="4096" width="10.140625" style="200" customWidth="1"/>
    <col min="4097" max="4097" width="11.28515625" style="200" customWidth="1"/>
    <col min="4098" max="4347" width="11.42578125" style="200"/>
    <col min="4348" max="4348" width="29.85546875" style="200" customWidth="1"/>
    <col min="4349" max="4349" width="15.42578125" style="200" customWidth="1"/>
    <col min="4350" max="4350" width="11.140625" style="200" customWidth="1"/>
    <col min="4351" max="4351" width="12" style="200" customWidth="1"/>
    <col min="4352" max="4352" width="10.140625" style="200" customWidth="1"/>
    <col min="4353" max="4353" width="11.28515625" style="200" customWidth="1"/>
    <col min="4354" max="4603" width="11.42578125" style="200"/>
    <col min="4604" max="4604" width="29.85546875" style="200" customWidth="1"/>
    <col min="4605" max="4605" width="15.42578125" style="200" customWidth="1"/>
    <col min="4606" max="4606" width="11.140625" style="200" customWidth="1"/>
    <col min="4607" max="4607" width="12" style="200" customWidth="1"/>
    <col min="4608" max="4608" width="10.140625" style="200" customWidth="1"/>
    <col min="4609" max="4609" width="11.28515625" style="200" customWidth="1"/>
    <col min="4610" max="4859" width="11.42578125" style="200"/>
    <col min="4860" max="4860" width="29.85546875" style="200" customWidth="1"/>
    <col min="4861" max="4861" width="15.42578125" style="200" customWidth="1"/>
    <col min="4862" max="4862" width="11.140625" style="200" customWidth="1"/>
    <col min="4863" max="4863" width="12" style="200" customWidth="1"/>
    <col min="4864" max="4864" width="10.140625" style="200" customWidth="1"/>
    <col min="4865" max="4865" width="11.28515625" style="200" customWidth="1"/>
    <col min="4866" max="5115" width="11.42578125" style="200"/>
    <col min="5116" max="5116" width="29.85546875" style="200" customWidth="1"/>
    <col min="5117" max="5117" width="15.42578125" style="200" customWidth="1"/>
    <col min="5118" max="5118" width="11.140625" style="200" customWidth="1"/>
    <col min="5119" max="5119" width="12" style="200" customWidth="1"/>
    <col min="5120" max="5120" width="10.140625" style="200" customWidth="1"/>
    <col min="5121" max="5121" width="11.28515625" style="200" customWidth="1"/>
    <col min="5122" max="5371" width="11.42578125" style="200"/>
    <col min="5372" max="5372" width="29.85546875" style="200" customWidth="1"/>
    <col min="5373" max="5373" width="15.42578125" style="200" customWidth="1"/>
    <col min="5374" max="5374" width="11.140625" style="200" customWidth="1"/>
    <col min="5375" max="5375" width="12" style="200" customWidth="1"/>
    <col min="5376" max="5376" width="10.140625" style="200" customWidth="1"/>
    <col min="5377" max="5377" width="11.28515625" style="200" customWidth="1"/>
    <col min="5378" max="5627" width="11.42578125" style="200"/>
    <col min="5628" max="5628" width="29.85546875" style="200" customWidth="1"/>
    <col min="5629" max="5629" width="15.42578125" style="200" customWidth="1"/>
    <col min="5630" max="5630" width="11.140625" style="200" customWidth="1"/>
    <col min="5631" max="5631" width="12" style="200" customWidth="1"/>
    <col min="5632" max="5632" width="10.140625" style="200" customWidth="1"/>
    <col min="5633" max="5633" width="11.28515625" style="200" customWidth="1"/>
    <col min="5634" max="5883" width="11.42578125" style="200"/>
    <col min="5884" max="5884" width="29.85546875" style="200" customWidth="1"/>
    <col min="5885" max="5885" width="15.42578125" style="200" customWidth="1"/>
    <col min="5886" max="5886" width="11.140625" style="200" customWidth="1"/>
    <col min="5887" max="5887" width="12" style="200" customWidth="1"/>
    <col min="5888" max="5888" width="10.140625" style="200" customWidth="1"/>
    <col min="5889" max="5889" width="11.28515625" style="200" customWidth="1"/>
    <col min="5890" max="6139" width="11.42578125" style="200"/>
    <col min="6140" max="6140" width="29.85546875" style="200" customWidth="1"/>
    <col min="6141" max="6141" width="15.42578125" style="200" customWidth="1"/>
    <col min="6142" max="6142" width="11.140625" style="200" customWidth="1"/>
    <col min="6143" max="6143" width="12" style="200" customWidth="1"/>
    <col min="6144" max="6144" width="10.140625" style="200" customWidth="1"/>
    <col min="6145" max="6145" width="11.28515625" style="200" customWidth="1"/>
    <col min="6146" max="6395" width="11.42578125" style="200"/>
    <col min="6396" max="6396" width="29.85546875" style="200" customWidth="1"/>
    <col min="6397" max="6397" width="15.42578125" style="200" customWidth="1"/>
    <col min="6398" max="6398" width="11.140625" style="200" customWidth="1"/>
    <col min="6399" max="6399" width="12" style="200" customWidth="1"/>
    <col min="6400" max="6400" width="10.140625" style="200" customWidth="1"/>
    <col min="6401" max="6401" width="11.28515625" style="200" customWidth="1"/>
    <col min="6402" max="6651" width="11.42578125" style="200"/>
    <col min="6652" max="6652" width="29.85546875" style="200" customWidth="1"/>
    <col min="6653" max="6653" width="15.42578125" style="200" customWidth="1"/>
    <col min="6654" max="6654" width="11.140625" style="200" customWidth="1"/>
    <col min="6655" max="6655" width="12" style="200" customWidth="1"/>
    <col min="6656" max="6656" width="10.140625" style="200" customWidth="1"/>
    <col min="6657" max="6657" width="11.28515625" style="200" customWidth="1"/>
    <col min="6658" max="6907" width="11.42578125" style="200"/>
    <col min="6908" max="6908" width="29.85546875" style="200" customWidth="1"/>
    <col min="6909" max="6909" width="15.42578125" style="200" customWidth="1"/>
    <col min="6910" max="6910" width="11.140625" style="200" customWidth="1"/>
    <col min="6911" max="6911" width="12" style="200" customWidth="1"/>
    <col min="6912" max="6912" width="10.140625" style="200" customWidth="1"/>
    <col min="6913" max="6913" width="11.28515625" style="200" customWidth="1"/>
    <col min="6914" max="7163" width="11.42578125" style="200"/>
    <col min="7164" max="7164" width="29.85546875" style="200" customWidth="1"/>
    <col min="7165" max="7165" width="15.42578125" style="200" customWidth="1"/>
    <col min="7166" max="7166" width="11.140625" style="200" customWidth="1"/>
    <col min="7167" max="7167" width="12" style="200" customWidth="1"/>
    <col min="7168" max="7168" width="10.140625" style="200" customWidth="1"/>
    <col min="7169" max="7169" width="11.28515625" style="200" customWidth="1"/>
    <col min="7170" max="7419" width="11.42578125" style="200"/>
    <col min="7420" max="7420" width="29.85546875" style="200" customWidth="1"/>
    <col min="7421" max="7421" width="15.42578125" style="200" customWidth="1"/>
    <col min="7422" max="7422" width="11.140625" style="200" customWidth="1"/>
    <col min="7423" max="7423" width="12" style="200" customWidth="1"/>
    <col min="7424" max="7424" width="10.140625" style="200" customWidth="1"/>
    <col min="7425" max="7425" width="11.28515625" style="200" customWidth="1"/>
    <col min="7426" max="7675" width="11.42578125" style="200"/>
    <col min="7676" max="7676" width="29.85546875" style="200" customWidth="1"/>
    <col min="7677" max="7677" width="15.42578125" style="200" customWidth="1"/>
    <col min="7678" max="7678" width="11.140625" style="200" customWidth="1"/>
    <col min="7679" max="7679" width="12" style="200" customWidth="1"/>
    <col min="7680" max="7680" width="10.140625" style="200" customWidth="1"/>
    <col min="7681" max="7681" width="11.28515625" style="200" customWidth="1"/>
    <col min="7682" max="7931" width="11.42578125" style="200"/>
    <col min="7932" max="7932" width="29.85546875" style="200" customWidth="1"/>
    <col min="7933" max="7933" width="15.42578125" style="200" customWidth="1"/>
    <col min="7934" max="7934" width="11.140625" style="200" customWidth="1"/>
    <col min="7935" max="7935" width="12" style="200" customWidth="1"/>
    <col min="7936" max="7936" width="10.140625" style="200" customWidth="1"/>
    <col min="7937" max="7937" width="11.28515625" style="200" customWidth="1"/>
    <col min="7938" max="8187" width="11.42578125" style="200"/>
    <col min="8188" max="8188" width="29.85546875" style="200" customWidth="1"/>
    <col min="8189" max="8189" width="15.42578125" style="200" customWidth="1"/>
    <col min="8190" max="8190" width="11.140625" style="200" customWidth="1"/>
    <col min="8191" max="8191" width="12" style="200" customWidth="1"/>
    <col min="8192" max="8192" width="10.140625" style="200" customWidth="1"/>
    <col min="8193" max="8193" width="11.28515625" style="200" customWidth="1"/>
    <col min="8194" max="8443" width="11.42578125" style="200"/>
    <col min="8444" max="8444" width="29.85546875" style="200" customWidth="1"/>
    <col min="8445" max="8445" width="15.42578125" style="200" customWidth="1"/>
    <col min="8446" max="8446" width="11.140625" style="200" customWidth="1"/>
    <col min="8447" max="8447" width="12" style="200" customWidth="1"/>
    <col min="8448" max="8448" width="10.140625" style="200" customWidth="1"/>
    <col min="8449" max="8449" width="11.28515625" style="200" customWidth="1"/>
    <col min="8450" max="8699" width="11.42578125" style="200"/>
    <col min="8700" max="8700" width="29.85546875" style="200" customWidth="1"/>
    <col min="8701" max="8701" width="15.42578125" style="200" customWidth="1"/>
    <col min="8702" max="8702" width="11.140625" style="200" customWidth="1"/>
    <col min="8703" max="8703" width="12" style="200" customWidth="1"/>
    <col min="8704" max="8704" width="10.140625" style="200" customWidth="1"/>
    <col min="8705" max="8705" width="11.28515625" style="200" customWidth="1"/>
    <col min="8706" max="8955" width="11.42578125" style="200"/>
    <col min="8956" max="8956" width="29.85546875" style="200" customWidth="1"/>
    <col min="8957" max="8957" width="15.42578125" style="200" customWidth="1"/>
    <col min="8958" max="8958" width="11.140625" style="200" customWidth="1"/>
    <col min="8959" max="8959" width="12" style="200" customWidth="1"/>
    <col min="8960" max="8960" width="10.140625" style="200" customWidth="1"/>
    <col min="8961" max="8961" width="11.28515625" style="200" customWidth="1"/>
    <col min="8962" max="9211" width="11.42578125" style="200"/>
    <col min="9212" max="9212" width="29.85546875" style="200" customWidth="1"/>
    <col min="9213" max="9213" width="15.42578125" style="200" customWidth="1"/>
    <col min="9214" max="9214" width="11.140625" style="200" customWidth="1"/>
    <col min="9215" max="9215" width="12" style="200" customWidth="1"/>
    <col min="9216" max="9216" width="10.140625" style="200" customWidth="1"/>
    <col min="9217" max="9217" width="11.28515625" style="200" customWidth="1"/>
    <col min="9218" max="9467" width="11.42578125" style="200"/>
    <col min="9468" max="9468" width="29.85546875" style="200" customWidth="1"/>
    <col min="9469" max="9469" width="15.42578125" style="200" customWidth="1"/>
    <col min="9470" max="9470" width="11.140625" style="200" customWidth="1"/>
    <col min="9471" max="9471" width="12" style="200" customWidth="1"/>
    <col min="9472" max="9472" width="10.140625" style="200" customWidth="1"/>
    <col min="9473" max="9473" width="11.28515625" style="200" customWidth="1"/>
    <col min="9474" max="9723" width="11.42578125" style="200"/>
    <col min="9724" max="9724" width="29.85546875" style="200" customWidth="1"/>
    <col min="9725" max="9725" width="15.42578125" style="200" customWidth="1"/>
    <col min="9726" max="9726" width="11.140625" style="200" customWidth="1"/>
    <col min="9727" max="9727" width="12" style="200" customWidth="1"/>
    <col min="9728" max="9728" width="10.140625" style="200" customWidth="1"/>
    <col min="9729" max="9729" width="11.28515625" style="200" customWidth="1"/>
    <col min="9730" max="9979" width="11.42578125" style="200"/>
    <col min="9980" max="9980" width="29.85546875" style="200" customWidth="1"/>
    <col min="9981" max="9981" width="15.42578125" style="200" customWidth="1"/>
    <col min="9982" max="9982" width="11.140625" style="200" customWidth="1"/>
    <col min="9983" max="9983" width="12" style="200" customWidth="1"/>
    <col min="9984" max="9984" width="10.140625" style="200" customWidth="1"/>
    <col min="9985" max="9985" width="11.28515625" style="200" customWidth="1"/>
    <col min="9986" max="10235" width="11.42578125" style="200"/>
    <col min="10236" max="10236" width="29.85546875" style="200" customWidth="1"/>
    <col min="10237" max="10237" width="15.42578125" style="200" customWidth="1"/>
    <col min="10238" max="10238" width="11.140625" style="200" customWidth="1"/>
    <col min="10239" max="10239" width="12" style="200" customWidth="1"/>
    <col min="10240" max="10240" width="10.140625" style="200" customWidth="1"/>
    <col min="10241" max="10241" width="11.28515625" style="200" customWidth="1"/>
    <col min="10242" max="10491" width="11.42578125" style="200"/>
    <col min="10492" max="10492" width="29.85546875" style="200" customWidth="1"/>
    <col min="10493" max="10493" width="15.42578125" style="200" customWidth="1"/>
    <col min="10494" max="10494" width="11.140625" style="200" customWidth="1"/>
    <col min="10495" max="10495" width="12" style="200" customWidth="1"/>
    <col min="10496" max="10496" width="10.140625" style="200" customWidth="1"/>
    <col min="10497" max="10497" width="11.28515625" style="200" customWidth="1"/>
    <col min="10498" max="10747" width="11.42578125" style="200"/>
    <col min="10748" max="10748" width="29.85546875" style="200" customWidth="1"/>
    <col min="10749" max="10749" width="15.42578125" style="200" customWidth="1"/>
    <col min="10750" max="10750" width="11.140625" style="200" customWidth="1"/>
    <col min="10751" max="10751" width="12" style="200" customWidth="1"/>
    <col min="10752" max="10752" width="10.140625" style="200" customWidth="1"/>
    <col min="10753" max="10753" width="11.28515625" style="200" customWidth="1"/>
    <col min="10754" max="11003" width="11.42578125" style="200"/>
    <col min="11004" max="11004" width="29.85546875" style="200" customWidth="1"/>
    <col min="11005" max="11005" width="15.42578125" style="200" customWidth="1"/>
    <col min="11006" max="11006" width="11.140625" style="200" customWidth="1"/>
    <col min="11007" max="11007" width="12" style="200" customWidth="1"/>
    <col min="11008" max="11008" width="10.140625" style="200" customWidth="1"/>
    <col min="11009" max="11009" width="11.28515625" style="200" customWidth="1"/>
    <col min="11010" max="11259" width="11.42578125" style="200"/>
    <col min="11260" max="11260" width="29.85546875" style="200" customWidth="1"/>
    <col min="11261" max="11261" width="15.42578125" style="200" customWidth="1"/>
    <col min="11262" max="11262" width="11.140625" style="200" customWidth="1"/>
    <col min="11263" max="11263" width="12" style="200" customWidth="1"/>
    <col min="11264" max="11264" width="10.140625" style="200" customWidth="1"/>
    <col min="11265" max="11265" width="11.28515625" style="200" customWidth="1"/>
    <col min="11266" max="11515" width="11.42578125" style="200"/>
    <col min="11516" max="11516" width="29.85546875" style="200" customWidth="1"/>
    <col min="11517" max="11517" width="15.42578125" style="200" customWidth="1"/>
    <col min="11518" max="11518" width="11.140625" style="200" customWidth="1"/>
    <col min="11519" max="11519" width="12" style="200" customWidth="1"/>
    <col min="11520" max="11520" width="10.140625" style="200" customWidth="1"/>
    <col min="11521" max="11521" width="11.28515625" style="200" customWidth="1"/>
    <col min="11522" max="11771" width="11.42578125" style="200"/>
    <col min="11772" max="11772" width="29.85546875" style="200" customWidth="1"/>
    <col min="11773" max="11773" width="15.42578125" style="200" customWidth="1"/>
    <col min="11774" max="11774" width="11.140625" style="200" customWidth="1"/>
    <col min="11775" max="11775" width="12" style="200" customWidth="1"/>
    <col min="11776" max="11776" width="10.140625" style="200" customWidth="1"/>
    <col min="11777" max="11777" width="11.28515625" style="200" customWidth="1"/>
    <col min="11778" max="12027" width="11.42578125" style="200"/>
    <col min="12028" max="12028" width="29.85546875" style="200" customWidth="1"/>
    <col min="12029" max="12029" width="15.42578125" style="200" customWidth="1"/>
    <col min="12030" max="12030" width="11.140625" style="200" customWidth="1"/>
    <col min="12031" max="12031" width="12" style="200" customWidth="1"/>
    <col min="12032" max="12032" width="10.140625" style="200" customWidth="1"/>
    <col min="12033" max="12033" width="11.28515625" style="200" customWidth="1"/>
    <col min="12034" max="12283" width="11.42578125" style="200"/>
    <col min="12284" max="12284" width="29.85546875" style="200" customWidth="1"/>
    <col min="12285" max="12285" width="15.42578125" style="200" customWidth="1"/>
    <col min="12286" max="12286" width="11.140625" style="200" customWidth="1"/>
    <col min="12287" max="12287" width="12" style="200" customWidth="1"/>
    <col min="12288" max="12288" width="10.140625" style="200" customWidth="1"/>
    <col min="12289" max="12289" width="11.28515625" style="200" customWidth="1"/>
    <col min="12290" max="12539" width="11.42578125" style="200"/>
    <col min="12540" max="12540" width="29.85546875" style="200" customWidth="1"/>
    <col min="12541" max="12541" width="15.42578125" style="200" customWidth="1"/>
    <col min="12542" max="12542" width="11.140625" style="200" customWidth="1"/>
    <col min="12543" max="12543" width="12" style="200" customWidth="1"/>
    <col min="12544" max="12544" width="10.140625" style="200" customWidth="1"/>
    <col min="12545" max="12545" width="11.28515625" style="200" customWidth="1"/>
    <col min="12546" max="12795" width="11.42578125" style="200"/>
    <col min="12796" max="12796" width="29.85546875" style="200" customWidth="1"/>
    <col min="12797" max="12797" width="15.42578125" style="200" customWidth="1"/>
    <col min="12798" max="12798" width="11.140625" style="200" customWidth="1"/>
    <col min="12799" max="12799" width="12" style="200" customWidth="1"/>
    <col min="12800" max="12800" width="10.140625" style="200" customWidth="1"/>
    <col min="12801" max="12801" width="11.28515625" style="200" customWidth="1"/>
    <col min="12802" max="13051" width="11.42578125" style="200"/>
    <col min="13052" max="13052" width="29.85546875" style="200" customWidth="1"/>
    <col min="13053" max="13053" width="15.42578125" style="200" customWidth="1"/>
    <col min="13054" max="13054" width="11.140625" style="200" customWidth="1"/>
    <col min="13055" max="13055" width="12" style="200" customWidth="1"/>
    <col min="13056" max="13056" width="10.140625" style="200" customWidth="1"/>
    <col min="13057" max="13057" width="11.28515625" style="200" customWidth="1"/>
    <col min="13058" max="13307" width="11.42578125" style="200"/>
    <col min="13308" max="13308" width="29.85546875" style="200" customWidth="1"/>
    <col min="13309" max="13309" width="15.42578125" style="200" customWidth="1"/>
    <col min="13310" max="13310" width="11.140625" style="200" customWidth="1"/>
    <col min="13311" max="13311" width="12" style="200" customWidth="1"/>
    <col min="13312" max="13312" width="10.140625" style="200" customWidth="1"/>
    <col min="13313" max="13313" width="11.28515625" style="200" customWidth="1"/>
    <col min="13314" max="13563" width="11.42578125" style="200"/>
    <col min="13564" max="13564" width="29.85546875" style="200" customWidth="1"/>
    <col min="13565" max="13565" width="15.42578125" style="200" customWidth="1"/>
    <col min="13566" max="13566" width="11.140625" style="200" customWidth="1"/>
    <col min="13567" max="13567" width="12" style="200" customWidth="1"/>
    <col min="13568" max="13568" width="10.140625" style="200" customWidth="1"/>
    <col min="13569" max="13569" width="11.28515625" style="200" customWidth="1"/>
    <col min="13570" max="13819" width="11.42578125" style="200"/>
    <col min="13820" max="13820" width="29.85546875" style="200" customWidth="1"/>
    <col min="13821" max="13821" width="15.42578125" style="200" customWidth="1"/>
    <col min="13822" max="13822" width="11.140625" style="200" customWidth="1"/>
    <col min="13823" max="13823" width="12" style="200" customWidth="1"/>
    <col min="13824" max="13824" width="10.140625" style="200" customWidth="1"/>
    <col min="13825" max="13825" width="11.28515625" style="200" customWidth="1"/>
    <col min="13826" max="14075" width="11.42578125" style="200"/>
    <col min="14076" max="14076" width="29.85546875" style="200" customWidth="1"/>
    <col min="14077" max="14077" width="15.42578125" style="200" customWidth="1"/>
    <col min="14078" max="14078" width="11.140625" style="200" customWidth="1"/>
    <col min="14079" max="14079" width="12" style="200" customWidth="1"/>
    <col min="14080" max="14080" width="10.140625" style="200" customWidth="1"/>
    <col min="14081" max="14081" width="11.28515625" style="200" customWidth="1"/>
    <col min="14082" max="14331" width="11.42578125" style="200"/>
    <col min="14332" max="14332" width="29.85546875" style="200" customWidth="1"/>
    <col min="14333" max="14333" width="15.42578125" style="200" customWidth="1"/>
    <col min="14334" max="14334" width="11.140625" style="200" customWidth="1"/>
    <col min="14335" max="14335" width="12" style="200" customWidth="1"/>
    <col min="14336" max="14336" width="10.140625" style="200" customWidth="1"/>
    <col min="14337" max="14337" width="11.28515625" style="200" customWidth="1"/>
    <col min="14338" max="14587" width="11.42578125" style="200"/>
    <col min="14588" max="14588" width="29.85546875" style="200" customWidth="1"/>
    <col min="14589" max="14589" width="15.42578125" style="200" customWidth="1"/>
    <col min="14590" max="14590" width="11.140625" style="200" customWidth="1"/>
    <col min="14591" max="14591" width="12" style="200" customWidth="1"/>
    <col min="14592" max="14592" width="10.140625" style="200" customWidth="1"/>
    <col min="14593" max="14593" width="11.28515625" style="200" customWidth="1"/>
    <col min="14594" max="14843" width="11.42578125" style="200"/>
    <col min="14844" max="14844" width="29.85546875" style="200" customWidth="1"/>
    <col min="14845" max="14845" width="15.42578125" style="200" customWidth="1"/>
    <col min="14846" max="14846" width="11.140625" style="200" customWidth="1"/>
    <col min="14847" max="14847" width="12" style="200" customWidth="1"/>
    <col min="14848" max="14848" width="10.140625" style="200" customWidth="1"/>
    <col min="14849" max="14849" width="11.28515625" style="200" customWidth="1"/>
    <col min="14850" max="15099" width="11.42578125" style="200"/>
    <col min="15100" max="15100" width="29.85546875" style="200" customWidth="1"/>
    <col min="15101" max="15101" width="15.42578125" style="200" customWidth="1"/>
    <col min="15102" max="15102" width="11.140625" style="200" customWidth="1"/>
    <col min="15103" max="15103" width="12" style="200" customWidth="1"/>
    <col min="15104" max="15104" width="10.140625" style="200" customWidth="1"/>
    <col min="15105" max="15105" width="11.28515625" style="200" customWidth="1"/>
    <col min="15106" max="15355" width="11.42578125" style="200"/>
    <col min="15356" max="15356" width="29.85546875" style="200" customWidth="1"/>
    <col min="15357" max="15357" width="15.42578125" style="200" customWidth="1"/>
    <col min="15358" max="15358" width="11.140625" style="200" customWidth="1"/>
    <col min="15359" max="15359" width="12" style="200" customWidth="1"/>
    <col min="15360" max="15360" width="10.140625" style="200" customWidth="1"/>
    <col min="15361" max="15361" width="11.28515625" style="200" customWidth="1"/>
    <col min="15362" max="15611" width="11.42578125" style="200"/>
    <col min="15612" max="15612" width="29.85546875" style="200" customWidth="1"/>
    <col min="15613" max="15613" width="15.42578125" style="200" customWidth="1"/>
    <col min="15614" max="15614" width="11.140625" style="200" customWidth="1"/>
    <col min="15615" max="15615" width="12" style="200" customWidth="1"/>
    <col min="15616" max="15616" width="10.140625" style="200" customWidth="1"/>
    <col min="15617" max="15617" width="11.28515625" style="200" customWidth="1"/>
    <col min="15618" max="15867" width="11.42578125" style="200"/>
    <col min="15868" max="15868" width="29.85546875" style="200" customWidth="1"/>
    <col min="15869" max="15869" width="15.42578125" style="200" customWidth="1"/>
    <col min="15870" max="15870" width="11.140625" style="200" customWidth="1"/>
    <col min="15871" max="15871" width="12" style="200" customWidth="1"/>
    <col min="15872" max="15872" width="10.140625" style="200" customWidth="1"/>
    <col min="15873" max="15873" width="11.28515625" style="200" customWidth="1"/>
    <col min="15874" max="16123" width="11.42578125" style="200"/>
    <col min="16124" max="16124" width="29.85546875" style="200" customWidth="1"/>
    <col min="16125" max="16125" width="15.42578125" style="200" customWidth="1"/>
    <col min="16126" max="16126" width="11.140625" style="200" customWidth="1"/>
    <col min="16127" max="16127" width="12" style="200" customWidth="1"/>
    <col min="16128" max="16128" width="10.140625" style="200" customWidth="1"/>
    <col min="16129" max="16129" width="11.28515625" style="200" customWidth="1"/>
    <col min="16130" max="16384" width="11.42578125" style="200"/>
  </cols>
  <sheetData>
    <row r="1" spans="1:9" ht="29.25" customHeight="1" x14ac:dyDescent="0.25">
      <c r="A1" s="485" t="s">
        <v>175</v>
      </c>
      <c r="B1" s="486"/>
      <c r="C1" s="487" t="s">
        <v>176</v>
      </c>
      <c r="D1" s="488"/>
      <c r="E1" s="488"/>
      <c r="F1" s="488"/>
      <c r="G1" s="489"/>
      <c r="H1" s="199"/>
    </row>
    <row r="2" spans="1:9" s="201" customFormat="1" ht="12" customHeight="1" thickBot="1" x14ac:dyDescent="0.25">
      <c r="A2" s="493" t="s">
        <v>177</v>
      </c>
      <c r="B2" s="494"/>
      <c r="C2" s="490"/>
      <c r="D2" s="491"/>
      <c r="E2" s="491"/>
      <c r="F2" s="491"/>
      <c r="G2" s="492"/>
    </row>
    <row r="3" spans="1:9" s="201" customFormat="1" ht="12" thickBot="1" x14ac:dyDescent="0.25"/>
    <row r="4" spans="1:9" s="201" customFormat="1" ht="45.75" customHeight="1" thickBot="1" x14ac:dyDescent="0.25">
      <c r="A4" s="495" t="s">
        <v>178</v>
      </c>
      <c r="B4" s="496"/>
      <c r="C4" s="497"/>
      <c r="D4" s="495" t="s">
        <v>269</v>
      </c>
      <c r="E4" s="496"/>
      <c r="F4" s="496"/>
      <c r="G4" s="497"/>
      <c r="I4" s="201" t="s">
        <v>269</v>
      </c>
    </row>
    <row r="5" spans="1:9" s="201" customFormat="1" ht="11.25" x14ac:dyDescent="0.2">
      <c r="A5" s="202"/>
      <c r="B5" s="202"/>
      <c r="C5" s="202"/>
      <c r="D5" s="202"/>
      <c r="E5" s="202"/>
      <c r="F5" s="202"/>
      <c r="G5" s="202"/>
    </row>
    <row r="6" spans="1:9" s="201" customFormat="1" x14ac:dyDescent="0.2">
      <c r="A6" s="203"/>
      <c r="B6" s="204"/>
      <c r="C6" s="204" t="s">
        <v>1</v>
      </c>
      <c r="D6" s="205" t="s">
        <v>180</v>
      </c>
      <c r="E6" s="206" t="s">
        <v>9</v>
      </c>
      <c r="F6" s="207"/>
      <c r="G6" s="207"/>
    </row>
    <row r="7" spans="1:9" s="201" customFormat="1" ht="12" customHeight="1" x14ac:dyDescent="0.2">
      <c r="A7" s="203"/>
      <c r="B7" s="206"/>
      <c r="C7" s="206">
        <v>10</v>
      </c>
      <c r="D7" s="206" t="s">
        <v>181</v>
      </c>
      <c r="E7" s="206">
        <v>3.3</v>
      </c>
      <c r="F7" s="203"/>
      <c r="G7" s="203"/>
    </row>
    <row r="8" spans="1:9" s="201" customFormat="1" x14ac:dyDescent="0.2">
      <c r="A8" s="208" t="s">
        <v>182</v>
      </c>
    </row>
    <row r="9" spans="1:9" s="201" customFormat="1" ht="11.25" x14ac:dyDescent="0.2">
      <c r="A9" s="209" t="s">
        <v>183</v>
      </c>
      <c r="B9" s="209"/>
      <c r="C9" s="210" t="s">
        <v>184</v>
      </c>
      <c r="D9" s="210" t="s">
        <v>185</v>
      </c>
      <c r="E9" s="210" t="s">
        <v>186</v>
      </c>
      <c r="F9" s="210" t="s">
        <v>187</v>
      </c>
      <c r="G9" s="211"/>
    </row>
    <row r="10" spans="1:9" s="201" customFormat="1" ht="11.25" x14ac:dyDescent="0.2">
      <c r="A10" s="478" t="s">
        <v>188</v>
      </c>
      <c r="B10" s="478"/>
      <c r="C10" s="212"/>
      <c r="D10" s="213"/>
      <c r="E10" s="214">
        <v>0.1</v>
      </c>
      <c r="F10" s="215">
        <v>1156.6291799011822</v>
      </c>
      <c r="G10" s="211"/>
    </row>
    <row r="11" spans="1:9" s="201" customFormat="1" ht="11.25" customHeight="1" x14ac:dyDescent="0.2">
      <c r="A11" s="478" t="s">
        <v>270</v>
      </c>
      <c r="B11" s="478"/>
      <c r="C11" s="212"/>
      <c r="D11" s="215">
        <v>113000</v>
      </c>
      <c r="E11" s="216">
        <v>3</v>
      </c>
      <c r="F11" s="215">
        <v>37666.666666666664</v>
      </c>
      <c r="G11" s="211"/>
    </row>
    <row r="12" spans="1:9" s="201" customFormat="1" ht="11.25" x14ac:dyDescent="0.2">
      <c r="A12" s="478"/>
      <c r="B12" s="478"/>
      <c r="C12" s="211"/>
      <c r="D12" s="217"/>
      <c r="E12" s="216"/>
      <c r="F12" s="215"/>
      <c r="G12" s="211"/>
    </row>
    <row r="13" spans="1:9" s="201" customFormat="1" ht="12" thickBot="1" x14ac:dyDescent="0.25">
      <c r="F13" s="206" t="s">
        <v>189</v>
      </c>
      <c r="G13" s="218">
        <v>38823.295846567846</v>
      </c>
    </row>
    <row r="14" spans="1:9" s="201" customFormat="1" ht="13.5" thickBot="1" x14ac:dyDescent="0.25">
      <c r="A14" s="208" t="s">
        <v>190</v>
      </c>
    </row>
    <row r="15" spans="1:9" s="201" customFormat="1" ht="12.75" customHeight="1" x14ac:dyDescent="0.2">
      <c r="A15" s="479" t="s">
        <v>183</v>
      </c>
      <c r="B15" s="480"/>
      <c r="C15" s="219" t="s">
        <v>191</v>
      </c>
      <c r="D15" s="219" t="s">
        <v>192</v>
      </c>
      <c r="E15" s="219" t="s">
        <v>193</v>
      </c>
      <c r="F15" s="220" t="s">
        <v>187</v>
      </c>
      <c r="G15" s="221"/>
    </row>
    <row r="16" spans="1:9" s="201" customFormat="1" ht="28.5" customHeight="1" x14ac:dyDescent="0.2">
      <c r="A16" s="499" t="s">
        <v>271</v>
      </c>
      <c r="B16" s="499"/>
      <c r="C16" s="212" t="s">
        <v>159</v>
      </c>
      <c r="D16" s="254">
        <v>280000</v>
      </c>
      <c r="E16" s="255">
        <v>1</v>
      </c>
      <c r="F16" s="215">
        <v>280000</v>
      </c>
      <c r="G16" s="211"/>
    </row>
    <row r="17" spans="1:9" s="201" customFormat="1" ht="24" customHeight="1" x14ac:dyDescent="0.2">
      <c r="A17" s="499" t="s">
        <v>272</v>
      </c>
      <c r="B17" s="499"/>
      <c r="C17" s="212" t="s">
        <v>162</v>
      </c>
      <c r="D17" s="254">
        <v>376910</v>
      </c>
      <c r="E17" s="212">
        <v>0.06</v>
      </c>
      <c r="F17" s="254">
        <v>22614.6</v>
      </c>
      <c r="G17" s="211"/>
    </row>
    <row r="18" spans="1:9" s="201" customFormat="1" ht="12.75" customHeight="1" x14ac:dyDescent="0.2">
      <c r="A18" s="499" t="s">
        <v>273</v>
      </c>
      <c r="B18" s="499"/>
      <c r="C18" s="212" t="s">
        <v>162</v>
      </c>
      <c r="D18" s="254">
        <v>449068</v>
      </c>
      <c r="E18" s="212">
        <v>0.06</v>
      </c>
      <c r="F18" s="215">
        <v>26944.079999999998</v>
      </c>
      <c r="G18" s="211"/>
    </row>
    <row r="19" spans="1:9" s="201" customFormat="1" ht="12" thickBot="1" x14ac:dyDescent="0.25">
      <c r="F19" s="206" t="s">
        <v>189</v>
      </c>
      <c r="G19" s="218">
        <v>329558.68</v>
      </c>
    </row>
    <row r="20" spans="1:9" s="201" customFormat="1" ht="13.5" thickBot="1" x14ac:dyDescent="0.25">
      <c r="A20" s="208" t="s">
        <v>198</v>
      </c>
    </row>
    <row r="21" spans="1:9" s="201" customFormat="1" ht="11.25" x14ac:dyDescent="0.2">
      <c r="A21" s="223" t="s">
        <v>199</v>
      </c>
      <c r="B21" s="224" t="s">
        <v>200</v>
      </c>
      <c r="C21" s="219" t="s">
        <v>201</v>
      </c>
      <c r="D21" s="219" t="s">
        <v>202</v>
      </c>
      <c r="E21" s="219" t="s">
        <v>203</v>
      </c>
      <c r="F21" s="220" t="s">
        <v>187</v>
      </c>
      <c r="G21" s="225"/>
    </row>
    <row r="22" spans="1:9" s="201" customFormat="1" ht="11.25" x14ac:dyDescent="0.2">
      <c r="A22" s="232" t="s">
        <v>274</v>
      </c>
      <c r="B22" s="259">
        <v>825</v>
      </c>
      <c r="C22" s="212">
        <v>9</v>
      </c>
      <c r="D22" s="212">
        <v>7425</v>
      </c>
      <c r="E22" s="254">
        <v>3.9</v>
      </c>
      <c r="F22" s="254">
        <v>28957.5</v>
      </c>
      <c r="G22" s="211"/>
      <c r="I22" s="249">
        <f>B22*C22*E22</f>
        <v>28957.5</v>
      </c>
    </row>
    <row r="23" spans="1:9" s="201" customFormat="1" ht="11.25" x14ac:dyDescent="0.2">
      <c r="A23" s="226" t="s">
        <v>234</v>
      </c>
      <c r="B23" s="227">
        <v>0.12</v>
      </c>
      <c r="C23" s="210">
        <f>KMATERIAL</f>
        <v>20</v>
      </c>
      <c r="D23" s="212">
        <v>8.138399999999999</v>
      </c>
      <c r="E23" s="215">
        <v>1233.33</v>
      </c>
      <c r="F23" s="254">
        <v>10037.332871999999</v>
      </c>
      <c r="G23" s="211"/>
    </row>
    <row r="24" spans="1:9" s="201" customFormat="1" ht="12" thickBot="1" x14ac:dyDescent="0.25">
      <c r="F24" s="206" t="s">
        <v>189</v>
      </c>
      <c r="G24" s="218">
        <v>38994.832871999999</v>
      </c>
      <c r="I24" s="201">
        <v>10037.332871999999</v>
      </c>
    </row>
    <row r="25" spans="1:9" s="201" customFormat="1" ht="13.5" thickBot="1" x14ac:dyDescent="0.25">
      <c r="A25" s="208" t="s">
        <v>204</v>
      </c>
    </row>
    <row r="26" spans="1:9" s="201" customFormat="1" ht="11.25" x14ac:dyDescent="0.2">
      <c r="A26" s="223" t="s">
        <v>205</v>
      </c>
      <c r="B26" s="228" t="s">
        <v>206</v>
      </c>
      <c r="C26" s="229" t="s">
        <v>207</v>
      </c>
      <c r="D26" s="230" t="s">
        <v>208</v>
      </c>
      <c r="E26" s="231" t="s">
        <v>186</v>
      </c>
      <c r="F26" s="220" t="s">
        <v>187</v>
      </c>
      <c r="G26" s="221"/>
    </row>
    <row r="27" spans="1:9" s="201" customFormat="1" ht="23.25" customHeight="1" thickBot="1" x14ac:dyDescent="0.25">
      <c r="A27" s="232" t="s">
        <v>253</v>
      </c>
      <c r="B27" s="233">
        <v>150049.19090609931</v>
      </c>
      <c r="C27" s="234">
        <v>185</v>
      </c>
      <c r="D27" s="233">
        <v>277591.00317628373</v>
      </c>
      <c r="E27" s="234">
        <v>24</v>
      </c>
      <c r="F27" s="235">
        <v>11566.291799011822</v>
      </c>
      <c r="G27" s="236"/>
      <c r="H27" s="201" t="s">
        <v>254</v>
      </c>
    </row>
    <row r="28" spans="1:9" s="201" customFormat="1" ht="12" thickBot="1" x14ac:dyDescent="0.25">
      <c r="F28" s="206" t="s">
        <v>189</v>
      </c>
      <c r="G28" s="238">
        <v>11566.291799011822</v>
      </c>
    </row>
    <row r="29" spans="1:9" s="201" customFormat="1" ht="12" thickBot="1" x14ac:dyDescent="0.25">
      <c r="F29" s="239"/>
    </row>
    <row r="30" spans="1:9" s="201" customFormat="1" ht="12" thickBot="1" x14ac:dyDescent="0.25">
      <c r="D30" s="240" t="s">
        <v>211</v>
      </c>
      <c r="E30" s="241"/>
      <c r="F30" s="241"/>
      <c r="G30" s="238">
        <v>418943</v>
      </c>
      <c r="I30" s="242"/>
    </row>
    <row r="31" spans="1:9" s="201" customFormat="1" x14ac:dyDescent="0.2">
      <c r="A31" s="208"/>
    </row>
    <row r="32" spans="1:9" s="201" customFormat="1" ht="11.25" x14ac:dyDescent="0.2">
      <c r="A32" s="241"/>
      <c r="B32" s="241"/>
      <c r="C32" s="239"/>
      <c r="D32" s="241"/>
      <c r="E32" s="239"/>
      <c r="F32" s="239"/>
    </row>
    <row r="33" spans="1:9" s="201" customFormat="1" ht="13.5" customHeight="1" x14ac:dyDescent="0.2">
      <c r="A33" s="206"/>
      <c r="B33" s="260"/>
      <c r="C33" s="475" t="s">
        <v>3</v>
      </c>
      <c r="D33" s="475"/>
      <c r="E33" s="475"/>
      <c r="F33" s="261" t="s">
        <v>212</v>
      </c>
      <c r="G33" s="246" t="s">
        <v>213</v>
      </c>
    </row>
    <row r="34" spans="1:9" s="201" customFormat="1" ht="11.25" x14ac:dyDescent="0.2">
      <c r="C34" s="476" t="s">
        <v>168</v>
      </c>
      <c r="D34" s="476"/>
      <c r="E34" s="476"/>
      <c r="F34" s="247">
        <v>0.23</v>
      </c>
      <c r="G34" s="248">
        <v>96356.89</v>
      </c>
    </row>
    <row r="35" spans="1:9" s="201" customFormat="1" ht="11.25" x14ac:dyDescent="0.2">
      <c r="C35" s="476" t="s">
        <v>214</v>
      </c>
      <c r="D35" s="476"/>
      <c r="E35" s="476"/>
      <c r="F35" s="247">
        <v>0.02</v>
      </c>
      <c r="G35" s="248">
        <v>8378.86</v>
      </c>
    </row>
    <row r="36" spans="1:9" s="201" customFormat="1" x14ac:dyDescent="0.2">
      <c r="A36" s="200"/>
      <c r="B36" s="203"/>
      <c r="C36" s="476" t="s">
        <v>171</v>
      </c>
      <c r="D36" s="476"/>
      <c r="E36" s="476"/>
      <c r="F36" s="247">
        <v>0.05</v>
      </c>
      <c r="G36" s="248">
        <v>20947.150000000001</v>
      </c>
      <c r="I36" s="249"/>
    </row>
    <row r="37" spans="1:9" s="201" customFormat="1" ht="11.25" x14ac:dyDescent="0.2">
      <c r="A37" s="203"/>
      <c r="C37" s="475" t="s">
        <v>215</v>
      </c>
      <c r="D37" s="475"/>
      <c r="E37" s="475"/>
      <c r="F37" s="475"/>
      <c r="G37" s="250">
        <v>544626</v>
      </c>
      <c r="I37" s="249">
        <v>544626</v>
      </c>
    </row>
    <row r="38" spans="1:9" s="201" customFormat="1" ht="11.25" x14ac:dyDescent="0.2">
      <c r="A38" s="477"/>
      <c r="B38" s="477"/>
      <c r="C38" s="477"/>
      <c r="E38" s="477"/>
      <c r="F38" s="477"/>
      <c r="G38" s="477"/>
    </row>
    <row r="39" spans="1:9" s="201" customFormat="1" ht="9" customHeight="1" x14ac:dyDescent="0.3">
      <c r="A39" s="251"/>
      <c r="B39" s="241"/>
      <c r="C39" s="241"/>
      <c r="D39" s="241"/>
      <c r="E39" s="241"/>
      <c r="F39" s="241"/>
      <c r="G39" s="241"/>
    </row>
    <row r="40" spans="1:9" s="201" customFormat="1" ht="11.25" x14ac:dyDescent="0.2">
      <c r="A40" s="473" t="s">
        <v>216</v>
      </c>
      <c r="B40" s="473"/>
      <c r="D40" s="203"/>
      <c r="E40" s="203"/>
    </row>
    <row r="41" spans="1:9" s="201" customFormat="1" ht="11.25" x14ac:dyDescent="0.2">
      <c r="A41" s="252" t="s">
        <v>217</v>
      </c>
      <c r="B41" s="253"/>
      <c r="C41" s="253"/>
      <c r="D41" s="201" t="s">
        <v>218</v>
      </c>
    </row>
    <row r="42" spans="1:9" s="201" customFormat="1" ht="11.25" x14ac:dyDescent="0.2">
      <c r="A42" s="252" t="s">
        <v>218</v>
      </c>
      <c r="B42" s="253"/>
      <c r="C42" s="253"/>
      <c r="D42" s="201" t="s">
        <v>218</v>
      </c>
    </row>
    <row r="43" spans="1:9" s="201" customFormat="1" ht="11.25" x14ac:dyDescent="0.2"/>
    <row r="44" spans="1:9" s="201" customFormat="1" ht="11.25" x14ac:dyDescent="0.2">
      <c r="A44" s="252" t="s">
        <v>219</v>
      </c>
    </row>
    <row r="45" spans="1:9" s="201" customFormat="1" ht="11.25" x14ac:dyDescent="0.2">
      <c r="A45" s="474"/>
      <c r="B45" s="474"/>
      <c r="C45" s="474"/>
      <c r="D45" s="474"/>
      <c r="E45" s="474"/>
      <c r="F45" s="474"/>
      <c r="G45" s="474"/>
    </row>
    <row r="46" spans="1:9" s="201" customFormat="1" ht="11.25" x14ac:dyDescent="0.2">
      <c r="A46" s="498"/>
      <c r="B46" s="498"/>
      <c r="C46" s="498"/>
      <c r="D46" s="498"/>
      <c r="E46" s="498"/>
      <c r="F46" s="498"/>
      <c r="G46" s="498"/>
    </row>
    <row r="47" spans="1:9" s="201" customFormat="1" ht="11.25" x14ac:dyDescent="0.2"/>
    <row r="48" spans="1:9" s="201" customFormat="1" ht="11.25" x14ac:dyDescent="0.2"/>
    <row r="49" s="201" customFormat="1" ht="11.25" x14ac:dyDescent="0.2"/>
    <row r="50" s="201" customFormat="1" ht="11.25" x14ac:dyDescent="0.2"/>
    <row r="51" s="201" customFormat="1" ht="11.25" x14ac:dyDescent="0.2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5:B15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2FAED-6204-48F6-9B6D-D816FF8B766E}">
  <sheetPr>
    <tabColor rgb="FF7030A0"/>
  </sheetPr>
  <dimension ref="A1:J48"/>
  <sheetViews>
    <sheetView view="pageBreakPreview" zoomScale="90" zoomScaleNormal="100" zoomScaleSheetLayoutView="90" workbookViewId="0">
      <selection activeCell="I32" sqref="I32"/>
    </sheetView>
  </sheetViews>
  <sheetFormatPr baseColWidth="10" defaultRowHeight="12.75" x14ac:dyDescent="0.2"/>
  <cols>
    <col min="1" max="1" width="31.7109375" style="200" customWidth="1"/>
    <col min="2" max="2" width="19.140625" style="200" customWidth="1"/>
    <col min="3" max="3" width="11.140625" style="200" customWidth="1"/>
    <col min="4" max="4" width="12" style="200" customWidth="1"/>
    <col min="5" max="5" width="10.140625" style="200" customWidth="1"/>
    <col min="6" max="6" width="11.28515625" style="200" customWidth="1"/>
    <col min="7" max="256" width="11.42578125" style="200"/>
    <col min="257" max="257" width="29.85546875" style="200" customWidth="1"/>
    <col min="258" max="258" width="15.42578125" style="200" customWidth="1"/>
    <col min="259" max="259" width="11.140625" style="200" customWidth="1"/>
    <col min="260" max="260" width="12" style="200" customWidth="1"/>
    <col min="261" max="261" width="10.140625" style="200" customWidth="1"/>
    <col min="262" max="262" width="11.28515625" style="200" customWidth="1"/>
    <col min="263" max="512" width="11.42578125" style="200"/>
    <col min="513" max="513" width="29.85546875" style="200" customWidth="1"/>
    <col min="514" max="514" width="15.42578125" style="200" customWidth="1"/>
    <col min="515" max="515" width="11.140625" style="200" customWidth="1"/>
    <col min="516" max="516" width="12" style="200" customWidth="1"/>
    <col min="517" max="517" width="10.140625" style="200" customWidth="1"/>
    <col min="518" max="518" width="11.28515625" style="200" customWidth="1"/>
    <col min="519" max="768" width="11.42578125" style="200"/>
    <col min="769" max="769" width="29.85546875" style="200" customWidth="1"/>
    <col min="770" max="770" width="15.42578125" style="200" customWidth="1"/>
    <col min="771" max="771" width="11.140625" style="200" customWidth="1"/>
    <col min="772" max="772" width="12" style="200" customWidth="1"/>
    <col min="773" max="773" width="10.140625" style="200" customWidth="1"/>
    <col min="774" max="774" width="11.28515625" style="200" customWidth="1"/>
    <col min="775" max="1024" width="11.42578125" style="200"/>
    <col min="1025" max="1025" width="29.85546875" style="200" customWidth="1"/>
    <col min="1026" max="1026" width="15.42578125" style="200" customWidth="1"/>
    <col min="1027" max="1027" width="11.140625" style="200" customWidth="1"/>
    <col min="1028" max="1028" width="12" style="200" customWidth="1"/>
    <col min="1029" max="1029" width="10.140625" style="200" customWidth="1"/>
    <col min="1030" max="1030" width="11.28515625" style="200" customWidth="1"/>
    <col min="1031" max="1280" width="11.42578125" style="200"/>
    <col min="1281" max="1281" width="29.85546875" style="200" customWidth="1"/>
    <col min="1282" max="1282" width="15.42578125" style="200" customWidth="1"/>
    <col min="1283" max="1283" width="11.140625" style="200" customWidth="1"/>
    <col min="1284" max="1284" width="12" style="200" customWidth="1"/>
    <col min="1285" max="1285" width="10.140625" style="200" customWidth="1"/>
    <col min="1286" max="1286" width="11.28515625" style="200" customWidth="1"/>
    <col min="1287" max="1536" width="11.42578125" style="200"/>
    <col min="1537" max="1537" width="29.85546875" style="200" customWidth="1"/>
    <col min="1538" max="1538" width="15.42578125" style="200" customWidth="1"/>
    <col min="1539" max="1539" width="11.140625" style="200" customWidth="1"/>
    <col min="1540" max="1540" width="12" style="200" customWidth="1"/>
    <col min="1541" max="1541" width="10.140625" style="200" customWidth="1"/>
    <col min="1542" max="1542" width="11.28515625" style="200" customWidth="1"/>
    <col min="1543" max="1792" width="11.42578125" style="200"/>
    <col min="1793" max="1793" width="29.85546875" style="200" customWidth="1"/>
    <col min="1794" max="1794" width="15.42578125" style="200" customWidth="1"/>
    <col min="1795" max="1795" width="11.140625" style="200" customWidth="1"/>
    <col min="1796" max="1796" width="12" style="200" customWidth="1"/>
    <col min="1797" max="1797" width="10.140625" style="200" customWidth="1"/>
    <col min="1798" max="1798" width="11.28515625" style="200" customWidth="1"/>
    <col min="1799" max="2048" width="11.42578125" style="200"/>
    <col min="2049" max="2049" width="29.85546875" style="200" customWidth="1"/>
    <col min="2050" max="2050" width="15.42578125" style="200" customWidth="1"/>
    <col min="2051" max="2051" width="11.140625" style="200" customWidth="1"/>
    <col min="2052" max="2052" width="12" style="200" customWidth="1"/>
    <col min="2053" max="2053" width="10.140625" style="200" customWidth="1"/>
    <col min="2054" max="2054" width="11.28515625" style="200" customWidth="1"/>
    <col min="2055" max="2304" width="11.42578125" style="200"/>
    <col min="2305" max="2305" width="29.85546875" style="200" customWidth="1"/>
    <col min="2306" max="2306" width="15.42578125" style="200" customWidth="1"/>
    <col min="2307" max="2307" width="11.140625" style="200" customWidth="1"/>
    <col min="2308" max="2308" width="12" style="200" customWidth="1"/>
    <col min="2309" max="2309" width="10.140625" style="200" customWidth="1"/>
    <col min="2310" max="2310" width="11.28515625" style="200" customWidth="1"/>
    <col min="2311" max="2560" width="11.42578125" style="200"/>
    <col min="2561" max="2561" width="29.85546875" style="200" customWidth="1"/>
    <col min="2562" max="2562" width="15.42578125" style="200" customWidth="1"/>
    <col min="2563" max="2563" width="11.140625" style="200" customWidth="1"/>
    <col min="2564" max="2564" width="12" style="200" customWidth="1"/>
    <col min="2565" max="2565" width="10.140625" style="200" customWidth="1"/>
    <col min="2566" max="2566" width="11.28515625" style="200" customWidth="1"/>
    <col min="2567" max="2816" width="11.42578125" style="200"/>
    <col min="2817" max="2817" width="29.85546875" style="200" customWidth="1"/>
    <col min="2818" max="2818" width="15.42578125" style="200" customWidth="1"/>
    <col min="2819" max="2819" width="11.140625" style="200" customWidth="1"/>
    <col min="2820" max="2820" width="12" style="200" customWidth="1"/>
    <col min="2821" max="2821" width="10.140625" style="200" customWidth="1"/>
    <col min="2822" max="2822" width="11.28515625" style="200" customWidth="1"/>
    <col min="2823" max="3072" width="11.42578125" style="200"/>
    <col min="3073" max="3073" width="29.85546875" style="200" customWidth="1"/>
    <col min="3074" max="3074" width="15.42578125" style="200" customWidth="1"/>
    <col min="3075" max="3075" width="11.140625" style="200" customWidth="1"/>
    <col min="3076" max="3076" width="12" style="200" customWidth="1"/>
    <col min="3077" max="3077" width="10.140625" style="200" customWidth="1"/>
    <col min="3078" max="3078" width="11.28515625" style="200" customWidth="1"/>
    <col min="3079" max="3328" width="11.42578125" style="200"/>
    <col min="3329" max="3329" width="29.85546875" style="200" customWidth="1"/>
    <col min="3330" max="3330" width="15.42578125" style="200" customWidth="1"/>
    <col min="3331" max="3331" width="11.140625" style="200" customWidth="1"/>
    <col min="3332" max="3332" width="12" style="200" customWidth="1"/>
    <col min="3333" max="3333" width="10.140625" style="200" customWidth="1"/>
    <col min="3334" max="3334" width="11.28515625" style="200" customWidth="1"/>
    <col min="3335" max="3584" width="11.42578125" style="200"/>
    <col min="3585" max="3585" width="29.85546875" style="200" customWidth="1"/>
    <col min="3586" max="3586" width="15.42578125" style="200" customWidth="1"/>
    <col min="3587" max="3587" width="11.140625" style="200" customWidth="1"/>
    <col min="3588" max="3588" width="12" style="200" customWidth="1"/>
    <col min="3589" max="3589" width="10.140625" style="200" customWidth="1"/>
    <col min="3590" max="3590" width="11.28515625" style="200" customWidth="1"/>
    <col min="3591" max="3840" width="11.42578125" style="200"/>
    <col min="3841" max="3841" width="29.85546875" style="200" customWidth="1"/>
    <col min="3842" max="3842" width="15.42578125" style="200" customWidth="1"/>
    <col min="3843" max="3843" width="11.140625" style="200" customWidth="1"/>
    <col min="3844" max="3844" width="12" style="200" customWidth="1"/>
    <col min="3845" max="3845" width="10.140625" style="200" customWidth="1"/>
    <col min="3846" max="3846" width="11.28515625" style="200" customWidth="1"/>
    <col min="3847" max="4096" width="11.42578125" style="200"/>
    <col min="4097" max="4097" width="29.85546875" style="200" customWidth="1"/>
    <col min="4098" max="4098" width="15.42578125" style="200" customWidth="1"/>
    <col min="4099" max="4099" width="11.140625" style="200" customWidth="1"/>
    <col min="4100" max="4100" width="12" style="200" customWidth="1"/>
    <col min="4101" max="4101" width="10.140625" style="200" customWidth="1"/>
    <col min="4102" max="4102" width="11.28515625" style="200" customWidth="1"/>
    <col min="4103" max="4352" width="11.42578125" style="200"/>
    <col min="4353" max="4353" width="29.85546875" style="200" customWidth="1"/>
    <col min="4354" max="4354" width="15.42578125" style="200" customWidth="1"/>
    <col min="4355" max="4355" width="11.140625" style="200" customWidth="1"/>
    <col min="4356" max="4356" width="12" style="200" customWidth="1"/>
    <col min="4357" max="4357" width="10.140625" style="200" customWidth="1"/>
    <col min="4358" max="4358" width="11.28515625" style="200" customWidth="1"/>
    <col min="4359" max="4608" width="11.42578125" style="200"/>
    <col min="4609" max="4609" width="29.85546875" style="200" customWidth="1"/>
    <col min="4610" max="4610" width="15.42578125" style="200" customWidth="1"/>
    <col min="4611" max="4611" width="11.140625" style="200" customWidth="1"/>
    <col min="4612" max="4612" width="12" style="200" customWidth="1"/>
    <col min="4613" max="4613" width="10.140625" style="200" customWidth="1"/>
    <col min="4614" max="4614" width="11.28515625" style="200" customWidth="1"/>
    <col min="4615" max="4864" width="11.42578125" style="200"/>
    <col min="4865" max="4865" width="29.85546875" style="200" customWidth="1"/>
    <col min="4866" max="4866" width="15.42578125" style="200" customWidth="1"/>
    <col min="4867" max="4867" width="11.140625" style="200" customWidth="1"/>
    <col min="4868" max="4868" width="12" style="200" customWidth="1"/>
    <col min="4869" max="4869" width="10.140625" style="200" customWidth="1"/>
    <col min="4870" max="4870" width="11.28515625" style="200" customWidth="1"/>
    <col min="4871" max="5120" width="11.42578125" style="200"/>
    <col min="5121" max="5121" width="29.85546875" style="200" customWidth="1"/>
    <col min="5122" max="5122" width="15.42578125" style="200" customWidth="1"/>
    <col min="5123" max="5123" width="11.140625" style="200" customWidth="1"/>
    <col min="5124" max="5124" width="12" style="200" customWidth="1"/>
    <col min="5125" max="5125" width="10.140625" style="200" customWidth="1"/>
    <col min="5126" max="5126" width="11.28515625" style="200" customWidth="1"/>
    <col min="5127" max="5376" width="11.42578125" style="200"/>
    <col min="5377" max="5377" width="29.85546875" style="200" customWidth="1"/>
    <col min="5378" max="5378" width="15.42578125" style="200" customWidth="1"/>
    <col min="5379" max="5379" width="11.140625" style="200" customWidth="1"/>
    <col min="5380" max="5380" width="12" style="200" customWidth="1"/>
    <col min="5381" max="5381" width="10.140625" style="200" customWidth="1"/>
    <col min="5382" max="5382" width="11.28515625" style="200" customWidth="1"/>
    <col min="5383" max="5632" width="11.42578125" style="200"/>
    <col min="5633" max="5633" width="29.85546875" style="200" customWidth="1"/>
    <col min="5634" max="5634" width="15.42578125" style="200" customWidth="1"/>
    <col min="5635" max="5635" width="11.140625" style="200" customWidth="1"/>
    <col min="5636" max="5636" width="12" style="200" customWidth="1"/>
    <col min="5637" max="5637" width="10.140625" style="200" customWidth="1"/>
    <col min="5638" max="5638" width="11.28515625" style="200" customWidth="1"/>
    <col min="5639" max="5888" width="11.42578125" style="200"/>
    <col min="5889" max="5889" width="29.85546875" style="200" customWidth="1"/>
    <col min="5890" max="5890" width="15.42578125" style="200" customWidth="1"/>
    <col min="5891" max="5891" width="11.140625" style="200" customWidth="1"/>
    <col min="5892" max="5892" width="12" style="200" customWidth="1"/>
    <col min="5893" max="5893" width="10.140625" style="200" customWidth="1"/>
    <col min="5894" max="5894" width="11.28515625" style="200" customWidth="1"/>
    <col min="5895" max="6144" width="11.42578125" style="200"/>
    <col min="6145" max="6145" width="29.85546875" style="200" customWidth="1"/>
    <col min="6146" max="6146" width="15.42578125" style="200" customWidth="1"/>
    <col min="6147" max="6147" width="11.140625" style="200" customWidth="1"/>
    <col min="6148" max="6148" width="12" style="200" customWidth="1"/>
    <col min="6149" max="6149" width="10.140625" style="200" customWidth="1"/>
    <col min="6150" max="6150" width="11.28515625" style="200" customWidth="1"/>
    <col min="6151" max="6400" width="11.42578125" style="200"/>
    <col min="6401" max="6401" width="29.85546875" style="200" customWidth="1"/>
    <col min="6402" max="6402" width="15.42578125" style="200" customWidth="1"/>
    <col min="6403" max="6403" width="11.140625" style="200" customWidth="1"/>
    <col min="6404" max="6404" width="12" style="200" customWidth="1"/>
    <col min="6405" max="6405" width="10.140625" style="200" customWidth="1"/>
    <col min="6406" max="6406" width="11.28515625" style="200" customWidth="1"/>
    <col min="6407" max="6656" width="11.42578125" style="200"/>
    <col min="6657" max="6657" width="29.85546875" style="200" customWidth="1"/>
    <col min="6658" max="6658" width="15.42578125" style="200" customWidth="1"/>
    <col min="6659" max="6659" width="11.140625" style="200" customWidth="1"/>
    <col min="6660" max="6660" width="12" style="200" customWidth="1"/>
    <col min="6661" max="6661" width="10.140625" style="200" customWidth="1"/>
    <col min="6662" max="6662" width="11.28515625" style="200" customWidth="1"/>
    <col min="6663" max="6912" width="11.42578125" style="200"/>
    <col min="6913" max="6913" width="29.85546875" style="200" customWidth="1"/>
    <col min="6914" max="6914" width="15.42578125" style="200" customWidth="1"/>
    <col min="6915" max="6915" width="11.140625" style="200" customWidth="1"/>
    <col min="6916" max="6916" width="12" style="200" customWidth="1"/>
    <col min="6917" max="6917" width="10.140625" style="200" customWidth="1"/>
    <col min="6918" max="6918" width="11.28515625" style="200" customWidth="1"/>
    <col min="6919" max="7168" width="11.42578125" style="200"/>
    <col min="7169" max="7169" width="29.85546875" style="200" customWidth="1"/>
    <col min="7170" max="7170" width="15.42578125" style="200" customWidth="1"/>
    <col min="7171" max="7171" width="11.140625" style="200" customWidth="1"/>
    <col min="7172" max="7172" width="12" style="200" customWidth="1"/>
    <col min="7173" max="7173" width="10.140625" style="200" customWidth="1"/>
    <col min="7174" max="7174" width="11.28515625" style="200" customWidth="1"/>
    <col min="7175" max="7424" width="11.42578125" style="200"/>
    <col min="7425" max="7425" width="29.85546875" style="200" customWidth="1"/>
    <col min="7426" max="7426" width="15.42578125" style="200" customWidth="1"/>
    <col min="7427" max="7427" width="11.140625" style="200" customWidth="1"/>
    <col min="7428" max="7428" width="12" style="200" customWidth="1"/>
    <col min="7429" max="7429" width="10.140625" style="200" customWidth="1"/>
    <col min="7430" max="7430" width="11.28515625" style="200" customWidth="1"/>
    <col min="7431" max="7680" width="11.42578125" style="200"/>
    <col min="7681" max="7681" width="29.85546875" style="200" customWidth="1"/>
    <col min="7682" max="7682" width="15.42578125" style="200" customWidth="1"/>
    <col min="7683" max="7683" width="11.140625" style="200" customWidth="1"/>
    <col min="7684" max="7684" width="12" style="200" customWidth="1"/>
    <col min="7685" max="7685" width="10.140625" style="200" customWidth="1"/>
    <col min="7686" max="7686" width="11.28515625" style="200" customWidth="1"/>
    <col min="7687" max="7936" width="11.42578125" style="200"/>
    <col min="7937" max="7937" width="29.85546875" style="200" customWidth="1"/>
    <col min="7938" max="7938" width="15.42578125" style="200" customWidth="1"/>
    <col min="7939" max="7939" width="11.140625" style="200" customWidth="1"/>
    <col min="7940" max="7940" width="12" style="200" customWidth="1"/>
    <col min="7941" max="7941" width="10.140625" style="200" customWidth="1"/>
    <col min="7942" max="7942" width="11.28515625" style="200" customWidth="1"/>
    <col min="7943" max="8192" width="11.42578125" style="200"/>
    <col min="8193" max="8193" width="29.85546875" style="200" customWidth="1"/>
    <col min="8194" max="8194" width="15.42578125" style="200" customWidth="1"/>
    <col min="8195" max="8195" width="11.140625" style="200" customWidth="1"/>
    <col min="8196" max="8196" width="12" style="200" customWidth="1"/>
    <col min="8197" max="8197" width="10.140625" style="200" customWidth="1"/>
    <col min="8198" max="8198" width="11.28515625" style="200" customWidth="1"/>
    <col min="8199" max="8448" width="11.42578125" style="200"/>
    <col min="8449" max="8449" width="29.85546875" style="200" customWidth="1"/>
    <col min="8450" max="8450" width="15.42578125" style="200" customWidth="1"/>
    <col min="8451" max="8451" width="11.140625" style="200" customWidth="1"/>
    <col min="8452" max="8452" width="12" style="200" customWidth="1"/>
    <col min="8453" max="8453" width="10.140625" style="200" customWidth="1"/>
    <col min="8454" max="8454" width="11.28515625" style="200" customWidth="1"/>
    <col min="8455" max="8704" width="11.42578125" style="200"/>
    <col min="8705" max="8705" width="29.85546875" style="200" customWidth="1"/>
    <col min="8706" max="8706" width="15.42578125" style="200" customWidth="1"/>
    <col min="8707" max="8707" width="11.140625" style="200" customWidth="1"/>
    <col min="8708" max="8708" width="12" style="200" customWidth="1"/>
    <col min="8709" max="8709" width="10.140625" style="200" customWidth="1"/>
    <col min="8710" max="8710" width="11.28515625" style="200" customWidth="1"/>
    <col min="8711" max="8960" width="11.42578125" style="200"/>
    <col min="8961" max="8961" width="29.85546875" style="200" customWidth="1"/>
    <col min="8962" max="8962" width="15.42578125" style="200" customWidth="1"/>
    <col min="8963" max="8963" width="11.140625" style="200" customWidth="1"/>
    <col min="8964" max="8964" width="12" style="200" customWidth="1"/>
    <col min="8965" max="8965" width="10.140625" style="200" customWidth="1"/>
    <col min="8966" max="8966" width="11.28515625" style="200" customWidth="1"/>
    <col min="8967" max="9216" width="11.42578125" style="200"/>
    <col min="9217" max="9217" width="29.85546875" style="200" customWidth="1"/>
    <col min="9218" max="9218" width="15.42578125" style="200" customWidth="1"/>
    <col min="9219" max="9219" width="11.140625" style="200" customWidth="1"/>
    <col min="9220" max="9220" width="12" style="200" customWidth="1"/>
    <col min="9221" max="9221" width="10.140625" style="200" customWidth="1"/>
    <col min="9222" max="9222" width="11.28515625" style="200" customWidth="1"/>
    <col min="9223" max="9472" width="11.42578125" style="200"/>
    <col min="9473" max="9473" width="29.85546875" style="200" customWidth="1"/>
    <col min="9474" max="9474" width="15.42578125" style="200" customWidth="1"/>
    <col min="9475" max="9475" width="11.140625" style="200" customWidth="1"/>
    <col min="9476" max="9476" width="12" style="200" customWidth="1"/>
    <col min="9477" max="9477" width="10.140625" style="200" customWidth="1"/>
    <col min="9478" max="9478" width="11.28515625" style="200" customWidth="1"/>
    <col min="9479" max="9728" width="11.42578125" style="200"/>
    <col min="9729" max="9729" width="29.85546875" style="200" customWidth="1"/>
    <col min="9730" max="9730" width="15.42578125" style="200" customWidth="1"/>
    <col min="9731" max="9731" width="11.140625" style="200" customWidth="1"/>
    <col min="9732" max="9732" width="12" style="200" customWidth="1"/>
    <col min="9733" max="9733" width="10.140625" style="200" customWidth="1"/>
    <col min="9734" max="9734" width="11.28515625" style="200" customWidth="1"/>
    <col min="9735" max="9984" width="11.42578125" style="200"/>
    <col min="9985" max="9985" width="29.85546875" style="200" customWidth="1"/>
    <col min="9986" max="9986" width="15.42578125" style="200" customWidth="1"/>
    <col min="9987" max="9987" width="11.140625" style="200" customWidth="1"/>
    <col min="9988" max="9988" width="12" style="200" customWidth="1"/>
    <col min="9989" max="9989" width="10.140625" style="200" customWidth="1"/>
    <col min="9990" max="9990" width="11.28515625" style="200" customWidth="1"/>
    <col min="9991" max="10240" width="11.42578125" style="200"/>
    <col min="10241" max="10241" width="29.85546875" style="200" customWidth="1"/>
    <col min="10242" max="10242" width="15.42578125" style="200" customWidth="1"/>
    <col min="10243" max="10243" width="11.140625" style="200" customWidth="1"/>
    <col min="10244" max="10244" width="12" style="200" customWidth="1"/>
    <col min="10245" max="10245" width="10.140625" style="200" customWidth="1"/>
    <col min="10246" max="10246" width="11.28515625" style="200" customWidth="1"/>
    <col min="10247" max="10496" width="11.42578125" style="200"/>
    <col min="10497" max="10497" width="29.85546875" style="200" customWidth="1"/>
    <col min="10498" max="10498" width="15.42578125" style="200" customWidth="1"/>
    <col min="10499" max="10499" width="11.140625" style="200" customWidth="1"/>
    <col min="10500" max="10500" width="12" style="200" customWidth="1"/>
    <col min="10501" max="10501" width="10.140625" style="200" customWidth="1"/>
    <col min="10502" max="10502" width="11.28515625" style="200" customWidth="1"/>
    <col min="10503" max="10752" width="11.42578125" style="200"/>
    <col min="10753" max="10753" width="29.85546875" style="200" customWidth="1"/>
    <col min="10754" max="10754" width="15.42578125" style="200" customWidth="1"/>
    <col min="10755" max="10755" width="11.140625" style="200" customWidth="1"/>
    <col min="10756" max="10756" width="12" style="200" customWidth="1"/>
    <col min="10757" max="10757" width="10.140625" style="200" customWidth="1"/>
    <col min="10758" max="10758" width="11.28515625" style="200" customWidth="1"/>
    <col min="10759" max="11008" width="11.42578125" style="200"/>
    <col min="11009" max="11009" width="29.85546875" style="200" customWidth="1"/>
    <col min="11010" max="11010" width="15.42578125" style="200" customWidth="1"/>
    <col min="11011" max="11011" width="11.140625" style="200" customWidth="1"/>
    <col min="11012" max="11012" width="12" style="200" customWidth="1"/>
    <col min="11013" max="11013" width="10.140625" style="200" customWidth="1"/>
    <col min="11014" max="11014" width="11.28515625" style="200" customWidth="1"/>
    <col min="11015" max="11264" width="11.42578125" style="200"/>
    <col min="11265" max="11265" width="29.85546875" style="200" customWidth="1"/>
    <col min="11266" max="11266" width="15.42578125" style="200" customWidth="1"/>
    <col min="11267" max="11267" width="11.140625" style="200" customWidth="1"/>
    <col min="11268" max="11268" width="12" style="200" customWidth="1"/>
    <col min="11269" max="11269" width="10.140625" style="200" customWidth="1"/>
    <col min="11270" max="11270" width="11.28515625" style="200" customWidth="1"/>
    <col min="11271" max="11520" width="11.42578125" style="200"/>
    <col min="11521" max="11521" width="29.85546875" style="200" customWidth="1"/>
    <col min="11522" max="11522" width="15.42578125" style="200" customWidth="1"/>
    <col min="11523" max="11523" width="11.140625" style="200" customWidth="1"/>
    <col min="11524" max="11524" width="12" style="200" customWidth="1"/>
    <col min="11525" max="11525" width="10.140625" style="200" customWidth="1"/>
    <col min="11526" max="11526" width="11.28515625" style="200" customWidth="1"/>
    <col min="11527" max="11776" width="11.42578125" style="200"/>
    <col min="11777" max="11777" width="29.85546875" style="200" customWidth="1"/>
    <col min="11778" max="11778" width="15.42578125" style="200" customWidth="1"/>
    <col min="11779" max="11779" width="11.140625" style="200" customWidth="1"/>
    <col min="11780" max="11780" width="12" style="200" customWidth="1"/>
    <col min="11781" max="11781" width="10.140625" style="200" customWidth="1"/>
    <col min="11782" max="11782" width="11.28515625" style="200" customWidth="1"/>
    <col min="11783" max="12032" width="11.42578125" style="200"/>
    <col min="12033" max="12033" width="29.85546875" style="200" customWidth="1"/>
    <col min="12034" max="12034" width="15.42578125" style="200" customWidth="1"/>
    <col min="12035" max="12035" width="11.140625" style="200" customWidth="1"/>
    <col min="12036" max="12036" width="12" style="200" customWidth="1"/>
    <col min="12037" max="12037" width="10.140625" style="200" customWidth="1"/>
    <col min="12038" max="12038" width="11.28515625" style="200" customWidth="1"/>
    <col min="12039" max="12288" width="11.42578125" style="200"/>
    <col min="12289" max="12289" width="29.85546875" style="200" customWidth="1"/>
    <col min="12290" max="12290" width="15.42578125" style="200" customWidth="1"/>
    <col min="12291" max="12291" width="11.140625" style="200" customWidth="1"/>
    <col min="12292" max="12292" width="12" style="200" customWidth="1"/>
    <col min="12293" max="12293" width="10.140625" style="200" customWidth="1"/>
    <col min="12294" max="12294" width="11.28515625" style="200" customWidth="1"/>
    <col min="12295" max="12544" width="11.42578125" style="200"/>
    <col min="12545" max="12545" width="29.85546875" style="200" customWidth="1"/>
    <col min="12546" max="12546" width="15.42578125" style="200" customWidth="1"/>
    <col min="12547" max="12547" width="11.140625" style="200" customWidth="1"/>
    <col min="12548" max="12548" width="12" style="200" customWidth="1"/>
    <col min="12549" max="12549" width="10.140625" style="200" customWidth="1"/>
    <col min="12550" max="12550" width="11.28515625" style="200" customWidth="1"/>
    <col min="12551" max="12800" width="11.42578125" style="200"/>
    <col min="12801" max="12801" width="29.85546875" style="200" customWidth="1"/>
    <col min="12802" max="12802" width="15.42578125" style="200" customWidth="1"/>
    <col min="12803" max="12803" width="11.140625" style="200" customWidth="1"/>
    <col min="12804" max="12804" width="12" style="200" customWidth="1"/>
    <col min="12805" max="12805" width="10.140625" style="200" customWidth="1"/>
    <col min="12806" max="12806" width="11.28515625" style="200" customWidth="1"/>
    <col min="12807" max="13056" width="11.42578125" style="200"/>
    <col min="13057" max="13057" width="29.85546875" style="200" customWidth="1"/>
    <col min="13058" max="13058" width="15.42578125" style="200" customWidth="1"/>
    <col min="13059" max="13059" width="11.140625" style="200" customWidth="1"/>
    <col min="13060" max="13060" width="12" style="200" customWidth="1"/>
    <col min="13061" max="13061" width="10.140625" style="200" customWidth="1"/>
    <col min="13062" max="13062" width="11.28515625" style="200" customWidth="1"/>
    <col min="13063" max="13312" width="11.42578125" style="200"/>
    <col min="13313" max="13313" width="29.85546875" style="200" customWidth="1"/>
    <col min="13314" max="13314" width="15.42578125" style="200" customWidth="1"/>
    <col min="13315" max="13315" width="11.140625" style="200" customWidth="1"/>
    <col min="13316" max="13316" width="12" style="200" customWidth="1"/>
    <col min="13317" max="13317" width="10.140625" style="200" customWidth="1"/>
    <col min="13318" max="13318" width="11.28515625" style="200" customWidth="1"/>
    <col min="13319" max="13568" width="11.42578125" style="200"/>
    <col min="13569" max="13569" width="29.85546875" style="200" customWidth="1"/>
    <col min="13570" max="13570" width="15.42578125" style="200" customWidth="1"/>
    <col min="13571" max="13571" width="11.140625" style="200" customWidth="1"/>
    <col min="13572" max="13572" width="12" style="200" customWidth="1"/>
    <col min="13573" max="13573" width="10.140625" style="200" customWidth="1"/>
    <col min="13574" max="13574" width="11.28515625" style="200" customWidth="1"/>
    <col min="13575" max="13824" width="11.42578125" style="200"/>
    <col min="13825" max="13825" width="29.85546875" style="200" customWidth="1"/>
    <col min="13826" max="13826" width="15.42578125" style="200" customWidth="1"/>
    <col min="13827" max="13827" width="11.140625" style="200" customWidth="1"/>
    <col min="13828" max="13828" width="12" style="200" customWidth="1"/>
    <col min="13829" max="13829" width="10.140625" style="200" customWidth="1"/>
    <col min="13830" max="13830" width="11.28515625" style="200" customWidth="1"/>
    <col min="13831" max="14080" width="11.42578125" style="200"/>
    <col min="14081" max="14081" width="29.85546875" style="200" customWidth="1"/>
    <col min="14082" max="14082" width="15.42578125" style="200" customWidth="1"/>
    <col min="14083" max="14083" width="11.140625" style="200" customWidth="1"/>
    <col min="14084" max="14084" width="12" style="200" customWidth="1"/>
    <col min="14085" max="14085" width="10.140625" style="200" customWidth="1"/>
    <col min="14086" max="14086" width="11.28515625" style="200" customWidth="1"/>
    <col min="14087" max="14336" width="11.42578125" style="200"/>
    <col min="14337" max="14337" width="29.85546875" style="200" customWidth="1"/>
    <col min="14338" max="14338" width="15.42578125" style="200" customWidth="1"/>
    <col min="14339" max="14339" width="11.140625" style="200" customWidth="1"/>
    <col min="14340" max="14340" width="12" style="200" customWidth="1"/>
    <col min="14341" max="14341" width="10.140625" style="200" customWidth="1"/>
    <col min="14342" max="14342" width="11.28515625" style="200" customWidth="1"/>
    <col min="14343" max="14592" width="11.42578125" style="200"/>
    <col min="14593" max="14593" width="29.85546875" style="200" customWidth="1"/>
    <col min="14594" max="14594" width="15.42578125" style="200" customWidth="1"/>
    <col min="14595" max="14595" width="11.140625" style="200" customWidth="1"/>
    <col min="14596" max="14596" width="12" style="200" customWidth="1"/>
    <col min="14597" max="14597" width="10.140625" style="200" customWidth="1"/>
    <col min="14598" max="14598" width="11.28515625" style="200" customWidth="1"/>
    <col min="14599" max="14848" width="11.42578125" style="200"/>
    <col min="14849" max="14849" width="29.85546875" style="200" customWidth="1"/>
    <col min="14850" max="14850" width="15.42578125" style="200" customWidth="1"/>
    <col min="14851" max="14851" width="11.140625" style="200" customWidth="1"/>
    <col min="14852" max="14852" width="12" style="200" customWidth="1"/>
    <col min="14853" max="14853" width="10.140625" style="200" customWidth="1"/>
    <col min="14854" max="14854" width="11.28515625" style="200" customWidth="1"/>
    <col min="14855" max="15104" width="11.42578125" style="200"/>
    <col min="15105" max="15105" width="29.85546875" style="200" customWidth="1"/>
    <col min="15106" max="15106" width="15.42578125" style="200" customWidth="1"/>
    <col min="15107" max="15107" width="11.140625" style="200" customWidth="1"/>
    <col min="15108" max="15108" width="12" style="200" customWidth="1"/>
    <col min="15109" max="15109" width="10.140625" style="200" customWidth="1"/>
    <col min="15110" max="15110" width="11.28515625" style="200" customWidth="1"/>
    <col min="15111" max="15360" width="11.42578125" style="200"/>
    <col min="15361" max="15361" width="29.85546875" style="200" customWidth="1"/>
    <col min="15362" max="15362" width="15.42578125" style="200" customWidth="1"/>
    <col min="15363" max="15363" width="11.140625" style="200" customWidth="1"/>
    <col min="15364" max="15364" width="12" style="200" customWidth="1"/>
    <col min="15365" max="15365" width="10.140625" style="200" customWidth="1"/>
    <col min="15366" max="15366" width="11.28515625" style="200" customWidth="1"/>
    <col min="15367" max="15616" width="11.42578125" style="200"/>
    <col min="15617" max="15617" width="29.85546875" style="200" customWidth="1"/>
    <col min="15618" max="15618" width="15.42578125" style="200" customWidth="1"/>
    <col min="15619" max="15619" width="11.140625" style="200" customWidth="1"/>
    <col min="15620" max="15620" width="12" style="200" customWidth="1"/>
    <col min="15621" max="15621" width="10.140625" style="200" customWidth="1"/>
    <col min="15622" max="15622" width="11.28515625" style="200" customWidth="1"/>
    <col min="15623" max="15872" width="11.42578125" style="200"/>
    <col min="15873" max="15873" width="29.85546875" style="200" customWidth="1"/>
    <col min="15874" max="15874" width="15.42578125" style="200" customWidth="1"/>
    <col min="15875" max="15875" width="11.140625" style="200" customWidth="1"/>
    <col min="15876" max="15876" width="12" style="200" customWidth="1"/>
    <col min="15877" max="15877" width="10.140625" style="200" customWidth="1"/>
    <col min="15878" max="15878" width="11.28515625" style="200" customWidth="1"/>
    <col min="15879" max="16128" width="11.42578125" style="200"/>
    <col min="16129" max="16129" width="29.85546875" style="200" customWidth="1"/>
    <col min="16130" max="16130" width="15.42578125" style="200" customWidth="1"/>
    <col min="16131" max="16131" width="11.140625" style="200" customWidth="1"/>
    <col min="16132" max="16132" width="12" style="200" customWidth="1"/>
    <col min="16133" max="16133" width="10.140625" style="200" customWidth="1"/>
    <col min="16134" max="16134" width="11.28515625" style="200" customWidth="1"/>
    <col min="16135" max="16384" width="11.42578125" style="200"/>
  </cols>
  <sheetData>
    <row r="1" spans="1:9" ht="30" customHeight="1" x14ac:dyDescent="0.25">
      <c r="A1" s="485" t="s">
        <v>175</v>
      </c>
      <c r="B1" s="486"/>
      <c r="C1" s="487" t="s">
        <v>176</v>
      </c>
      <c r="D1" s="488"/>
      <c r="E1" s="488"/>
      <c r="F1" s="488"/>
      <c r="G1" s="489"/>
      <c r="H1" s="199"/>
    </row>
    <row r="2" spans="1:9" s="201" customFormat="1" ht="15" customHeight="1" thickBot="1" x14ac:dyDescent="0.25">
      <c r="A2" s="493" t="s">
        <v>177</v>
      </c>
      <c r="B2" s="494"/>
      <c r="C2" s="490"/>
      <c r="D2" s="491"/>
      <c r="E2" s="491"/>
      <c r="F2" s="491"/>
      <c r="G2" s="492"/>
    </row>
    <row r="3" spans="1:9" s="201" customFormat="1" ht="12" thickBot="1" x14ac:dyDescent="0.25"/>
    <row r="4" spans="1:9" s="201" customFormat="1" ht="54" customHeight="1" thickBot="1" x14ac:dyDescent="0.25">
      <c r="A4" s="495" t="s">
        <v>178</v>
      </c>
      <c r="B4" s="496"/>
      <c r="C4" s="497"/>
      <c r="D4" s="495" t="s">
        <v>275</v>
      </c>
      <c r="E4" s="496"/>
      <c r="F4" s="496"/>
      <c r="G4" s="497"/>
      <c r="I4" s="201" t="s">
        <v>275</v>
      </c>
    </row>
    <row r="5" spans="1:9" s="201" customFormat="1" ht="11.25" x14ac:dyDescent="0.2">
      <c r="A5" s="202"/>
      <c r="B5" s="202"/>
      <c r="C5" s="202"/>
      <c r="D5" s="202"/>
      <c r="E5" s="202"/>
      <c r="F5" s="202"/>
      <c r="G5" s="202"/>
    </row>
    <row r="6" spans="1:9" s="201" customFormat="1" x14ac:dyDescent="0.2">
      <c r="A6" s="203"/>
      <c r="B6" s="204"/>
      <c r="C6" s="204" t="s">
        <v>1</v>
      </c>
      <c r="D6" s="205" t="s">
        <v>180</v>
      </c>
      <c r="E6" s="206" t="s">
        <v>30</v>
      </c>
      <c r="F6" s="207"/>
      <c r="G6" s="207"/>
    </row>
    <row r="7" spans="1:9" s="201" customFormat="1" ht="12" customHeight="1" x14ac:dyDescent="0.2">
      <c r="A7" s="203"/>
      <c r="B7" s="206"/>
      <c r="C7" s="206">
        <v>11</v>
      </c>
      <c r="D7" s="206" t="s">
        <v>181</v>
      </c>
      <c r="E7" s="206">
        <v>3.4</v>
      </c>
      <c r="F7" s="203"/>
      <c r="G7" s="203"/>
    </row>
    <row r="8" spans="1:9" s="201" customFormat="1" x14ac:dyDescent="0.2">
      <c r="A8" s="208" t="s">
        <v>182</v>
      </c>
    </row>
    <row r="9" spans="1:9" s="201" customFormat="1" ht="11.25" x14ac:dyDescent="0.2">
      <c r="A9" s="209" t="s">
        <v>183</v>
      </c>
      <c r="B9" s="209"/>
      <c r="C9" s="210" t="s">
        <v>184</v>
      </c>
      <c r="D9" s="210" t="s">
        <v>185</v>
      </c>
      <c r="E9" s="210" t="s">
        <v>186</v>
      </c>
      <c r="F9" s="210" t="s">
        <v>187</v>
      </c>
      <c r="G9" s="211"/>
    </row>
    <row r="10" spans="1:9" s="201" customFormat="1" ht="11.25" x14ac:dyDescent="0.2">
      <c r="A10" s="502" t="s">
        <v>188</v>
      </c>
      <c r="B10" s="502"/>
      <c r="C10" s="265"/>
      <c r="D10" s="213"/>
      <c r="E10" s="214">
        <v>0.05</v>
      </c>
      <c r="F10" s="215">
        <v>43.178600494088585</v>
      </c>
      <c r="G10" s="211"/>
    </row>
    <row r="11" spans="1:9" s="201" customFormat="1" ht="12" thickBot="1" x14ac:dyDescent="0.25">
      <c r="F11" s="206" t="s">
        <v>189</v>
      </c>
      <c r="G11" s="218">
        <v>43.178600494088585</v>
      </c>
    </row>
    <row r="12" spans="1:9" s="201" customFormat="1" ht="13.5" thickBot="1" x14ac:dyDescent="0.25">
      <c r="A12" s="208" t="s">
        <v>190</v>
      </c>
    </row>
    <row r="13" spans="1:9" s="201" customFormat="1" ht="12.75" customHeight="1" x14ac:dyDescent="0.2">
      <c r="A13" s="479" t="s">
        <v>183</v>
      </c>
      <c r="B13" s="480"/>
      <c r="C13" s="219" t="s">
        <v>191</v>
      </c>
      <c r="D13" s="219" t="s">
        <v>192</v>
      </c>
      <c r="E13" s="219" t="s">
        <v>193</v>
      </c>
      <c r="F13" s="220" t="s">
        <v>187</v>
      </c>
      <c r="G13" s="221"/>
    </row>
    <row r="14" spans="1:9" s="201" customFormat="1" ht="11.25" x14ac:dyDescent="0.2">
      <c r="A14" s="502" t="s">
        <v>236</v>
      </c>
      <c r="B14" s="502"/>
      <c r="C14" s="263" t="s">
        <v>163</v>
      </c>
      <c r="D14" s="266">
        <v>6000</v>
      </c>
      <c r="E14" s="263">
        <v>1.05</v>
      </c>
      <c r="F14" s="215">
        <v>6300</v>
      </c>
      <c r="G14" s="211"/>
    </row>
    <row r="15" spans="1:9" s="201" customFormat="1" ht="12.75" customHeight="1" x14ac:dyDescent="0.2">
      <c r="A15" s="481" t="s">
        <v>194</v>
      </c>
      <c r="B15" s="482"/>
      <c r="C15" s="210" t="s">
        <v>30</v>
      </c>
      <c r="D15" s="215">
        <v>7400</v>
      </c>
      <c r="E15" s="222">
        <v>1.0500000000000001E-2</v>
      </c>
      <c r="F15" s="215">
        <v>77.7</v>
      </c>
      <c r="G15" s="211"/>
    </row>
    <row r="16" spans="1:9" s="201" customFormat="1" ht="12" thickBot="1" x14ac:dyDescent="0.25">
      <c r="F16" s="206" t="s">
        <v>189</v>
      </c>
      <c r="G16" s="218">
        <v>6377.7</v>
      </c>
    </row>
    <row r="17" spans="1:10" s="201" customFormat="1" ht="13.5" thickBot="1" x14ac:dyDescent="0.25">
      <c r="A17" s="208" t="s">
        <v>198</v>
      </c>
    </row>
    <row r="18" spans="1:10" s="201" customFormat="1" ht="11.25" x14ac:dyDescent="0.2">
      <c r="A18" s="223" t="s">
        <v>199</v>
      </c>
      <c r="B18" s="224" t="s">
        <v>200</v>
      </c>
      <c r="C18" s="219" t="s">
        <v>201</v>
      </c>
      <c r="D18" s="219" t="s">
        <v>202</v>
      </c>
      <c r="E18" s="219" t="s">
        <v>203</v>
      </c>
      <c r="F18" s="220" t="s">
        <v>187</v>
      </c>
      <c r="G18" s="225"/>
    </row>
    <row r="19" spans="1:10" s="201" customFormat="1" ht="22.5" x14ac:dyDescent="0.2">
      <c r="A19" s="226" t="s">
        <v>237</v>
      </c>
      <c r="B19" s="227">
        <v>1.05</v>
      </c>
      <c r="C19" s="210">
        <v>9</v>
      </c>
      <c r="D19" s="210">
        <v>9.4500000000000011</v>
      </c>
      <c r="E19" s="215">
        <v>3.9</v>
      </c>
      <c r="F19" s="215">
        <v>36.855000000000004</v>
      </c>
      <c r="G19" s="211"/>
    </row>
    <row r="20" spans="1:10" s="201" customFormat="1" ht="11.25" x14ac:dyDescent="0.2">
      <c r="A20" s="226"/>
      <c r="B20" s="210"/>
      <c r="C20" s="210"/>
      <c r="D20" s="210"/>
      <c r="E20" s="215"/>
      <c r="F20" s="215">
        <v>0</v>
      </c>
      <c r="G20" s="211"/>
    </row>
    <row r="21" spans="1:10" s="201" customFormat="1" ht="12" thickBot="1" x14ac:dyDescent="0.25">
      <c r="F21" s="206" t="s">
        <v>189</v>
      </c>
      <c r="G21" s="218">
        <v>36.855000000000004</v>
      </c>
    </row>
    <row r="22" spans="1:10" s="201" customFormat="1" ht="13.5" thickBot="1" x14ac:dyDescent="0.25">
      <c r="A22" s="208" t="s">
        <v>204</v>
      </c>
    </row>
    <row r="23" spans="1:10" s="201" customFormat="1" ht="11.25" x14ac:dyDescent="0.2">
      <c r="A23" s="223" t="s">
        <v>205</v>
      </c>
      <c r="B23" s="228" t="s">
        <v>206</v>
      </c>
      <c r="C23" s="229" t="s">
        <v>207</v>
      </c>
      <c r="D23" s="230" t="s">
        <v>208</v>
      </c>
      <c r="E23" s="231" t="s">
        <v>186</v>
      </c>
      <c r="F23" s="220" t="s">
        <v>187</v>
      </c>
      <c r="G23" s="221"/>
    </row>
    <row r="24" spans="1:10" s="201" customFormat="1" ht="23.25" customHeight="1" thickBot="1" x14ac:dyDescent="0.25">
      <c r="A24" s="232" t="s">
        <v>209</v>
      </c>
      <c r="B24" s="233">
        <v>116698.92025429347</v>
      </c>
      <c r="C24" s="234">
        <v>185</v>
      </c>
      <c r="D24" s="233">
        <v>215893.00247044291</v>
      </c>
      <c r="E24" s="234">
        <v>250</v>
      </c>
      <c r="F24" s="235">
        <v>863.57200988177169</v>
      </c>
      <c r="G24" s="236"/>
      <c r="H24" s="201" t="s">
        <v>210</v>
      </c>
    </row>
    <row r="25" spans="1:10" s="201" customFormat="1" ht="12" thickBot="1" x14ac:dyDescent="0.25">
      <c r="F25" s="206" t="s">
        <v>189</v>
      </c>
      <c r="G25" s="238">
        <v>863.57200988177169</v>
      </c>
      <c r="I25" s="243"/>
    </row>
    <row r="26" spans="1:10" s="201" customFormat="1" ht="12" thickBot="1" x14ac:dyDescent="0.25">
      <c r="F26" s="239"/>
      <c r="I26" s="243"/>
    </row>
    <row r="27" spans="1:10" s="201" customFormat="1" ht="12" thickBot="1" x14ac:dyDescent="0.25">
      <c r="D27" s="240" t="s">
        <v>211</v>
      </c>
      <c r="E27" s="241"/>
      <c r="F27" s="241"/>
      <c r="G27" s="238">
        <v>7321</v>
      </c>
      <c r="I27" s="242"/>
      <c r="J27" s="242"/>
    </row>
    <row r="28" spans="1:10" s="201" customFormat="1" x14ac:dyDescent="0.2">
      <c r="A28" s="208"/>
    </row>
    <row r="29" spans="1:10" s="201" customFormat="1" ht="11.25" x14ac:dyDescent="0.2">
      <c r="A29" s="241"/>
      <c r="B29" s="241"/>
      <c r="C29" s="239"/>
      <c r="D29" s="241"/>
      <c r="E29" s="239"/>
      <c r="F29" s="239"/>
    </row>
    <row r="30" spans="1:10" s="201" customFormat="1" ht="13.5" customHeight="1" x14ac:dyDescent="0.2">
      <c r="A30" s="206"/>
      <c r="B30" s="260"/>
      <c r="C30" s="475" t="s">
        <v>3</v>
      </c>
      <c r="D30" s="475"/>
      <c r="E30" s="475"/>
      <c r="F30" s="261" t="s">
        <v>212</v>
      </c>
      <c r="G30" s="246" t="s">
        <v>213</v>
      </c>
    </row>
    <row r="31" spans="1:10" s="201" customFormat="1" ht="11.25" x14ac:dyDescent="0.2">
      <c r="C31" s="476" t="s">
        <v>168</v>
      </c>
      <c r="D31" s="476"/>
      <c r="E31" s="476"/>
      <c r="F31" s="247">
        <v>0.23</v>
      </c>
      <c r="G31" s="248">
        <v>1683.8300000000002</v>
      </c>
    </row>
    <row r="32" spans="1:10" s="201" customFormat="1" ht="11.25" x14ac:dyDescent="0.2">
      <c r="C32" s="476" t="s">
        <v>214</v>
      </c>
      <c r="D32" s="476"/>
      <c r="E32" s="476"/>
      <c r="F32" s="247">
        <v>0.02</v>
      </c>
      <c r="G32" s="248">
        <v>146.42000000000002</v>
      </c>
    </row>
    <row r="33" spans="1:9" s="201" customFormat="1" x14ac:dyDescent="0.2">
      <c r="A33" s="200"/>
      <c r="B33" s="203"/>
      <c r="C33" s="476" t="s">
        <v>171</v>
      </c>
      <c r="D33" s="476"/>
      <c r="E33" s="476"/>
      <c r="F33" s="247">
        <v>0.05</v>
      </c>
      <c r="G33" s="248">
        <v>366.05</v>
      </c>
      <c r="I33" s="249"/>
    </row>
    <row r="34" spans="1:9" s="201" customFormat="1" ht="11.25" x14ac:dyDescent="0.2">
      <c r="A34" s="203"/>
      <c r="C34" s="475" t="s">
        <v>215</v>
      </c>
      <c r="D34" s="475"/>
      <c r="E34" s="475"/>
      <c r="F34" s="475"/>
      <c r="G34" s="250">
        <v>9517</v>
      </c>
      <c r="I34" s="249"/>
    </row>
    <row r="35" spans="1:9" s="201" customFormat="1" ht="11.25" x14ac:dyDescent="0.2">
      <c r="A35" s="477"/>
      <c r="B35" s="477"/>
      <c r="C35" s="477"/>
      <c r="E35" s="477"/>
      <c r="F35" s="477"/>
      <c r="G35" s="477"/>
    </row>
    <row r="36" spans="1:9" s="201" customFormat="1" ht="9" customHeight="1" x14ac:dyDescent="0.3">
      <c r="A36" s="251"/>
      <c r="B36" s="241"/>
      <c r="C36" s="241"/>
      <c r="D36" s="241"/>
      <c r="E36" s="241"/>
      <c r="F36" s="241"/>
      <c r="G36" s="241"/>
    </row>
    <row r="37" spans="1:9" s="201" customFormat="1" ht="11.25" x14ac:dyDescent="0.2">
      <c r="A37" s="473" t="s">
        <v>216</v>
      </c>
      <c r="B37" s="473"/>
      <c r="D37" s="203"/>
      <c r="E37" s="203"/>
    </row>
    <row r="38" spans="1:9" s="201" customFormat="1" ht="11.25" x14ac:dyDescent="0.2">
      <c r="A38" s="252" t="s">
        <v>217</v>
      </c>
      <c r="B38" s="253"/>
      <c r="C38" s="253"/>
      <c r="D38" s="201" t="s">
        <v>218</v>
      </c>
    </row>
    <row r="39" spans="1:9" s="201" customFormat="1" ht="11.25" x14ac:dyDescent="0.2">
      <c r="A39" s="252" t="s">
        <v>218</v>
      </c>
      <c r="B39" s="253"/>
      <c r="C39" s="253"/>
      <c r="D39" s="201" t="s">
        <v>218</v>
      </c>
    </row>
    <row r="40" spans="1:9" s="201" customFormat="1" ht="11.25" x14ac:dyDescent="0.2"/>
    <row r="41" spans="1:9" s="201" customFormat="1" ht="11.25" x14ac:dyDescent="0.2">
      <c r="A41" s="252" t="s">
        <v>219</v>
      </c>
    </row>
    <row r="42" spans="1:9" s="201" customFormat="1" ht="11.25" x14ac:dyDescent="0.2">
      <c r="A42" s="474"/>
      <c r="B42" s="474"/>
      <c r="C42" s="474"/>
      <c r="D42" s="474"/>
      <c r="E42" s="474"/>
      <c r="F42" s="474"/>
      <c r="G42" s="474"/>
    </row>
    <row r="43" spans="1:9" s="201" customFormat="1" ht="11.25" x14ac:dyDescent="0.2">
      <c r="A43" s="498"/>
      <c r="B43" s="498"/>
      <c r="C43" s="498"/>
      <c r="D43" s="498"/>
      <c r="E43" s="498"/>
      <c r="F43" s="498"/>
      <c r="G43" s="498"/>
    </row>
    <row r="44" spans="1:9" s="201" customFormat="1" ht="11.25" x14ac:dyDescent="0.2"/>
    <row r="45" spans="1:9" s="201" customFormat="1" ht="11.25" x14ac:dyDescent="0.2"/>
    <row r="46" spans="1:9" s="201" customFormat="1" ht="11.25" x14ac:dyDescent="0.2"/>
    <row r="47" spans="1:9" s="201" customFormat="1" ht="11.25" x14ac:dyDescent="0.2"/>
    <row r="48" spans="1:9" s="201" customFormat="1" ht="11.25" x14ac:dyDescent="0.2"/>
  </sheetData>
  <mergeCells count="19">
    <mergeCell ref="C32:E32"/>
    <mergeCell ref="A1:B1"/>
    <mergeCell ref="C1:G2"/>
    <mergeCell ref="A2:B2"/>
    <mergeCell ref="A4:C4"/>
    <mergeCell ref="D4:G4"/>
    <mergeCell ref="A10:B10"/>
    <mergeCell ref="A13:B13"/>
    <mergeCell ref="A14:B14"/>
    <mergeCell ref="A15:B15"/>
    <mergeCell ref="C30:E30"/>
    <mergeCell ref="C31:E31"/>
    <mergeCell ref="A43:G43"/>
    <mergeCell ref="C33:E33"/>
    <mergeCell ref="C34:F34"/>
    <mergeCell ref="A35:C35"/>
    <mergeCell ref="E35:G35"/>
    <mergeCell ref="A37:B37"/>
    <mergeCell ref="A42:G42"/>
  </mergeCells>
  <pageMargins left="0.78740157480314965" right="0.39370078740157483" top="0.6" bottom="0.19685039370078741" header="0.39370078740157483" footer="0"/>
  <pageSetup scale="87" orientation="portrait" r:id="rId1"/>
  <headerFooter alignWithMargins="0"/>
  <colBreaks count="1" manualBreakCount="1">
    <brk id="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0ECB1-F8BE-4133-A204-63DC12CD6D18}">
  <sheetPr>
    <tabColor rgb="FF7030A0"/>
  </sheetPr>
  <dimension ref="A1:M50"/>
  <sheetViews>
    <sheetView view="pageBreakPreview" zoomScaleNormal="100" zoomScaleSheetLayoutView="100" workbookViewId="0">
      <selection activeCell="I32" sqref="I32"/>
    </sheetView>
  </sheetViews>
  <sheetFormatPr baseColWidth="10" defaultRowHeight="12.75" x14ac:dyDescent="0.2"/>
  <cols>
    <col min="1" max="1" width="29.85546875" style="200" customWidth="1"/>
    <col min="2" max="2" width="15.42578125" style="200" customWidth="1"/>
    <col min="3" max="3" width="11.140625" style="200" customWidth="1"/>
    <col min="4" max="4" width="12" style="200" customWidth="1"/>
    <col min="5" max="5" width="10.140625" style="200" customWidth="1"/>
    <col min="6" max="6" width="11.28515625" style="200" customWidth="1"/>
    <col min="7" max="251" width="11.42578125" style="200"/>
    <col min="252" max="252" width="29.85546875" style="200" customWidth="1"/>
    <col min="253" max="253" width="15.42578125" style="200" customWidth="1"/>
    <col min="254" max="254" width="11.140625" style="200" customWidth="1"/>
    <col min="255" max="255" width="12" style="200" customWidth="1"/>
    <col min="256" max="256" width="10.140625" style="200" customWidth="1"/>
    <col min="257" max="257" width="11.28515625" style="200" customWidth="1"/>
    <col min="258" max="507" width="11.42578125" style="200"/>
    <col min="508" max="508" width="29.85546875" style="200" customWidth="1"/>
    <col min="509" max="509" width="15.42578125" style="200" customWidth="1"/>
    <col min="510" max="510" width="11.140625" style="200" customWidth="1"/>
    <col min="511" max="511" width="12" style="200" customWidth="1"/>
    <col min="512" max="512" width="10.140625" style="200" customWidth="1"/>
    <col min="513" max="513" width="11.28515625" style="200" customWidth="1"/>
    <col min="514" max="763" width="11.42578125" style="200"/>
    <col min="764" max="764" width="29.85546875" style="200" customWidth="1"/>
    <col min="765" max="765" width="15.42578125" style="200" customWidth="1"/>
    <col min="766" max="766" width="11.140625" style="200" customWidth="1"/>
    <col min="767" max="767" width="12" style="200" customWidth="1"/>
    <col min="768" max="768" width="10.140625" style="200" customWidth="1"/>
    <col min="769" max="769" width="11.28515625" style="200" customWidth="1"/>
    <col min="770" max="1019" width="11.42578125" style="200"/>
    <col min="1020" max="1020" width="29.85546875" style="200" customWidth="1"/>
    <col min="1021" max="1021" width="15.42578125" style="200" customWidth="1"/>
    <col min="1022" max="1022" width="11.140625" style="200" customWidth="1"/>
    <col min="1023" max="1023" width="12" style="200" customWidth="1"/>
    <col min="1024" max="1024" width="10.140625" style="200" customWidth="1"/>
    <col min="1025" max="1025" width="11.28515625" style="200" customWidth="1"/>
    <col min="1026" max="1275" width="11.42578125" style="200"/>
    <col min="1276" max="1276" width="29.85546875" style="200" customWidth="1"/>
    <col min="1277" max="1277" width="15.42578125" style="200" customWidth="1"/>
    <col min="1278" max="1278" width="11.140625" style="200" customWidth="1"/>
    <col min="1279" max="1279" width="12" style="200" customWidth="1"/>
    <col min="1280" max="1280" width="10.140625" style="200" customWidth="1"/>
    <col min="1281" max="1281" width="11.28515625" style="200" customWidth="1"/>
    <col min="1282" max="1531" width="11.42578125" style="200"/>
    <col min="1532" max="1532" width="29.85546875" style="200" customWidth="1"/>
    <col min="1533" max="1533" width="15.42578125" style="200" customWidth="1"/>
    <col min="1534" max="1534" width="11.140625" style="200" customWidth="1"/>
    <col min="1535" max="1535" width="12" style="200" customWidth="1"/>
    <col min="1536" max="1536" width="10.140625" style="200" customWidth="1"/>
    <col min="1537" max="1537" width="11.28515625" style="200" customWidth="1"/>
    <col min="1538" max="1787" width="11.42578125" style="200"/>
    <col min="1788" max="1788" width="29.85546875" style="200" customWidth="1"/>
    <col min="1789" max="1789" width="15.42578125" style="200" customWidth="1"/>
    <col min="1790" max="1790" width="11.140625" style="200" customWidth="1"/>
    <col min="1791" max="1791" width="12" style="200" customWidth="1"/>
    <col min="1792" max="1792" width="10.140625" style="200" customWidth="1"/>
    <col min="1793" max="1793" width="11.28515625" style="200" customWidth="1"/>
    <col min="1794" max="2043" width="11.42578125" style="200"/>
    <col min="2044" max="2044" width="29.85546875" style="200" customWidth="1"/>
    <col min="2045" max="2045" width="15.42578125" style="200" customWidth="1"/>
    <col min="2046" max="2046" width="11.140625" style="200" customWidth="1"/>
    <col min="2047" max="2047" width="12" style="200" customWidth="1"/>
    <col min="2048" max="2048" width="10.140625" style="200" customWidth="1"/>
    <col min="2049" max="2049" width="11.28515625" style="200" customWidth="1"/>
    <col min="2050" max="2299" width="11.42578125" style="200"/>
    <col min="2300" max="2300" width="29.85546875" style="200" customWidth="1"/>
    <col min="2301" max="2301" width="15.42578125" style="200" customWidth="1"/>
    <col min="2302" max="2302" width="11.140625" style="200" customWidth="1"/>
    <col min="2303" max="2303" width="12" style="200" customWidth="1"/>
    <col min="2304" max="2304" width="10.140625" style="200" customWidth="1"/>
    <col min="2305" max="2305" width="11.28515625" style="200" customWidth="1"/>
    <col min="2306" max="2555" width="11.42578125" style="200"/>
    <col min="2556" max="2556" width="29.85546875" style="200" customWidth="1"/>
    <col min="2557" max="2557" width="15.42578125" style="200" customWidth="1"/>
    <col min="2558" max="2558" width="11.140625" style="200" customWidth="1"/>
    <col min="2559" max="2559" width="12" style="200" customWidth="1"/>
    <col min="2560" max="2560" width="10.140625" style="200" customWidth="1"/>
    <col min="2561" max="2561" width="11.28515625" style="200" customWidth="1"/>
    <col min="2562" max="2811" width="11.42578125" style="200"/>
    <col min="2812" max="2812" width="29.85546875" style="200" customWidth="1"/>
    <col min="2813" max="2813" width="15.42578125" style="200" customWidth="1"/>
    <col min="2814" max="2814" width="11.140625" style="200" customWidth="1"/>
    <col min="2815" max="2815" width="12" style="200" customWidth="1"/>
    <col min="2816" max="2816" width="10.140625" style="200" customWidth="1"/>
    <col min="2817" max="2817" width="11.28515625" style="200" customWidth="1"/>
    <col min="2818" max="3067" width="11.42578125" style="200"/>
    <col min="3068" max="3068" width="29.85546875" style="200" customWidth="1"/>
    <col min="3069" max="3069" width="15.42578125" style="200" customWidth="1"/>
    <col min="3070" max="3070" width="11.140625" style="200" customWidth="1"/>
    <col min="3071" max="3071" width="12" style="200" customWidth="1"/>
    <col min="3072" max="3072" width="10.140625" style="200" customWidth="1"/>
    <col min="3073" max="3073" width="11.28515625" style="200" customWidth="1"/>
    <col min="3074" max="3323" width="11.42578125" style="200"/>
    <col min="3324" max="3324" width="29.85546875" style="200" customWidth="1"/>
    <col min="3325" max="3325" width="15.42578125" style="200" customWidth="1"/>
    <col min="3326" max="3326" width="11.140625" style="200" customWidth="1"/>
    <col min="3327" max="3327" width="12" style="200" customWidth="1"/>
    <col min="3328" max="3328" width="10.140625" style="200" customWidth="1"/>
    <col min="3329" max="3329" width="11.28515625" style="200" customWidth="1"/>
    <col min="3330" max="3579" width="11.42578125" style="200"/>
    <col min="3580" max="3580" width="29.85546875" style="200" customWidth="1"/>
    <col min="3581" max="3581" width="15.42578125" style="200" customWidth="1"/>
    <col min="3582" max="3582" width="11.140625" style="200" customWidth="1"/>
    <col min="3583" max="3583" width="12" style="200" customWidth="1"/>
    <col min="3584" max="3584" width="10.140625" style="200" customWidth="1"/>
    <col min="3585" max="3585" width="11.28515625" style="200" customWidth="1"/>
    <col min="3586" max="3835" width="11.42578125" style="200"/>
    <col min="3836" max="3836" width="29.85546875" style="200" customWidth="1"/>
    <col min="3837" max="3837" width="15.42578125" style="200" customWidth="1"/>
    <col min="3838" max="3838" width="11.140625" style="200" customWidth="1"/>
    <col min="3839" max="3839" width="12" style="200" customWidth="1"/>
    <col min="3840" max="3840" width="10.140625" style="200" customWidth="1"/>
    <col min="3841" max="3841" width="11.28515625" style="200" customWidth="1"/>
    <col min="3842" max="4091" width="11.42578125" style="200"/>
    <col min="4092" max="4092" width="29.85546875" style="200" customWidth="1"/>
    <col min="4093" max="4093" width="15.42578125" style="200" customWidth="1"/>
    <col min="4094" max="4094" width="11.140625" style="200" customWidth="1"/>
    <col min="4095" max="4095" width="12" style="200" customWidth="1"/>
    <col min="4096" max="4096" width="10.140625" style="200" customWidth="1"/>
    <col min="4097" max="4097" width="11.28515625" style="200" customWidth="1"/>
    <col min="4098" max="4347" width="11.42578125" style="200"/>
    <col min="4348" max="4348" width="29.85546875" style="200" customWidth="1"/>
    <col min="4349" max="4349" width="15.42578125" style="200" customWidth="1"/>
    <col min="4350" max="4350" width="11.140625" style="200" customWidth="1"/>
    <col min="4351" max="4351" width="12" style="200" customWidth="1"/>
    <col min="4352" max="4352" width="10.140625" style="200" customWidth="1"/>
    <col min="4353" max="4353" width="11.28515625" style="200" customWidth="1"/>
    <col min="4354" max="4603" width="11.42578125" style="200"/>
    <col min="4604" max="4604" width="29.85546875" style="200" customWidth="1"/>
    <col min="4605" max="4605" width="15.42578125" style="200" customWidth="1"/>
    <col min="4606" max="4606" width="11.140625" style="200" customWidth="1"/>
    <col min="4607" max="4607" width="12" style="200" customWidth="1"/>
    <col min="4608" max="4608" width="10.140625" style="200" customWidth="1"/>
    <col min="4609" max="4609" width="11.28515625" style="200" customWidth="1"/>
    <col min="4610" max="4859" width="11.42578125" style="200"/>
    <col min="4860" max="4860" width="29.85546875" style="200" customWidth="1"/>
    <col min="4861" max="4861" width="15.42578125" style="200" customWidth="1"/>
    <col min="4862" max="4862" width="11.140625" style="200" customWidth="1"/>
    <col min="4863" max="4863" width="12" style="200" customWidth="1"/>
    <col min="4864" max="4864" width="10.140625" style="200" customWidth="1"/>
    <col min="4865" max="4865" width="11.28515625" style="200" customWidth="1"/>
    <col min="4866" max="5115" width="11.42578125" style="200"/>
    <col min="5116" max="5116" width="29.85546875" style="200" customWidth="1"/>
    <col min="5117" max="5117" width="15.42578125" style="200" customWidth="1"/>
    <col min="5118" max="5118" width="11.140625" style="200" customWidth="1"/>
    <col min="5119" max="5119" width="12" style="200" customWidth="1"/>
    <col min="5120" max="5120" width="10.140625" style="200" customWidth="1"/>
    <col min="5121" max="5121" width="11.28515625" style="200" customWidth="1"/>
    <col min="5122" max="5371" width="11.42578125" style="200"/>
    <col min="5372" max="5372" width="29.85546875" style="200" customWidth="1"/>
    <col min="5373" max="5373" width="15.42578125" style="200" customWidth="1"/>
    <col min="5374" max="5374" width="11.140625" style="200" customWidth="1"/>
    <col min="5375" max="5375" width="12" style="200" customWidth="1"/>
    <col min="5376" max="5376" width="10.140625" style="200" customWidth="1"/>
    <col min="5377" max="5377" width="11.28515625" style="200" customWidth="1"/>
    <col min="5378" max="5627" width="11.42578125" style="200"/>
    <col min="5628" max="5628" width="29.85546875" style="200" customWidth="1"/>
    <col min="5629" max="5629" width="15.42578125" style="200" customWidth="1"/>
    <col min="5630" max="5630" width="11.140625" style="200" customWidth="1"/>
    <col min="5631" max="5631" width="12" style="200" customWidth="1"/>
    <col min="5632" max="5632" width="10.140625" style="200" customWidth="1"/>
    <col min="5633" max="5633" width="11.28515625" style="200" customWidth="1"/>
    <col min="5634" max="5883" width="11.42578125" style="200"/>
    <col min="5884" max="5884" width="29.85546875" style="200" customWidth="1"/>
    <col min="5885" max="5885" width="15.42578125" style="200" customWidth="1"/>
    <col min="5886" max="5886" width="11.140625" style="200" customWidth="1"/>
    <col min="5887" max="5887" width="12" style="200" customWidth="1"/>
    <col min="5888" max="5888" width="10.140625" style="200" customWidth="1"/>
    <col min="5889" max="5889" width="11.28515625" style="200" customWidth="1"/>
    <col min="5890" max="6139" width="11.42578125" style="200"/>
    <col min="6140" max="6140" width="29.85546875" style="200" customWidth="1"/>
    <col min="6141" max="6141" width="15.42578125" style="200" customWidth="1"/>
    <col min="6142" max="6142" width="11.140625" style="200" customWidth="1"/>
    <col min="6143" max="6143" width="12" style="200" customWidth="1"/>
    <col min="6144" max="6144" width="10.140625" style="200" customWidth="1"/>
    <col min="6145" max="6145" width="11.28515625" style="200" customWidth="1"/>
    <col min="6146" max="6395" width="11.42578125" style="200"/>
    <col min="6396" max="6396" width="29.85546875" style="200" customWidth="1"/>
    <col min="6397" max="6397" width="15.42578125" style="200" customWidth="1"/>
    <col min="6398" max="6398" width="11.140625" style="200" customWidth="1"/>
    <col min="6399" max="6399" width="12" style="200" customWidth="1"/>
    <col min="6400" max="6400" width="10.140625" style="200" customWidth="1"/>
    <col min="6401" max="6401" width="11.28515625" style="200" customWidth="1"/>
    <col min="6402" max="6651" width="11.42578125" style="200"/>
    <col min="6652" max="6652" width="29.85546875" style="200" customWidth="1"/>
    <col min="6653" max="6653" width="15.42578125" style="200" customWidth="1"/>
    <col min="6654" max="6654" width="11.140625" style="200" customWidth="1"/>
    <col min="6655" max="6655" width="12" style="200" customWidth="1"/>
    <col min="6656" max="6656" width="10.140625" style="200" customWidth="1"/>
    <col min="6657" max="6657" width="11.28515625" style="200" customWidth="1"/>
    <col min="6658" max="6907" width="11.42578125" style="200"/>
    <col min="6908" max="6908" width="29.85546875" style="200" customWidth="1"/>
    <col min="6909" max="6909" width="15.42578125" style="200" customWidth="1"/>
    <col min="6910" max="6910" width="11.140625" style="200" customWidth="1"/>
    <col min="6911" max="6911" width="12" style="200" customWidth="1"/>
    <col min="6912" max="6912" width="10.140625" style="200" customWidth="1"/>
    <col min="6913" max="6913" width="11.28515625" style="200" customWidth="1"/>
    <col min="6914" max="7163" width="11.42578125" style="200"/>
    <col min="7164" max="7164" width="29.85546875" style="200" customWidth="1"/>
    <col min="7165" max="7165" width="15.42578125" style="200" customWidth="1"/>
    <col min="7166" max="7166" width="11.140625" style="200" customWidth="1"/>
    <col min="7167" max="7167" width="12" style="200" customWidth="1"/>
    <col min="7168" max="7168" width="10.140625" style="200" customWidth="1"/>
    <col min="7169" max="7169" width="11.28515625" style="200" customWidth="1"/>
    <col min="7170" max="7419" width="11.42578125" style="200"/>
    <col min="7420" max="7420" width="29.85546875" style="200" customWidth="1"/>
    <col min="7421" max="7421" width="15.42578125" style="200" customWidth="1"/>
    <col min="7422" max="7422" width="11.140625" style="200" customWidth="1"/>
    <col min="7423" max="7423" width="12" style="200" customWidth="1"/>
    <col min="7424" max="7424" width="10.140625" style="200" customWidth="1"/>
    <col min="7425" max="7425" width="11.28515625" style="200" customWidth="1"/>
    <col min="7426" max="7675" width="11.42578125" style="200"/>
    <col min="7676" max="7676" width="29.85546875" style="200" customWidth="1"/>
    <col min="7677" max="7677" width="15.42578125" style="200" customWidth="1"/>
    <col min="7678" max="7678" width="11.140625" style="200" customWidth="1"/>
    <col min="7679" max="7679" width="12" style="200" customWidth="1"/>
    <col min="7680" max="7680" width="10.140625" style="200" customWidth="1"/>
    <col min="7681" max="7681" width="11.28515625" style="200" customWidth="1"/>
    <col min="7682" max="7931" width="11.42578125" style="200"/>
    <col min="7932" max="7932" width="29.85546875" style="200" customWidth="1"/>
    <col min="7933" max="7933" width="15.42578125" style="200" customWidth="1"/>
    <col min="7934" max="7934" width="11.140625" style="200" customWidth="1"/>
    <col min="7935" max="7935" width="12" style="200" customWidth="1"/>
    <col min="7936" max="7936" width="10.140625" style="200" customWidth="1"/>
    <col min="7937" max="7937" width="11.28515625" style="200" customWidth="1"/>
    <col min="7938" max="8187" width="11.42578125" style="200"/>
    <col min="8188" max="8188" width="29.85546875" style="200" customWidth="1"/>
    <col min="8189" max="8189" width="15.42578125" style="200" customWidth="1"/>
    <col min="8190" max="8190" width="11.140625" style="200" customWidth="1"/>
    <col min="8191" max="8191" width="12" style="200" customWidth="1"/>
    <col min="8192" max="8192" width="10.140625" style="200" customWidth="1"/>
    <col min="8193" max="8193" width="11.28515625" style="200" customWidth="1"/>
    <col min="8194" max="8443" width="11.42578125" style="200"/>
    <col min="8444" max="8444" width="29.85546875" style="200" customWidth="1"/>
    <col min="8445" max="8445" width="15.42578125" style="200" customWidth="1"/>
    <col min="8446" max="8446" width="11.140625" style="200" customWidth="1"/>
    <col min="8447" max="8447" width="12" style="200" customWidth="1"/>
    <col min="8448" max="8448" width="10.140625" style="200" customWidth="1"/>
    <col min="8449" max="8449" width="11.28515625" style="200" customWidth="1"/>
    <col min="8450" max="8699" width="11.42578125" style="200"/>
    <col min="8700" max="8700" width="29.85546875" style="200" customWidth="1"/>
    <col min="8701" max="8701" width="15.42578125" style="200" customWidth="1"/>
    <col min="8702" max="8702" width="11.140625" style="200" customWidth="1"/>
    <col min="8703" max="8703" width="12" style="200" customWidth="1"/>
    <col min="8704" max="8704" width="10.140625" style="200" customWidth="1"/>
    <col min="8705" max="8705" width="11.28515625" style="200" customWidth="1"/>
    <col min="8706" max="8955" width="11.42578125" style="200"/>
    <col min="8956" max="8956" width="29.85546875" style="200" customWidth="1"/>
    <col min="8957" max="8957" width="15.42578125" style="200" customWidth="1"/>
    <col min="8958" max="8958" width="11.140625" style="200" customWidth="1"/>
    <col min="8959" max="8959" width="12" style="200" customWidth="1"/>
    <col min="8960" max="8960" width="10.140625" style="200" customWidth="1"/>
    <col min="8961" max="8961" width="11.28515625" style="200" customWidth="1"/>
    <col min="8962" max="9211" width="11.42578125" style="200"/>
    <col min="9212" max="9212" width="29.85546875" style="200" customWidth="1"/>
    <col min="9213" max="9213" width="15.42578125" style="200" customWidth="1"/>
    <col min="9214" max="9214" width="11.140625" style="200" customWidth="1"/>
    <col min="9215" max="9215" width="12" style="200" customWidth="1"/>
    <col min="9216" max="9216" width="10.140625" style="200" customWidth="1"/>
    <col min="9217" max="9217" width="11.28515625" style="200" customWidth="1"/>
    <col min="9218" max="9467" width="11.42578125" style="200"/>
    <col min="9468" max="9468" width="29.85546875" style="200" customWidth="1"/>
    <col min="9469" max="9469" width="15.42578125" style="200" customWidth="1"/>
    <col min="9470" max="9470" width="11.140625" style="200" customWidth="1"/>
    <col min="9471" max="9471" width="12" style="200" customWidth="1"/>
    <col min="9472" max="9472" width="10.140625" style="200" customWidth="1"/>
    <col min="9473" max="9473" width="11.28515625" style="200" customWidth="1"/>
    <col min="9474" max="9723" width="11.42578125" style="200"/>
    <col min="9724" max="9724" width="29.85546875" style="200" customWidth="1"/>
    <col min="9725" max="9725" width="15.42578125" style="200" customWidth="1"/>
    <col min="9726" max="9726" width="11.140625" style="200" customWidth="1"/>
    <col min="9727" max="9727" width="12" style="200" customWidth="1"/>
    <col min="9728" max="9728" width="10.140625" style="200" customWidth="1"/>
    <col min="9729" max="9729" width="11.28515625" style="200" customWidth="1"/>
    <col min="9730" max="9979" width="11.42578125" style="200"/>
    <col min="9980" max="9980" width="29.85546875" style="200" customWidth="1"/>
    <col min="9981" max="9981" width="15.42578125" style="200" customWidth="1"/>
    <col min="9982" max="9982" width="11.140625" style="200" customWidth="1"/>
    <col min="9983" max="9983" width="12" style="200" customWidth="1"/>
    <col min="9984" max="9984" width="10.140625" style="200" customWidth="1"/>
    <col min="9985" max="9985" width="11.28515625" style="200" customWidth="1"/>
    <col min="9986" max="10235" width="11.42578125" style="200"/>
    <col min="10236" max="10236" width="29.85546875" style="200" customWidth="1"/>
    <col min="10237" max="10237" width="15.42578125" style="200" customWidth="1"/>
    <col min="10238" max="10238" width="11.140625" style="200" customWidth="1"/>
    <col min="10239" max="10239" width="12" style="200" customWidth="1"/>
    <col min="10240" max="10240" width="10.140625" style="200" customWidth="1"/>
    <col min="10241" max="10241" width="11.28515625" style="200" customWidth="1"/>
    <col min="10242" max="10491" width="11.42578125" style="200"/>
    <col min="10492" max="10492" width="29.85546875" style="200" customWidth="1"/>
    <col min="10493" max="10493" width="15.42578125" style="200" customWidth="1"/>
    <col min="10494" max="10494" width="11.140625" style="200" customWidth="1"/>
    <col min="10495" max="10495" width="12" style="200" customWidth="1"/>
    <col min="10496" max="10496" width="10.140625" style="200" customWidth="1"/>
    <col min="10497" max="10497" width="11.28515625" style="200" customWidth="1"/>
    <col min="10498" max="10747" width="11.42578125" style="200"/>
    <col min="10748" max="10748" width="29.85546875" style="200" customWidth="1"/>
    <col min="10749" max="10749" width="15.42578125" style="200" customWidth="1"/>
    <col min="10750" max="10750" width="11.140625" style="200" customWidth="1"/>
    <col min="10751" max="10751" width="12" style="200" customWidth="1"/>
    <col min="10752" max="10752" width="10.140625" style="200" customWidth="1"/>
    <col min="10753" max="10753" width="11.28515625" style="200" customWidth="1"/>
    <col min="10754" max="11003" width="11.42578125" style="200"/>
    <col min="11004" max="11004" width="29.85546875" style="200" customWidth="1"/>
    <col min="11005" max="11005" width="15.42578125" style="200" customWidth="1"/>
    <col min="11006" max="11006" width="11.140625" style="200" customWidth="1"/>
    <col min="11007" max="11007" width="12" style="200" customWidth="1"/>
    <col min="11008" max="11008" width="10.140625" style="200" customWidth="1"/>
    <col min="11009" max="11009" width="11.28515625" style="200" customWidth="1"/>
    <col min="11010" max="11259" width="11.42578125" style="200"/>
    <col min="11260" max="11260" width="29.85546875" style="200" customWidth="1"/>
    <col min="11261" max="11261" width="15.42578125" style="200" customWidth="1"/>
    <col min="11262" max="11262" width="11.140625" style="200" customWidth="1"/>
    <col min="11263" max="11263" width="12" style="200" customWidth="1"/>
    <col min="11264" max="11264" width="10.140625" style="200" customWidth="1"/>
    <col min="11265" max="11265" width="11.28515625" style="200" customWidth="1"/>
    <col min="11266" max="11515" width="11.42578125" style="200"/>
    <col min="11516" max="11516" width="29.85546875" style="200" customWidth="1"/>
    <col min="11517" max="11517" width="15.42578125" style="200" customWidth="1"/>
    <col min="11518" max="11518" width="11.140625" style="200" customWidth="1"/>
    <col min="11519" max="11519" width="12" style="200" customWidth="1"/>
    <col min="11520" max="11520" width="10.140625" style="200" customWidth="1"/>
    <col min="11521" max="11521" width="11.28515625" style="200" customWidth="1"/>
    <col min="11522" max="11771" width="11.42578125" style="200"/>
    <col min="11772" max="11772" width="29.85546875" style="200" customWidth="1"/>
    <col min="11773" max="11773" width="15.42578125" style="200" customWidth="1"/>
    <col min="11774" max="11774" width="11.140625" style="200" customWidth="1"/>
    <col min="11775" max="11775" width="12" style="200" customWidth="1"/>
    <col min="11776" max="11776" width="10.140625" style="200" customWidth="1"/>
    <col min="11777" max="11777" width="11.28515625" style="200" customWidth="1"/>
    <col min="11778" max="12027" width="11.42578125" style="200"/>
    <col min="12028" max="12028" width="29.85546875" style="200" customWidth="1"/>
    <col min="12029" max="12029" width="15.42578125" style="200" customWidth="1"/>
    <col min="12030" max="12030" width="11.140625" style="200" customWidth="1"/>
    <col min="12031" max="12031" width="12" style="200" customWidth="1"/>
    <col min="12032" max="12032" width="10.140625" style="200" customWidth="1"/>
    <col min="12033" max="12033" width="11.28515625" style="200" customWidth="1"/>
    <col min="12034" max="12283" width="11.42578125" style="200"/>
    <col min="12284" max="12284" width="29.85546875" style="200" customWidth="1"/>
    <col min="12285" max="12285" width="15.42578125" style="200" customWidth="1"/>
    <col min="12286" max="12286" width="11.140625" style="200" customWidth="1"/>
    <col min="12287" max="12287" width="12" style="200" customWidth="1"/>
    <col min="12288" max="12288" width="10.140625" style="200" customWidth="1"/>
    <col min="12289" max="12289" width="11.28515625" style="200" customWidth="1"/>
    <col min="12290" max="12539" width="11.42578125" style="200"/>
    <col min="12540" max="12540" width="29.85546875" style="200" customWidth="1"/>
    <col min="12541" max="12541" width="15.42578125" style="200" customWidth="1"/>
    <col min="12542" max="12542" width="11.140625" style="200" customWidth="1"/>
    <col min="12543" max="12543" width="12" style="200" customWidth="1"/>
    <col min="12544" max="12544" width="10.140625" style="200" customWidth="1"/>
    <col min="12545" max="12545" width="11.28515625" style="200" customWidth="1"/>
    <col min="12546" max="12795" width="11.42578125" style="200"/>
    <col min="12796" max="12796" width="29.85546875" style="200" customWidth="1"/>
    <col min="12797" max="12797" width="15.42578125" style="200" customWidth="1"/>
    <col min="12798" max="12798" width="11.140625" style="200" customWidth="1"/>
    <col min="12799" max="12799" width="12" style="200" customWidth="1"/>
    <col min="12800" max="12800" width="10.140625" style="200" customWidth="1"/>
    <col min="12801" max="12801" width="11.28515625" style="200" customWidth="1"/>
    <col min="12802" max="13051" width="11.42578125" style="200"/>
    <col min="13052" max="13052" width="29.85546875" style="200" customWidth="1"/>
    <col min="13053" max="13053" width="15.42578125" style="200" customWidth="1"/>
    <col min="13054" max="13054" width="11.140625" style="200" customWidth="1"/>
    <col min="13055" max="13055" width="12" style="200" customWidth="1"/>
    <col min="13056" max="13056" width="10.140625" style="200" customWidth="1"/>
    <col min="13057" max="13057" width="11.28515625" style="200" customWidth="1"/>
    <col min="13058" max="13307" width="11.42578125" style="200"/>
    <col min="13308" max="13308" width="29.85546875" style="200" customWidth="1"/>
    <col min="13309" max="13309" width="15.42578125" style="200" customWidth="1"/>
    <col min="13310" max="13310" width="11.140625" style="200" customWidth="1"/>
    <col min="13311" max="13311" width="12" style="200" customWidth="1"/>
    <col min="13312" max="13312" width="10.140625" style="200" customWidth="1"/>
    <col min="13313" max="13313" width="11.28515625" style="200" customWidth="1"/>
    <col min="13314" max="13563" width="11.42578125" style="200"/>
    <col min="13564" max="13564" width="29.85546875" style="200" customWidth="1"/>
    <col min="13565" max="13565" width="15.42578125" style="200" customWidth="1"/>
    <col min="13566" max="13566" width="11.140625" style="200" customWidth="1"/>
    <col min="13567" max="13567" width="12" style="200" customWidth="1"/>
    <col min="13568" max="13568" width="10.140625" style="200" customWidth="1"/>
    <col min="13569" max="13569" width="11.28515625" style="200" customWidth="1"/>
    <col min="13570" max="13819" width="11.42578125" style="200"/>
    <col min="13820" max="13820" width="29.85546875" style="200" customWidth="1"/>
    <col min="13821" max="13821" width="15.42578125" style="200" customWidth="1"/>
    <col min="13822" max="13822" width="11.140625" style="200" customWidth="1"/>
    <col min="13823" max="13823" width="12" style="200" customWidth="1"/>
    <col min="13824" max="13824" width="10.140625" style="200" customWidth="1"/>
    <col min="13825" max="13825" width="11.28515625" style="200" customWidth="1"/>
    <col min="13826" max="14075" width="11.42578125" style="200"/>
    <col min="14076" max="14076" width="29.85546875" style="200" customWidth="1"/>
    <col min="14077" max="14077" width="15.42578125" style="200" customWidth="1"/>
    <col min="14078" max="14078" width="11.140625" style="200" customWidth="1"/>
    <col min="14079" max="14079" width="12" style="200" customWidth="1"/>
    <col min="14080" max="14080" width="10.140625" style="200" customWidth="1"/>
    <col min="14081" max="14081" width="11.28515625" style="200" customWidth="1"/>
    <col min="14082" max="14331" width="11.42578125" style="200"/>
    <col min="14332" max="14332" width="29.85546875" style="200" customWidth="1"/>
    <col min="14333" max="14333" width="15.42578125" style="200" customWidth="1"/>
    <col min="14334" max="14334" width="11.140625" style="200" customWidth="1"/>
    <col min="14335" max="14335" width="12" style="200" customWidth="1"/>
    <col min="14336" max="14336" width="10.140625" style="200" customWidth="1"/>
    <col min="14337" max="14337" width="11.28515625" style="200" customWidth="1"/>
    <col min="14338" max="14587" width="11.42578125" style="200"/>
    <col min="14588" max="14588" width="29.85546875" style="200" customWidth="1"/>
    <col min="14589" max="14589" width="15.42578125" style="200" customWidth="1"/>
    <col min="14590" max="14590" width="11.140625" style="200" customWidth="1"/>
    <col min="14591" max="14591" width="12" style="200" customWidth="1"/>
    <col min="14592" max="14592" width="10.140625" style="200" customWidth="1"/>
    <col min="14593" max="14593" width="11.28515625" style="200" customWidth="1"/>
    <col min="14594" max="14843" width="11.42578125" style="200"/>
    <col min="14844" max="14844" width="29.85546875" style="200" customWidth="1"/>
    <col min="14845" max="14845" width="15.42578125" style="200" customWidth="1"/>
    <col min="14846" max="14846" width="11.140625" style="200" customWidth="1"/>
    <col min="14847" max="14847" width="12" style="200" customWidth="1"/>
    <col min="14848" max="14848" width="10.140625" style="200" customWidth="1"/>
    <col min="14849" max="14849" width="11.28515625" style="200" customWidth="1"/>
    <col min="14850" max="15099" width="11.42578125" style="200"/>
    <col min="15100" max="15100" width="29.85546875" style="200" customWidth="1"/>
    <col min="15101" max="15101" width="15.42578125" style="200" customWidth="1"/>
    <col min="15102" max="15102" width="11.140625" style="200" customWidth="1"/>
    <col min="15103" max="15103" width="12" style="200" customWidth="1"/>
    <col min="15104" max="15104" width="10.140625" style="200" customWidth="1"/>
    <col min="15105" max="15105" width="11.28515625" style="200" customWidth="1"/>
    <col min="15106" max="15355" width="11.42578125" style="200"/>
    <col min="15356" max="15356" width="29.85546875" style="200" customWidth="1"/>
    <col min="15357" max="15357" width="15.42578125" style="200" customWidth="1"/>
    <col min="15358" max="15358" width="11.140625" style="200" customWidth="1"/>
    <col min="15359" max="15359" width="12" style="200" customWidth="1"/>
    <col min="15360" max="15360" width="10.140625" style="200" customWidth="1"/>
    <col min="15361" max="15361" width="11.28515625" style="200" customWidth="1"/>
    <col min="15362" max="15611" width="11.42578125" style="200"/>
    <col min="15612" max="15612" width="29.85546875" style="200" customWidth="1"/>
    <col min="15613" max="15613" width="15.42578125" style="200" customWidth="1"/>
    <col min="15614" max="15614" width="11.140625" style="200" customWidth="1"/>
    <col min="15615" max="15615" width="12" style="200" customWidth="1"/>
    <col min="15616" max="15616" width="10.140625" style="200" customWidth="1"/>
    <col min="15617" max="15617" width="11.28515625" style="200" customWidth="1"/>
    <col min="15618" max="15867" width="11.42578125" style="200"/>
    <col min="15868" max="15868" width="29.85546875" style="200" customWidth="1"/>
    <col min="15869" max="15869" width="15.42578125" style="200" customWidth="1"/>
    <col min="15870" max="15870" width="11.140625" style="200" customWidth="1"/>
    <col min="15871" max="15871" width="12" style="200" customWidth="1"/>
    <col min="15872" max="15872" width="10.140625" style="200" customWidth="1"/>
    <col min="15873" max="15873" width="11.28515625" style="200" customWidth="1"/>
    <col min="15874" max="16123" width="11.42578125" style="200"/>
    <col min="16124" max="16124" width="29.85546875" style="200" customWidth="1"/>
    <col min="16125" max="16125" width="15.42578125" style="200" customWidth="1"/>
    <col min="16126" max="16126" width="11.140625" style="200" customWidth="1"/>
    <col min="16127" max="16127" width="12" style="200" customWidth="1"/>
    <col min="16128" max="16128" width="10.140625" style="200" customWidth="1"/>
    <col min="16129" max="16129" width="11.28515625" style="200" customWidth="1"/>
    <col min="16130" max="16384" width="11.42578125" style="200"/>
  </cols>
  <sheetData>
    <row r="1" spans="1:13" ht="31.5" customHeight="1" x14ac:dyDescent="0.25">
      <c r="A1" s="485" t="s">
        <v>175</v>
      </c>
      <c r="B1" s="486"/>
      <c r="C1" s="487" t="s">
        <v>176</v>
      </c>
      <c r="D1" s="488"/>
      <c r="E1" s="488"/>
      <c r="F1" s="488"/>
      <c r="G1" s="489"/>
      <c r="H1" s="199"/>
    </row>
    <row r="2" spans="1:13" s="201" customFormat="1" ht="16.5" customHeight="1" thickBot="1" x14ac:dyDescent="0.25">
      <c r="A2" s="493" t="s">
        <v>177</v>
      </c>
      <c r="B2" s="494"/>
      <c r="C2" s="490"/>
      <c r="D2" s="491"/>
      <c r="E2" s="491"/>
      <c r="F2" s="491"/>
      <c r="G2" s="492"/>
    </row>
    <row r="3" spans="1:13" s="201" customFormat="1" ht="12" thickBot="1" x14ac:dyDescent="0.25"/>
    <row r="4" spans="1:13" s="201" customFormat="1" ht="45.75" customHeight="1" thickBot="1" x14ac:dyDescent="0.25">
      <c r="A4" s="495" t="s">
        <v>178</v>
      </c>
      <c r="B4" s="496"/>
      <c r="C4" s="497"/>
      <c r="D4" s="495" t="s">
        <v>276</v>
      </c>
      <c r="E4" s="496"/>
      <c r="F4" s="496"/>
      <c r="G4" s="497"/>
      <c r="I4" s="201" t="s">
        <v>276</v>
      </c>
    </row>
    <row r="5" spans="1:13" s="201" customFormat="1" ht="11.25" x14ac:dyDescent="0.2">
      <c r="A5" s="202"/>
      <c r="B5" s="202"/>
      <c r="C5" s="202"/>
      <c r="D5" s="202"/>
      <c r="E5" s="202"/>
      <c r="F5" s="202"/>
      <c r="G5" s="202"/>
    </row>
    <row r="6" spans="1:13" s="201" customFormat="1" x14ac:dyDescent="0.2">
      <c r="A6" s="203"/>
      <c r="C6" s="204" t="s">
        <v>1</v>
      </c>
      <c r="D6" s="205" t="s">
        <v>180</v>
      </c>
      <c r="E6" s="206" t="s">
        <v>13</v>
      </c>
      <c r="F6" s="207"/>
      <c r="G6" s="207"/>
    </row>
    <row r="7" spans="1:13" s="201" customFormat="1" ht="12" customHeight="1" x14ac:dyDescent="0.2">
      <c r="A7" s="203"/>
      <c r="C7" s="206">
        <v>12</v>
      </c>
      <c r="D7" s="206" t="s">
        <v>181</v>
      </c>
      <c r="E7" s="206">
        <v>3.5</v>
      </c>
      <c r="F7" s="203"/>
      <c r="G7" s="203"/>
    </row>
    <row r="8" spans="1:13" s="201" customFormat="1" x14ac:dyDescent="0.2">
      <c r="A8" s="208" t="s">
        <v>182</v>
      </c>
    </row>
    <row r="9" spans="1:13" s="201" customFormat="1" ht="11.25" x14ac:dyDescent="0.2">
      <c r="A9" s="209" t="s">
        <v>183</v>
      </c>
      <c r="B9" s="209"/>
      <c r="C9" s="210" t="s">
        <v>184</v>
      </c>
      <c r="D9" s="210" t="s">
        <v>185</v>
      </c>
      <c r="E9" s="210" t="s">
        <v>186</v>
      </c>
      <c r="F9" s="210" t="s">
        <v>187</v>
      </c>
      <c r="G9" s="211"/>
    </row>
    <row r="10" spans="1:13" s="201" customFormat="1" ht="11.25" x14ac:dyDescent="0.2">
      <c r="A10" s="478" t="s">
        <v>188</v>
      </c>
      <c r="B10" s="478"/>
      <c r="C10" s="212"/>
      <c r="D10" s="213"/>
      <c r="E10" s="214">
        <v>0.1</v>
      </c>
      <c r="F10" s="215">
        <v>555.18200635256744</v>
      </c>
      <c r="G10" s="211"/>
    </row>
    <row r="11" spans="1:13" s="201" customFormat="1" ht="11.25" x14ac:dyDescent="0.2">
      <c r="A11" s="478"/>
      <c r="B11" s="478"/>
      <c r="C11" s="211"/>
      <c r="D11" s="217"/>
      <c r="E11" s="216"/>
      <c r="F11" s="215"/>
      <c r="G11" s="211"/>
    </row>
    <row r="12" spans="1:13" s="201" customFormat="1" ht="12" thickBot="1" x14ac:dyDescent="0.25">
      <c r="F12" s="206" t="s">
        <v>189</v>
      </c>
      <c r="G12" s="218">
        <v>555.18200635256744</v>
      </c>
    </row>
    <row r="13" spans="1:13" s="201" customFormat="1" ht="13.5" thickBot="1" x14ac:dyDescent="0.25">
      <c r="A13" s="208" t="s">
        <v>190</v>
      </c>
      <c r="J13" s="276" t="s">
        <v>277</v>
      </c>
      <c r="K13" s="276" t="s">
        <v>278</v>
      </c>
      <c r="L13" s="276" t="s">
        <v>279</v>
      </c>
      <c r="M13" s="276" t="s">
        <v>162</v>
      </c>
    </row>
    <row r="14" spans="1:13" s="201" customFormat="1" ht="12.75" customHeight="1" x14ac:dyDescent="0.2">
      <c r="A14" s="479" t="s">
        <v>183</v>
      </c>
      <c r="B14" s="480"/>
      <c r="C14" s="219" t="s">
        <v>191</v>
      </c>
      <c r="D14" s="219" t="s">
        <v>192</v>
      </c>
      <c r="E14" s="219" t="s">
        <v>193</v>
      </c>
      <c r="F14" s="220" t="s">
        <v>187</v>
      </c>
      <c r="G14" s="221"/>
      <c r="J14" s="276">
        <v>0.4</v>
      </c>
      <c r="K14" s="276">
        <v>0.6</v>
      </c>
      <c r="L14" s="276">
        <v>4</v>
      </c>
      <c r="M14" s="276">
        <v>0.96</v>
      </c>
    </row>
    <row r="15" spans="1:13" s="201" customFormat="1" ht="11.25" customHeight="1" x14ac:dyDescent="0.2">
      <c r="A15" s="499" t="s">
        <v>280</v>
      </c>
      <c r="B15" s="499"/>
      <c r="C15" s="212" t="s">
        <v>281</v>
      </c>
      <c r="D15" s="254">
        <v>5100</v>
      </c>
      <c r="E15" s="255">
        <v>8</v>
      </c>
      <c r="F15" s="254">
        <v>40800</v>
      </c>
      <c r="G15" s="211"/>
    </row>
    <row r="16" spans="1:13" s="201" customFormat="1" ht="11.25" x14ac:dyDescent="0.2">
      <c r="A16" s="510" t="s">
        <v>282</v>
      </c>
      <c r="B16" s="511"/>
      <c r="C16" s="212" t="s">
        <v>9</v>
      </c>
      <c r="D16" s="254">
        <v>2174.4202538071067</v>
      </c>
      <c r="E16" s="255">
        <v>4</v>
      </c>
      <c r="F16" s="254">
        <v>8697.681015228427</v>
      </c>
      <c r="G16" s="211"/>
      <c r="K16" s="201">
        <v>2</v>
      </c>
      <c r="L16" s="201">
        <v>8</v>
      </c>
    </row>
    <row r="17" spans="1:10" s="201" customFormat="1" ht="12.75" customHeight="1" x14ac:dyDescent="0.2">
      <c r="A17" s="499" t="s">
        <v>283</v>
      </c>
      <c r="B17" s="499"/>
      <c r="C17" s="212" t="s">
        <v>162</v>
      </c>
      <c r="D17" s="254">
        <v>75000</v>
      </c>
      <c r="E17" s="255">
        <v>1</v>
      </c>
      <c r="F17" s="254">
        <v>75000</v>
      </c>
      <c r="G17" s="211"/>
    </row>
    <row r="18" spans="1:10" s="201" customFormat="1" ht="12" thickBot="1" x14ac:dyDescent="0.25">
      <c r="F18" s="206" t="s">
        <v>189</v>
      </c>
      <c r="G18" s="218">
        <v>124497.68101522843</v>
      </c>
    </row>
    <row r="19" spans="1:10" s="201" customFormat="1" ht="13.5" thickBot="1" x14ac:dyDescent="0.25">
      <c r="A19" s="208" t="s">
        <v>198</v>
      </c>
    </row>
    <row r="20" spans="1:10" s="201" customFormat="1" ht="11.25" x14ac:dyDescent="0.2">
      <c r="A20" s="223" t="s">
        <v>199</v>
      </c>
      <c r="B20" s="224" t="s">
        <v>200</v>
      </c>
      <c r="C20" s="219" t="s">
        <v>201</v>
      </c>
      <c r="D20" s="219" t="s">
        <v>202</v>
      </c>
      <c r="E20" s="219" t="s">
        <v>203</v>
      </c>
      <c r="F20" s="220" t="s">
        <v>187</v>
      </c>
      <c r="G20" s="225"/>
    </row>
    <row r="21" spans="1:10" s="201" customFormat="1" ht="11.25" x14ac:dyDescent="0.2">
      <c r="A21" s="232" t="s">
        <v>284</v>
      </c>
      <c r="B21" s="277">
        <v>1</v>
      </c>
      <c r="C21" s="212">
        <v>20</v>
      </c>
      <c r="D21" s="212">
        <v>20</v>
      </c>
      <c r="E21" s="254">
        <v>1233.33</v>
      </c>
      <c r="F21" s="254">
        <v>24666.6</v>
      </c>
      <c r="G21" s="211"/>
    </row>
    <row r="22" spans="1:10" s="201" customFormat="1" ht="11.25" x14ac:dyDescent="0.2">
      <c r="A22" s="226"/>
      <c r="B22" s="210"/>
      <c r="C22" s="210"/>
      <c r="D22" s="210"/>
      <c r="E22" s="215"/>
      <c r="F22" s="215">
        <v>0</v>
      </c>
      <c r="G22" s="211"/>
    </row>
    <row r="23" spans="1:10" s="201" customFormat="1" ht="12" thickBot="1" x14ac:dyDescent="0.25">
      <c r="F23" s="206" t="s">
        <v>189</v>
      </c>
      <c r="G23" s="218">
        <v>24666.6</v>
      </c>
      <c r="I23" s="278" t="s">
        <v>285</v>
      </c>
    </row>
    <row r="24" spans="1:10" s="201" customFormat="1" ht="13.5" thickBot="1" x14ac:dyDescent="0.25">
      <c r="A24" s="208" t="s">
        <v>204</v>
      </c>
    </row>
    <row r="25" spans="1:10" s="201" customFormat="1" ht="11.25" x14ac:dyDescent="0.2">
      <c r="A25" s="223" t="s">
        <v>205</v>
      </c>
      <c r="B25" s="228" t="s">
        <v>206</v>
      </c>
      <c r="C25" s="229" t="s">
        <v>207</v>
      </c>
      <c r="D25" s="230" t="s">
        <v>208</v>
      </c>
      <c r="E25" s="231" t="s">
        <v>186</v>
      </c>
      <c r="F25" s="220" t="s">
        <v>187</v>
      </c>
      <c r="G25" s="221"/>
    </row>
    <row r="26" spans="1:10" s="201" customFormat="1" ht="23.25" customHeight="1" thickBot="1" x14ac:dyDescent="0.25">
      <c r="A26" s="232" t="s">
        <v>253</v>
      </c>
      <c r="B26" s="233">
        <v>150049.19090609931</v>
      </c>
      <c r="C26" s="234">
        <v>185</v>
      </c>
      <c r="D26" s="233">
        <v>277591.00317628373</v>
      </c>
      <c r="E26" s="234">
        <v>50</v>
      </c>
      <c r="F26" s="235">
        <v>5551.8200635256744</v>
      </c>
      <c r="G26" s="236"/>
      <c r="H26" s="201" t="s">
        <v>254</v>
      </c>
    </row>
    <row r="27" spans="1:10" s="201" customFormat="1" ht="12" thickBot="1" x14ac:dyDescent="0.25">
      <c r="F27" s="206" t="s">
        <v>189</v>
      </c>
      <c r="G27" s="238">
        <v>5551.8200635256744</v>
      </c>
    </row>
    <row r="28" spans="1:10" s="201" customFormat="1" ht="12" thickBot="1" x14ac:dyDescent="0.25">
      <c r="F28" s="239"/>
      <c r="J28" s="201">
        <v>16034</v>
      </c>
    </row>
    <row r="29" spans="1:10" s="201" customFormat="1" ht="12" thickBot="1" x14ac:dyDescent="0.25">
      <c r="D29" s="240" t="s">
        <v>211</v>
      </c>
      <c r="E29" s="241"/>
      <c r="F29" s="241"/>
      <c r="G29" s="238">
        <v>155271</v>
      </c>
      <c r="I29" s="242">
        <v>160924</v>
      </c>
      <c r="J29" s="243">
        <v>5653</v>
      </c>
    </row>
    <row r="30" spans="1:10" s="201" customFormat="1" x14ac:dyDescent="0.2">
      <c r="A30" s="208"/>
    </row>
    <row r="31" spans="1:10" s="201" customFormat="1" ht="11.25" x14ac:dyDescent="0.2">
      <c r="A31" s="241"/>
      <c r="B31" s="241"/>
      <c r="C31" s="239"/>
      <c r="D31" s="241"/>
      <c r="E31" s="239"/>
      <c r="F31" s="239"/>
    </row>
    <row r="32" spans="1:10" s="201" customFormat="1" ht="13.5" customHeight="1" x14ac:dyDescent="0.2">
      <c r="A32" s="206"/>
      <c r="B32" s="260"/>
      <c r="C32" s="475" t="s">
        <v>3</v>
      </c>
      <c r="D32" s="475"/>
      <c r="E32" s="475"/>
      <c r="F32" s="261" t="s">
        <v>212</v>
      </c>
      <c r="G32" s="246" t="s">
        <v>213</v>
      </c>
    </row>
    <row r="33" spans="1:9" s="201" customFormat="1" ht="11.25" x14ac:dyDescent="0.2">
      <c r="C33" s="476" t="s">
        <v>168</v>
      </c>
      <c r="D33" s="476"/>
      <c r="E33" s="476"/>
      <c r="F33" s="247">
        <v>0.23</v>
      </c>
      <c r="G33" s="248">
        <v>35712.33</v>
      </c>
    </row>
    <row r="34" spans="1:9" s="201" customFormat="1" ht="11.25" x14ac:dyDescent="0.2">
      <c r="C34" s="476" t="s">
        <v>214</v>
      </c>
      <c r="D34" s="476"/>
      <c r="E34" s="476"/>
      <c r="F34" s="247">
        <v>0.02</v>
      </c>
      <c r="G34" s="248">
        <v>3105.42</v>
      </c>
    </row>
    <row r="35" spans="1:9" s="201" customFormat="1" x14ac:dyDescent="0.2">
      <c r="A35" s="200"/>
      <c r="B35" s="203"/>
      <c r="C35" s="476" t="s">
        <v>171</v>
      </c>
      <c r="D35" s="476"/>
      <c r="E35" s="476"/>
      <c r="F35" s="247">
        <v>0.05</v>
      </c>
      <c r="G35" s="248">
        <v>7763.55</v>
      </c>
      <c r="I35" s="249"/>
    </row>
    <row r="36" spans="1:9" s="201" customFormat="1" ht="11.25" x14ac:dyDescent="0.2">
      <c r="A36" s="203"/>
      <c r="C36" s="475" t="s">
        <v>215</v>
      </c>
      <c r="D36" s="475"/>
      <c r="E36" s="475"/>
      <c r="F36" s="475"/>
      <c r="G36" s="250">
        <v>201852</v>
      </c>
      <c r="I36" s="249"/>
    </row>
    <row r="37" spans="1:9" s="201" customFormat="1" ht="11.25" x14ac:dyDescent="0.2">
      <c r="A37" s="477"/>
      <c r="B37" s="477"/>
      <c r="C37" s="477"/>
      <c r="E37" s="477"/>
      <c r="F37" s="477"/>
      <c r="G37" s="477"/>
    </row>
    <row r="38" spans="1:9" s="201" customFormat="1" ht="9" customHeight="1" x14ac:dyDescent="0.3">
      <c r="A38" s="251"/>
      <c r="B38" s="241"/>
      <c r="C38" s="241"/>
      <c r="D38" s="241"/>
      <c r="E38" s="241"/>
      <c r="F38" s="241"/>
      <c r="G38" s="241"/>
    </row>
    <row r="39" spans="1:9" s="201" customFormat="1" ht="11.25" x14ac:dyDescent="0.2">
      <c r="A39" s="473" t="s">
        <v>216</v>
      </c>
      <c r="B39" s="473"/>
      <c r="D39" s="203"/>
      <c r="E39" s="203"/>
    </row>
    <row r="40" spans="1:9" s="201" customFormat="1" ht="11.25" x14ac:dyDescent="0.2">
      <c r="A40" s="252" t="s">
        <v>217</v>
      </c>
      <c r="B40" s="253"/>
      <c r="C40" s="253"/>
      <c r="D40" s="201" t="s">
        <v>218</v>
      </c>
    </row>
    <row r="41" spans="1:9" s="201" customFormat="1" ht="11.25" x14ac:dyDescent="0.2">
      <c r="A41" s="252" t="s">
        <v>218</v>
      </c>
      <c r="B41" s="253"/>
      <c r="C41" s="253"/>
      <c r="D41" s="201" t="s">
        <v>218</v>
      </c>
    </row>
    <row r="42" spans="1:9" s="201" customFormat="1" ht="11.25" x14ac:dyDescent="0.2"/>
    <row r="43" spans="1:9" s="201" customFormat="1" ht="11.25" x14ac:dyDescent="0.2">
      <c r="A43" s="252" t="s">
        <v>219</v>
      </c>
    </row>
    <row r="44" spans="1:9" s="201" customFormat="1" ht="11.25" x14ac:dyDescent="0.2">
      <c r="A44" s="474"/>
      <c r="B44" s="474"/>
      <c r="C44" s="474"/>
      <c r="D44" s="474"/>
      <c r="E44" s="474"/>
      <c r="F44" s="474"/>
      <c r="G44" s="474"/>
    </row>
    <row r="45" spans="1:9" s="201" customFormat="1" ht="11.25" x14ac:dyDescent="0.2">
      <c r="A45" s="498"/>
      <c r="B45" s="498"/>
      <c r="C45" s="498"/>
      <c r="D45" s="498"/>
      <c r="E45" s="498"/>
      <c r="F45" s="498"/>
      <c r="G45" s="498"/>
    </row>
    <row r="46" spans="1:9" s="201" customFormat="1" ht="11.25" x14ac:dyDescent="0.2"/>
    <row r="47" spans="1:9" s="201" customFormat="1" ht="11.25" x14ac:dyDescent="0.2"/>
    <row r="48" spans="1:9" s="201" customFormat="1" ht="11.25" x14ac:dyDescent="0.2"/>
    <row r="49" s="201" customFormat="1" ht="11.25" x14ac:dyDescent="0.2"/>
    <row r="50" s="201" customFormat="1" ht="11.25" x14ac:dyDescent="0.2"/>
  </sheetData>
  <mergeCells count="21">
    <mergeCell ref="C32:E32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39:B39"/>
    <mergeCell ref="A44:G44"/>
    <mergeCell ref="A45:G45"/>
    <mergeCell ref="C33:E33"/>
    <mergeCell ref="C34:E34"/>
    <mergeCell ref="C35:E35"/>
    <mergeCell ref="C36:F36"/>
    <mergeCell ref="A37:C37"/>
    <mergeCell ref="E37:G3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56597-19B4-43D2-B20F-7DF099D0E1F3}">
  <sheetPr>
    <tabColor rgb="FF7030A0"/>
  </sheetPr>
  <dimension ref="A1:M55"/>
  <sheetViews>
    <sheetView view="pageBreakPreview" topLeftCell="A10" zoomScale="90" zoomScaleNormal="100" zoomScaleSheetLayoutView="90" workbookViewId="0">
      <selection activeCell="I32" sqref="I32"/>
    </sheetView>
  </sheetViews>
  <sheetFormatPr baseColWidth="10" defaultRowHeight="12.75" x14ac:dyDescent="0.2"/>
  <cols>
    <col min="1" max="1" width="29.85546875" style="200" customWidth="1"/>
    <col min="2" max="2" width="15.42578125" style="200" customWidth="1"/>
    <col min="3" max="3" width="11.140625" style="200" customWidth="1"/>
    <col min="4" max="4" width="12" style="200" customWidth="1"/>
    <col min="5" max="5" width="10.140625" style="200" customWidth="1"/>
    <col min="6" max="6" width="11.28515625" style="200" customWidth="1"/>
    <col min="7" max="7" width="12.85546875" style="200" customWidth="1"/>
    <col min="8" max="256" width="11.42578125" style="200"/>
    <col min="257" max="257" width="29.85546875" style="200" customWidth="1"/>
    <col min="258" max="258" width="15.42578125" style="200" customWidth="1"/>
    <col min="259" max="259" width="11.140625" style="200" customWidth="1"/>
    <col min="260" max="260" width="12" style="200" customWidth="1"/>
    <col min="261" max="261" width="10.140625" style="200" customWidth="1"/>
    <col min="262" max="262" width="11.28515625" style="200" customWidth="1"/>
    <col min="263" max="512" width="11.42578125" style="200"/>
    <col min="513" max="513" width="29.85546875" style="200" customWidth="1"/>
    <col min="514" max="514" width="15.42578125" style="200" customWidth="1"/>
    <col min="515" max="515" width="11.140625" style="200" customWidth="1"/>
    <col min="516" max="516" width="12" style="200" customWidth="1"/>
    <col min="517" max="517" width="10.140625" style="200" customWidth="1"/>
    <col min="518" max="518" width="11.28515625" style="200" customWidth="1"/>
    <col min="519" max="768" width="11.42578125" style="200"/>
    <col min="769" max="769" width="29.85546875" style="200" customWidth="1"/>
    <col min="770" max="770" width="15.42578125" style="200" customWidth="1"/>
    <col min="771" max="771" width="11.140625" style="200" customWidth="1"/>
    <col min="772" max="772" width="12" style="200" customWidth="1"/>
    <col min="773" max="773" width="10.140625" style="200" customWidth="1"/>
    <col min="774" max="774" width="11.28515625" style="200" customWidth="1"/>
    <col min="775" max="1024" width="11.42578125" style="200"/>
    <col min="1025" max="1025" width="29.85546875" style="200" customWidth="1"/>
    <col min="1026" max="1026" width="15.42578125" style="200" customWidth="1"/>
    <col min="1027" max="1027" width="11.140625" style="200" customWidth="1"/>
    <col min="1028" max="1028" width="12" style="200" customWidth="1"/>
    <col min="1029" max="1029" width="10.140625" style="200" customWidth="1"/>
    <col min="1030" max="1030" width="11.28515625" style="200" customWidth="1"/>
    <col min="1031" max="1280" width="11.42578125" style="200"/>
    <col min="1281" max="1281" width="29.85546875" style="200" customWidth="1"/>
    <col min="1282" max="1282" width="15.42578125" style="200" customWidth="1"/>
    <col min="1283" max="1283" width="11.140625" style="200" customWidth="1"/>
    <col min="1284" max="1284" width="12" style="200" customWidth="1"/>
    <col min="1285" max="1285" width="10.140625" style="200" customWidth="1"/>
    <col min="1286" max="1286" width="11.28515625" style="200" customWidth="1"/>
    <col min="1287" max="1536" width="11.42578125" style="200"/>
    <col min="1537" max="1537" width="29.85546875" style="200" customWidth="1"/>
    <col min="1538" max="1538" width="15.42578125" style="200" customWidth="1"/>
    <col min="1539" max="1539" width="11.140625" style="200" customWidth="1"/>
    <col min="1540" max="1540" width="12" style="200" customWidth="1"/>
    <col min="1541" max="1541" width="10.140625" style="200" customWidth="1"/>
    <col min="1542" max="1542" width="11.28515625" style="200" customWidth="1"/>
    <col min="1543" max="1792" width="11.42578125" style="200"/>
    <col min="1793" max="1793" width="29.85546875" style="200" customWidth="1"/>
    <col min="1794" max="1794" width="15.42578125" style="200" customWidth="1"/>
    <col min="1795" max="1795" width="11.140625" style="200" customWidth="1"/>
    <col min="1796" max="1796" width="12" style="200" customWidth="1"/>
    <col min="1797" max="1797" width="10.140625" style="200" customWidth="1"/>
    <col min="1798" max="1798" width="11.28515625" style="200" customWidth="1"/>
    <col min="1799" max="2048" width="11.42578125" style="200"/>
    <col min="2049" max="2049" width="29.85546875" style="200" customWidth="1"/>
    <col min="2050" max="2050" width="15.42578125" style="200" customWidth="1"/>
    <col min="2051" max="2051" width="11.140625" style="200" customWidth="1"/>
    <col min="2052" max="2052" width="12" style="200" customWidth="1"/>
    <col min="2053" max="2053" width="10.140625" style="200" customWidth="1"/>
    <col min="2054" max="2054" width="11.28515625" style="200" customWidth="1"/>
    <col min="2055" max="2304" width="11.42578125" style="200"/>
    <col min="2305" max="2305" width="29.85546875" style="200" customWidth="1"/>
    <col min="2306" max="2306" width="15.42578125" style="200" customWidth="1"/>
    <col min="2307" max="2307" width="11.140625" style="200" customWidth="1"/>
    <col min="2308" max="2308" width="12" style="200" customWidth="1"/>
    <col min="2309" max="2309" width="10.140625" style="200" customWidth="1"/>
    <col min="2310" max="2310" width="11.28515625" style="200" customWidth="1"/>
    <col min="2311" max="2560" width="11.42578125" style="200"/>
    <col min="2561" max="2561" width="29.85546875" style="200" customWidth="1"/>
    <col min="2562" max="2562" width="15.42578125" style="200" customWidth="1"/>
    <col min="2563" max="2563" width="11.140625" style="200" customWidth="1"/>
    <col min="2564" max="2564" width="12" style="200" customWidth="1"/>
    <col min="2565" max="2565" width="10.140625" style="200" customWidth="1"/>
    <col min="2566" max="2566" width="11.28515625" style="200" customWidth="1"/>
    <col min="2567" max="2816" width="11.42578125" style="200"/>
    <col min="2817" max="2817" width="29.85546875" style="200" customWidth="1"/>
    <col min="2818" max="2818" width="15.42578125" style="200" customWidth="1"/>
    <col min="2819" max="2819" width="11.140625" style="200" customWidth="1"/>
    <col min="2820" max="2820" width="12" style="200" customWidth="1"/>
    <col min="2821" max="2821" width="10.140625" style="200" customWidth="1"/>
    <col min="2822" max="2822" width="11.28515625" style="200" customWidth="1"/>
    <col min="2823" max="3072" width="11.42578125" style="200"/>
    <col min="3073" max="3073" width="29.85546875" style="200" customWidth="1"/>
    <col min="3074" max="3074" width="15.42578125" style="200" customWidth="1"/>
    <col min="3075" max="3075" width="11.140625" style="200" customWidth="1"/>
    <col min="3076" max="3076" width="12" style="200" customWidth="1"/>
    <col min="3077" max="3077" width="10.140625" style="200" customWidth="1"/>
    <col min="3078" max="3078" width="11.28515625" style="200" customWidth="1"/>
    <col min="3079" max="3328" width="11.42578125" style="200"/>
    <col min="3329" max="3329" width="29.85546875" style="200" customWidth="1"/>
    <col min="3330" max="3330" width="15.42578125" style="200" customWidth="1"/>
    <col min="3331" max="3331" width="11.140625" style="200" customWidth="1"/>
    <col min="3332" max="3332" width="12" style="200" customWidth="1"/>
    <col min="3333" max="3333" width="10.140625" style="200" customWidth="1"/>
    <col min="3334" max="3334" width="11.28515625" style="200" customWidth="1"/>
    <col min="3335" max="3584" width="11.42578125" style="200"/>
    <col min="3585" max="3585" width="29.85546875" style="200" customWidth="1"/>
    <col min="3586" max="3586" width="15.42578125" style="200" customWidth="1"/>
    <col min="3587" max="3587" width="11.140625" style="200" customWidth="1"/>
    <col min="3588" max="3588" width="12" style="200" customWidth="1"/>
    <col min="3589" max="3589" width="10.140625" style="200" customWidth="1"/>
    <col min="3590" max="3590" width="11.28515625" style="200" customWidth="1"/>
    <col min="3591" max="3840" width="11.42578125" style="200"/>
    <col min="3841" max="3841" width="29.85546875" style="200" customWidth="1"/>
    <col min="3842" max="3842" width="15.42578125" style="200" customWidth="1"/>
    <col min="3843" max="3843" width="11.140625" style="200" customWidth="1"/>
    <col min="3844" max="3844" width="12" style="200" customWidth="1"/>
    <col min="3845" max="3845" width="10.140625" style="200" customWidth="1"/>
    <col min="3846" max="3846" width="11.28515625" style="200" customWidth="1"/>
    <col min="3847" max="4096" width="11.42578125" style="200"/>
    <col min="4097" max="4097" width="29.85546875" style="200" customWidth="1"/>
    <col min="4098" max="4098" width="15.42578125" style="200" customWidth="1"/>
    <col min="4099" max="4099" width="11.140625" style="200" customWidth="1"/>
    <col min="4100" max="4100" width="12" style="200" customWidth="1"/>
    <col min="4101" max="4101" width="10.140625" style="200" customWidth="1"/>
    <col min="4102" max="4102" width="11.28515625" style="200" customWidth="1"/>
    <col min="4103" max="4352" width="11.42578125" style="200"/>
    <col min="4353" max="4353" width="29.85546875" style="200" customWidth="1"/>
    <col min="4354" max="4354" width="15.42578125" style="200" customWidth="1"/>
    <col min="4355" max="4355" width="11.140625" style="200" customWidth="1"/>
    <col min="4356" max="4356" width="12" style="200" customWidth="1"/>
    <col min="4357" max="4357" width="10.140625" style="200" customWidth="1"/>
    <col min="4358" max="4358" width="11.28515625" style="200" customWidth="1"/>
    <col min="4359" max="4608" width="11.42578125" style="200"/>
    <col min="4609" max="4609" width="29.85546875" style="200" customWidth="1"/>
    <col min="4610" max="4610" width="15.42578125" style="200" customWidth="1"/>
    <col min="4611" max="4611" width="11.140625" style="200" customWidth="1"/>
    <col min="4612" max="4612" width="12" style="200" customWidth="1"/>
    <col min="4613" max="4613" width="10.140625" style="200" customWidth="1"/>
    <col min="4614" max="4614" width="11.28515625" style="200" customWidth="1"/>
    <col min="4615" max="4864" width="11.42578125" style="200"/>
    <col min="4865" max="4865" width="29.85546875" style="200" customWidth="1"/>
    <col min="4866" max="4866" width="15.42578125" style="200" customWidth="1"/>
    <col min="4867" max="4867" width="11.140625" style="200" customWidth="1"/>
    <col min="4868" max="4868" width="12" style="200" customWidth="1"/>
    <col min="4869" max="4869" width="10.140625" style="200" customWidth="1"/>
    <col min="4870" max="4870" width="11.28515625" style="200" customWidth="1"/>
    <col min="4871" max="5120" width="11.42578125" style="200"/>
    <col min="5121" max="5121" width="29.85546875" style="200" customWidth="1"/>
    <col min="5122" max="5122" width="15.42578125" style="200" customWidth="1"/>
    <col min="5123" max="5123" width="11.140625" style="200" customWidth="1"/>
    <col min="5124" max="5124" width="12" style="200" customWidth="1"/>
    <col min="5125" max="5125" width="10.140625" style="200" customWidth="1"/>
    <col min="5126" max="5126" width="11.28515625" style="200" customWidth="1"/>
    <col min="5127" max="5376" width="11.42578125" style="200"/>
    <col min="5377" max="5377" width="29.85546875" style="200" customWidth="1"/>
    <col min="5378" max="5378" width="15.42578125" style="200" customWidth="1"/>
    <col min="5379" max="5379" width="11.140625" style="200" customWidth="1"/>
    <col min="5380" max="5380" width="12" style="200" customWidth="1"/>
    <col min="5381" max="5381" width="10.140625" style="200" customWidth="1"/>
    <col min="5382" max="5382" width="11.28515625" style="200" customWidth="1"/>
    <col min="5383" max="5632" width="11.42578125" style="200"/>
    <col min="5633" max="5633" width="29.85546875" style="200" customWidth="1"/>
    <col min="5634" max="5634" width="15.42578125" style="200" customWidth="1"/>
    <col min="5635" max="5635" width="11.140625" style="200" customWidth="1"/>
    <col min="5636" max="5636" width="12" style="200" customWidth="1"/>
    <col min="5637" max="5637" width="10.140625" style="200" customWidth="1"/>
    <col min="5638" max="5638" width="11.28515625" style="200" customWidth="1"/>
    <col min="5639" max="5888" width="11.42578125" style="200"/>
    <col min="5889" max="5889" width="29.85546875" style="200" customWidth="1"/>
    <col min="5890" max="5890" width="15.42578125" style="200" customWidth="1"/>
    <col min="5891" max="5891" width="11.140625" style="200" customWidth="1"/>
    <col min="5892" max="5892" width="12" style="200" customWidth="1"/>
    <col min="5893" max="5893" width="10.140625" style="200" customWidth="1"/>
    <col min="5894" max="5894" width="11.28515625" style="200" customWidth="1"/>
    <col min="5895" max="6144" width="11.42578125" style="200"/>
    <col min="6145" max="6145" width="29.85546875" style="200" customWidth="1"/>
    <col min="6146" max="6146" width="15.42578125" style="200" customWidth="1"/>
    <col min="6147" max="6147" width="11.140625" style="200" customWidth="1"/>
    <col min="6148" max="6148" width="12" style="200" customWidth="1"/>
    <col min="6149" max="6149" width="10.140625" style="200" customWidth="1"/>
    <col min="6150" max="6150" width="11.28515625" style="200" customWidth="1"/>
    <col min="6151" max="6400" width="11.42578125" style="200"/>
    <col min="6401" max="6401" width="29.85546875" style="200" customWidth="1"/>
    <col min="6402" max="6402" width="15.42578125" style="200" customWidth="1"/>
    <col min="6403" max="6403" width="11.140625" style="200" customWidth="1"/>
    <col min="6404" max="6404" width="12" style="200" customWidth="1"/>
    <col min="6405" max="6405" width="10.140625" style="200" customWidth="1"/>
    <col min="6406" max="6406" width="11.28515625" style="200" customWidth="1"/>
    <col min="6407" max="6656" width="11.42578125" style="200"/>
    <col min="6657" max="6657" width="29.85546875" style="200" customWidth="1"/>
    <col min="6658" max="6658" width="15.42578125" style="200" customWidth="1"/>
    <col min="6659" max="6659" width="11.140625" style="200" customWidth="1"/>
    <col min="6660" max="6660" width="12" style="200" customWidth="1"/>
    <col min="6661" max="6661" width="10.140625" style="200" customWidth="1"/>
    <col min="6662" max="6662" width="11.28515625" style="200" customWidth="1"/>
    <col min="6663" max="6912" width="11.42578125" style="200"/>
    <col min="6913" max="6913" width="29.85546875" style="200" customWidth="1"/>
    <col min="6914" max="6914" width="15.42578125" style="200" customWidth="1"/>
    <col min="6915" max="6915" width="11.140625" style="200" customWidth="1"/>
    <col min="6916" max="6916" width="12" style="200" customWidth="1"/>
    <col min="6917" max="6917" width="10.140625" style="200" customWidth="1"/>
    <col min="6918" max="6918" width="11.28515625" style="200" customWidth="1"/>
    <col min="6919" max="7168" width="11.42578125" style="200"/>
    <col min="7169" max="7169" width="29.85546875" style="200" customWidth="1"/>
    <col min="7170" max="7170" width="15.42578125" style="200" customWidth="1"/>
    <col min="7171" max="7171" width="11.140625" style="200" customWidth="1"/>
    <col min="7172" max="7172" width="12" style="200" customWidth="1"/>
    <col min="7173" max="7173" width="10.140625" style="200" customWidth="1"/>
    <col min="7174" max="7174" width="11.28515625" style="200" customWidth="1"/>
    <col min="7175" max="7424" width="11.42578125" style="200"/>
    <col min="7425" max="7425" width="29.85546875" style="200" customWidth="1"/>
    <col min="7426" max="7426" width="15.42578125" style="200" customWidth="1"/>
    <col min="7427" max="7427" width="11.140625" style="200" customWidth="1"/>
    <col min="7428" max="7428" width="12" style="200" customWidth="1"/>
    <col min="7429" max="7429" width="10.140625" style="200" customWidth="1"/>
    <col min="7430" max="7430" width="11.28515625" style="200" customWidth="1"/>
    <col min="7431" max="7680" width="11.42578125" style="200"/>
    <col min="7681" max="7681" width="29.85546875" style="200" customWidth="1"/>
    <col min="7682" max="7682" width="15.42578125" style="200" customWidth="1"/>
    <col min="7683" max="7683" width="11.140625" style="200" customWidth="1"/>
    <col min="7684" max="7684" width="12" style="200" customWidth="1"/>
    <col min="7685" max="7685" width="10.140625" style="200" customWidth="1"/>
    <col min="7686" max="7686" width="11.28515625" style="200" customWidth="1"/>
    <col min="7687" max="7936" width="11.42578125" style="200"/>
    <col min="7937" max="7937" width="29.85546875" style="200" customWidth="1"/>
    <col min="7938" max="7938" width="15.42578125" style="200" customWidth="1"/>
    <col min="7939" max="7939" width="11.140625" style="200" customWidth="1"/>
    <col min="7940" max="7940" width="12" style="200" customWidth="1"/>
    <col min="7941" max="7941" width="10.140625" style="200" customWidth="1"/>
    <col min="7942" max="7942" width="11.28515625" style="200" customWidth="1"/>
    <col min="7943" max="8192" width="11.42578125" style="200"/>
    <col min="8193" max="8193" width="29.85546875" style="200" customWidth="1"/>
    <col min="8194" max="8194" width="15.42578125" style="200" customWidth="1"/>
    <col min="8195" max="8195" width="11.140625" style="200" customWidth="1"/>
    <col min="8196" max="8196" width="12" style="200" customWidth="1"/>
    <col min="8197" max="8197" width="10.140625" style="200" customWidth="1"/>
    <col min="8198" max="8198" width="11.28515625" style="200" customWidth="1"/>
    <col min="8199" max="8448" width="11.42578125" style="200"/>
    <col min="8449" max="8449" width="29.85546875" style="200" customWidth="1"/>
    <col min="8450" max="8450" width="15.42578125" style="200" customWidth="1"/>
    <col min="8451" max="8451" width="11.140625" style="200" customWidth="1"/>
    <col min="8452" max="8452" width="12" style="200" customWidth="1"/>
    <col min="8453" max="8453" width="10.140625" style="200" customWidth="1"/>
    <col min="8454" max="8454" width="11.28515625" style="200" customWidth="1"/>
    <col min="8455" max="8704" width="11.42578125" style="200"/>
    <col min="8705" max="8705" width="29.85546875" style="200" customWidth="1"/>
    <col min="8706" max="8706" width="15.42578125" style="200" customWidth="1"/>
    <col min="8707" max="8707" width="11.140625" style="200" customWidth="1"/>
    <col min="8708" max="8708" width="12" style="200" customWidth="1"/>
    <col min="8709" max="8709" width="10.140625" style="200" customWidth="1"/>
    <col min="8710" max="8710" width="11.28515625" style="200" customWidth="1"/>
    <col min="8711" max="8960" width="11.42578125" style="200"/>
    <col min="8961" max="8961" width="29.85546875" style="200" customWidth="1"/>
    <col min="8962" max="8962" width="15.42578125" style="200" customWidth="1"/>
    <col min="8963" max="8963" width="11.140625" style="200" customWidth="1"/>
    <col min="8964" max="8964" width="12" style="200" customWidth="1"/>
    <col min="8965" max="8965" width="10.140625" style="200" customWidth="1"/>
    <col min="8966" max="8966" width="11.28515625" style="200" customWidth="1"/>
    <col min="8967" max="9216" width="11.42578125" style="200"/>
    <col min="9217" max="9217" width="29.85546875" style="200" customWidth="1"/>
    <col min="9218" max="9218" width="15.42578125" style="200" customWidth="1"/>
    <col min="9219" max="9219" width="11.140625" style="200" customWidth="1"/>
    <col min="9220" max="9220" width="12" style="200" customWidth="1"/>
    <col min="9221" max="9221" width="10.140625" style="200" customWidth="1"/>
    <col min="9222" max="9222" width="11.28515625" style="200" customWidth="1"/>
    <col min="9223" max="9472" width="11.42578125" style="200"/>
    <col min="9473" max="9473" width="29.85546875" style="200" customWidth="1"/>
    <col min="9474" max="9474" width="15.42578125" style="200" customWidth="1"/>
    <col min="9475" max="9475" width="11.140625" style="200" customWidth="1"/>
    <col min="9476" max="9476" width="12" style="200" customWidth="1"/>
    <col min="9477" max="9477" width="10.140625" style="200" customWidth="1"/>
    <col min="9478" max="9478" width="11.28515625" style="200" customWidth="1"/>
    <col min="9479" max="9728" width="11.42578125" style="200"/>
    <col min="9729" max="9729" width="29.85546875" style="200" customWidth="1"/>
    <col min="9730" max="9730" width="15.42578125" style="200" customWidth="1"/>
    <col min="9731" max="9731" width="11.140625" style="200" customWidth="1"/>
    <col min="9732" max="9732" width="12" style="200" customWidth="1"/>
    <col min="9733" max="9733" width="10.140625" style="200" customWidth="1"/>
    <col min="9734" max="9734" width="11.28515625" style="200" customWidth="1"/>
    <col min="9735" max="9984" width="11.42578125" style="200"/>
    <col min="9985" max="9985" width="29.85546875" style="200" customWidth="1"/>
    <col min="9986" max="9986" width="15.42578125" style="200" customWidth="1"/>
    <col min="9987" max="9987" width="11.140625" style="200" customWidth="1"/>
    <col min="9988" max="9988" width="12" style="200" customWidth="1"/>
    <col min="9989" max="9989" width="10.140625" style="200" customWidth="1"/>
    <col min="9990" max="9990" width="11.28515625" style="200" customWidth="1"/>
    <col min="9991" max="10240" width="11.42578125" style="200"/>
    <col min="10241" max="10241" width="29.85546875" style="200" customWidth="1"/>
    <col min="10242" max="10242" width="15.42578125" style="200" customWidth="1"/>
    <col min="10243" max="10243" width="11.140625" style="200" customWidth="1"/>
    <col min="10244" max="10244" width="12" style="200" customWidth="1"/>
    <col min="10245" max="10245" width="10.140625" style="200" customWidth="1"/>
    <col min="10246" max="10246" width="11.28515625" style="200" customWidth="1"/>
    <col min="10247" max="10496" width="11.42578125" style="200"/>
    <col min="10497" max="10497" width="29.85546875" style="200" customWidth="1"/>
    <col min="10498" max="10498" width="15.42578125" style="200" customWidth="1"/>
    <col min="10499" max="10499" width="11.140625" style="200" customWidth="1"/>
    <col min="10500" max="10500" width="12" style="200" customWidth="1"/>
    <col min="10501" max="10501" width="10.140625" style="200" customWidth="1"/>
    <col min="10502" max="10502" width="11.28515625" style="200" customWidth="1"/>
    <col min="10503" max="10752" width="11.42578125" style="200"/>
    <col min="10753" max="10753" width="29.85546875" style="200" customWidth="1"/>
    <col min="10754" max="10754" width="15.42578125" style="200" customWidth="1"/>
    <col min="10755" max="10755" width="11.140625" style="200" customWidth="1"/>
    <col min="10756" max="10756" width="12" style="200" customWidth="1"/>
    <col min="10757" max="10757" width="10.140625" style="200" customWidth="1"/>
    <col min="10758" max="10758" width="11.28515625" style="200" customWidth="1"/>
    <col min="10759" max="11008" width="11.42578125" style="200"/>
    <col min="11009" max="11009" width="29.85546875" style="200" customWidth="1"/>
    <col min="11010" max="11010" width="15.42578125" style="200" customWidth="1"/>
    <col min="11011" max="11011" width="11.140625" style="200" customWidth="1"/>
    <col min="11012" max="11012" width="12" style="200" customWidth="1"/>
    <col min="11013" max="11013" width="10.140625" style="200" customWidth="1"/>
    <col min="11014" max="11014" width="11.28515625" style="200" customWidth="1"/>
    <col min="11015" max="11264" width="11.42578125" style="200"/>
    <col min="11265" max="11265" width="29.85546875" style="200" customWidth="1"/>
    <col min="11266" max="11266" width="15.42578125" style="200" customWidth="1"/>
    <col min="11267" max="11267" width="11.140625" style="200" customWidth="1"/>
    <col min="11268" max="11268" width="12" style="200" customWidth="1"/>
    <col min="11269" max="11269" width="10.140625" style="200" customWidth="1"/>
    <col min="11270" max="11270" width="11.28515625" style="200" customWidth="1"/>
    <col min="11271" max="11520" width="11.42578125" style="200"/>
    <col min="11521" max="11521" width="29.85546875" style="200" customWidth="1"/>
    <col min="11522" max="11522" width="15.42578125" style="200" customWidth="1"/>
    <col min="11523" max="11523" width="11.140625" style="200" customWidth="1"/>
    <col min="11524" max="11524" width="12" style="200" customWidth="1"/>
    <col min="11525" max="11525" width="10.140625" style="200" customWidth="1"/>
    <col min="11526" max="11526" width="11.28515625" style="200" customWidth="1"/>
    <col min="11527" max="11776" width="11.42578125" style="200"/>
    <col min="11777" max="11777" width="29.85546875" style="200" customWidth="1"/>
    <col min="11778" max="11778" width="15.42578125" style="200" customWidth="1"/>
    <col min="11779" max="11779" width="11.140625" style="200" customWidth="1"/>
    <col min="11780" max="11780" width="12" style="200" customWidth="1"/>
    <col min="11781" max="11781" width="10.140625" style="200" customWidth="1"/>
    <col min="11782" max="11782" width="11.28515625" style="200" customWidth="1"/>
    <col min="11783" max="12032" width="11.42578125" style="200"/>
    <col min="12033" max="12033" width="29.85546875" style="200" customWidth="1"/>
    <col min="12034" max="12034" width="15.42578125" style="200" customWidth="1"/>
    <col min="12035" max="12035" width="11.140625" style="200" customWidth="1"/>
    <col min="12036" max="12036" width="12" style="200" customWidth="1"/>
    <col min="12037" max="12037" width="10.140625" style="200" customWidth="1"/>
    <col min="12038" max="12038" width="11.28515625" style="200" customWidth="1"/>
    <col min="12039" max="12288" width="11.42578125" style="200"/>
    <col min="12289" max="12289" width="29.85546875" style="200" customWidth="1"/>
    <col min="12290" max="12290" width="15.42578125" style="200" customWidth="1"/>
    <col min="12291" max="12291" width="11.140625" style="200" customWidth="1"/>
    <col min="12292" max="12292" width="12" style="200" customWidth="1"/>
    <col min="12293" max="12293" width="10.140625" style="200" customWidth="1"/>
    <col min="12294" max="12294" width="11.28515625" style="200" customWidth="1"/>
    <col min="12295" max="12544" width="11.42578125" style="200"/>
    <col min="12545" max="12545" width="29.85546875" style="200" customWidth="1"/>
    <col min="12546" max="12546" width="15.42578125" style="200" customWidth="1"/>
    <col min="12547" max="12547" width="11.140625" style="200" customWidth="1"/>
    <col min="12548" max="12548" width="12" style="200" customWidth="1"/>
    <col min="12549" max="12549" width="10.140625" style="200" customWidth="1"/>
    <col min="12550" max="12550" width="11.28515625" style="200" customWidth="1"/>
    <col min="12551" max="12800" width="11.42578125" style="200"/>
    <col min="12801" max="12801" width="29.85546875" style="200" customWidth="1"/>
    <col min="12802" max="12802" width="15.42578125" style="200" customWidth="1"/>
    <col min="12803" max="12803" width="11.140625" style="200" customWidth="1"/>
    <col min="12804" max="12804" width="12" style="200" customWidth="1"/>
    <col min="12805" max="12805" width="10.140625" style="200" customWidth="1"/>
    <col min="12806" max="12806" width="11.28515625" style="200" customWidth="1"/>
    <col min="12807" max="13056" width="11.42578125" style="200"/>
    <col min="13057" max="13057" width="29.85546875" style="200" customWidth="1"/>
    <col min="13058" max="13058" width="15.42578125" style="200" customWidth="1"/>
    <col min="13059" max="13059" width="11.140625" style="200" customWidth="1"/>
    <col min="13060" max="13060" width="12" style="200" customWidth="1"/>
    <col min="13061" max="13061" width="10.140625" style="200" customWidth="1"/>
    <col min="13062" max="13062" width="11.28515625" style="200" customWidth="1"/>
    <col min="13063" max="13312" width="11.42578125" style="200"/>
    <col min="13313" max="13313" width="29.85546875" style="200" customWidth="1"/>
    <col min="13314" max="13314" width="15.42578125" style="200" customWidth="1"/>
    <col min="13315" max="13315" width="11.140625" style="200" customWidth="1"/>
    <col min="13316" max="13316" width="12" style="200" customWidth="1"/>
    <col min="13317" max="13317" width="10.140625" style="200" customWidth="1"/>
    <col min="13318" max="13318" width="11.28515625" style="200" customWidth="1"/>
    <col min="13319" max="13568" width="11.42578125" style="200"/>
    <col min="13569" max="13569" width="29.85546875" style="200" customWidth="1"/>
    <col min="13570" max="13570" width="15.42578125" style="200" customWidth="1"/>
    <col min="13571" max="13571" width="11.140625" style="200" customWidth="1"/>
    <col min="13572" max="13572" width="12" style="200" customWidth="1"/>
    <col min="13573" max="13573" width="10.140625" style="200" customWidth="1"/>
    <col min="13574" max="13574" width="11.28515625" style="200" customWidth="1"/>
    <col min="13575" max="13824" width="11.42578125" style="200"/>
    <col min="13825" max="13825" width="29.85546875" style="200" customWidth="1"/>
    <col min="13826" max="13826" width="15.42578125" style="200" customWidth="1"/>
    <col min="13827" max="13827" width="11.140625" style="200" customWidth="1"/>
    <col min="13828" max="13828" width="12" style="200" customWidth="1"/>
    <col min="13829" max="13829" width="10.140625" style="200" customWidth="1"/>
    <col min="13830" max="13830" width="11.28515625" style="200" customWidth="1"/>
    <col min="13831" max="14080" width="11.42578125" style="200"/>
    <col min="14081" max="14081" width="29.85546875" style="200" customWidth="1"/>
    <col min="14082" max="14082" width="15.42578125" style="200" customWidth="1"/>
    <col min="14083" max="14083" width="11.140625" style="200" customWidth="1"/>
    <col min="14084" max="14084" width="12" style="200" customWidth="1"/>
    <col min="14085" max="14085" width="10.140625" style="200" customWidth="1"/>
    <col min="14086" max="14086" width="11.28515625" style="200" customWidth="1"/>
    <col min="14087" max="14336" width="11.42578125" style="200"/>
    <col min="14337" max="14337" width="29.85546875" style="200" customWidth="1"/>
    <col min="14338" max="14338" width="15.42578125" style="200" customWidth="1"/>
    <col min="14339" max="14339" width="11.140625" style="200" customWidth="1"/>
    <col min="14340" max="14340" width="12" style="200" customWidth="1"/>
    <col min="14341" max="14341" width="10.140625" style="200" customWidth="1"/>
    <col min="14342" max="14342" width="11.28515625" style="200" customWidth="1"/>
    <col min="14343" max="14592" width="11.42578125" style="200"/>
    <col min="14593" max="14593" width="29.85546875" style="200" customWidth="1"/>
    <col min="14594" max="14594" width="15.42578125" style="200" customWidth="1"/>
    <col min="14595" max="14595" width="11.140625" style="200" customWidth="1"/>
    <col min="14596" max="14596" width="12" style="200" customWidth="1"/>
    <col min="14597" max="14597" width="10.140625" style="200" customWidth="1"/>
    <col min="14598" max="14598" width="11.28515625" style="200" customWidth="1"/>
    <col min="14599" max="14848" width="11.42578125" style="200"/>
    <col min="14849" max="14849" width="29.85546875" style="200" customWidth="1"/>
    <col min="14850" max="14850" width="15.42578125" style="200" customWidth="1"/>
    <col min="14851" max="14851" width="11.140625" style="200" customWidth="1"/>
    <col min="14852" max="14852" width="12" style="200" customWidth="1"/>
    <col min="14853" max="14853" width="10.140625" style="200" customWidth="1"/>
    <col min="14854" max="14854" width="11.28515625" style="200" customWidth="1"/>
    <col min="14855" max="15104" width="11.42578125" style="200"/>
    <col min="15105" max="15105" width="29.85546875" style="200" customWidth="1"/>
    <col min="15106" max="15106" width="15.42578125" style="200" customWidth="1"/>
    <col min="15107" max="15107" width="11.140625" style="200" customWidth="1"/>
    <col min="15108" max="15108" width="12" style="200" customWidth="1"/>
    <col min="15109" max="15109" width="10.140625" style="200" customWidth="1"/>
    <col min="15110" max="15110" width="11.28515625" style="200" customWidth="1"/>
    <col min="15111" max="15360" width="11.42578125" style="200"/>
    <col min="15361" max="15361" width="29.85546875" style="200" customWidth="1"/>
    <col min="15362" max="15362" width="15.42578125" style="200" customWidth="1"/>
    <col min="15363" max="15363" width="11.140625" style="200" customWidth="1"/>
    <col min="15364" max="15364" width="12" style="200" customWidth="1"/>
    <col min="15365" max="15365" width="10.140625" style="200" customWidth="1"/>
    <col min="15366" max="15366" width="11.28515625" style="200" customWidth="1"/>
    <col min="15367" max="15616" width="11.42578125" style="200"/>
    <col min="15617" max="15617" width="29.85546875" style="200" customWidth="1"/>
    <col min="15618" max="15618" width="15.42578125" style="200" customWidth="1"/>
    <col min="15619" max="15619" width="11.140625" style="200" customWidth="1"/>
    <col min="15620" max="15620" width="12" style="200" customWidth="1"/>
    <col min="15621" max="15621" width="10.140625" style="200" customWidth="1"/>
    <col min="15622" max="15622" width="11.28515625" style="200" customWidth="1"/>
    <col min="15623" max="15872" width="11.42578125" style="200"/>
    <col min="15873" max="15873" width="29.85546875" style="200" customWidth="1"/>
    <col min="15874" max="15874" width="15.42578125" style="200" customWidth="1"/>
    <col min="15875" max="15875" width="11.140625" style="200" customWidth="1"/>
    <col min="15876" max="15876" width="12" style="200" customWidth="1"/>
    <col min="15877" max="15877" width="10.140625" style="200" customWidth="1"/>
    <col min="15878" max="15878" width="11.28515625" style="200" customWidth="1"/>
    <col min="15879" max="16128" width="11.42578125" style="200"/>
    <col min="16129" max="16129" width="29.85546875" style="200" customWidth="1"/>
    <col min="16130" max="16130" width="15.42578125" style="200" customWidth="1"/>
    <col min="16131" max="16131" width="11.140625" style="200" customWidth="1"/>
    <col min="16132" max="16132" width="12" style="200" customWidth="1"/>
    <col min="16133" max="16133" width="10.140625" style="200" customWidth="1"/>
    <col min="16134" max="16134" width="11.28515625" style="200" customWidth="1"/>
    <col min="16135" max="16384" width="11.42578125" style="200"/>
  </cols>
  <sheetData>
    <row r="1" spans="1:13" ht="39.75" customHeight="1" x14ac:dyDescent="0.25">
      <c r="A1" s="485" t="s">
        <v>175</v>
      </c>
      <c r="B1" s="486"/>
      <c r="C1" s="487" t="s">
        <v>176</v>
      </c>
      <c r="D1" s="488"/>
      <c r="E1" s="488"/>
      <c r="F1" s="488"/>
      <c r="G1" s="489"/>
      <c r="H1" s="199"/>
    </row>
    <row r="2" spans="1:13" s="201" customFormat="1" ht="15.75" customHeight="1" thickBot="1" x14ac:dyDescent="0.25">
      <c r="A2" s="493" t="s">
        <v>177</v>
      </c>
      <c r="B2" s="494"/>
      <c r="C2" s="490"/>
      <c r="D2" s="491"/>
      <c r="E2" s="491"/>
      <c r="F2" s="491"/>
      <c r="G2" s="492"/>
    </row>
    <row r="3" spans="1:13" s="201" customFormat="1" ht="12" thickBot="1" x14ac:dyDescent="0.25"/>
    <row r="4" spans="1:13" s="201" customFormat="1" ht="43.5" customHeight="1" thickBot="1" x14ac:dyDescent="0.25">
      <c r="A4" s="495" t="s">
        <v>178</v>
      </c>
      <c r="B4" s="496"/>
      <c r="C4" s="497"/>
      <c r="D4" s="495" t="s">
        <v>286</v>
      </c>
      <c r="E4" s="496"/>
      <c r="F4" s="496"/>
      <c r="G4" s="497"/>
      <c r="I4" s="201" t="s">
        <v>287</v>
      </c>
    </row>
    <row r="5" spans="1:13" s="201" customFormat="1" ht="11.25" x14ac:dyDescent="0.2">
      <c r="A5" s="202"/>
      <c r="B5" s="202"/>
      <c r="C5" s="202"/>
      <c r="D5" s="202"/>
      <c r="E5" s="202"/>
      <c r="F5" s="202"/>
      <c r="G5" s="202"/>
    </row>
    <row r="6" spans="1:13" s="201" customFormat="1" x14ac:dyDescent="0.2">
      <c r="A6" s="203"/>
      <c r="B6" s="204"/>
      <c r="C6" s="204" t="s">
        <v>1</v>
      </c>
      <c r="D6" s="205" t="s">
        <v>180</v>
      </c>
      <c r="E6" s="206" t="s">
        <v>13</v>
      </c>
      <c r="F6" s="207"/>
      <c r="G6" s="207"/>
    </row>
    <row r="7" spans="1:13" s="201" customFormat="1" ht="12" customHeight="1" x14ac:dyDescent="0.2">
      <c r="A7" s="203"/>
      <c r="B7" s="206"/>
      <c r="C7" s="206">
        <v>13</v>
      </c>
      <c r="D7" s="206" t="s">
        <v>181</v>
      </c>
      <c r="E7" s="206">
        <v>3.6</v>
      </c>
      <c r="F7" s="203"/>
      <c r="G7" s="203"/>
    </row>
    <row r="8" spans="1:13" s="201" customFormat="1" x14ac:dyDescent="0.2">
      <c r="A8" s="208" t="s">
        <v>182</v>
      </c>
    </row>
    <row r="9" spans="1:13" s="201" customFormat="1" ht="11.25" x14ac:dyDescent="0.2">
      <c r="A9" s="209" t="s">
        <v>183</v>
      </c>
      <c r="B9" s="209"/>
      <c r="C9" s="210" t="s">
        <v>184</v>
      </c>
      <c r="D9" s="210" t="s">
        <v>185</v>
      </c>
      <c r="E9" s="210" t="s">
        <v>186</v>
      </c>
      <c r="F9" s="210" t="s">
        <v>187</v>
      </c>
      <c r="G9" s="211"/>
    </row>
    <row r="10" spans="1:13" s="201" customFormat="1" ht="11.25" customHeight="1" x14ac:dyDescent="0.2">
      <c r="A10" s="502" t="s">
        <v>188</v>
      </c>
      <c r="B10" s="502"/>
      <c r="C10" s="263"/>
      <c r="D10" s="213"/>
      <c r="E10" s="214">
        <v>0.05</v>
      </c>
      <c r="F10" s="215">
        <v>107.94650123522145</v>
      </c>
      <c r="G10" s="211"/>
    </row>
    <row r="11" spans="1:13" s="201" customFormat="1" ht="11.25" customHeight="1" x14ac:dyDescent="0.2">
      <c r="A11" s="500" t="s">
        <v>229</v>
      </c>
      <c r="B11" s="501"/>
      <c r="C11" s="263"/>
      <c r="D11" s="213">
        <v>121000</v>
      </c>
      <c r="E11" s="267">
        <v>50</v>
      </c>
      <c r="F11" s="215">
        <v>2420</v>
      </c>
      <c r="G11" s="211"/>
      <c r="J11" s="201">
        <v>121975</v>
      </c>
      <c r="K11" s="201">
        <v>50</v>
      </c>
      <c r="M11" s="201">
        <v>2439.5</v>
      </c>
    </row>
    <row r="12" spans="1:13" s="201" customFormat="1" ht="11.25" customHeight="1" x14ac:dyDescent="0.2">
      <c r="A12" s="502" t="s">
        <v>228</v>
      </c>
      <c r="B12" s="502"/>
      <c r="C12" s="265"/>
      <c r="D12" s="266">
        <v>166000</v>
      </c>
      <c r="E12" s="267">
        <v>50</v>
      </c>
      <c r="F12" s="215">
        <v>3320</v>
      </c>
      <c r="G12" s="211"/>
    </row>
    <row r="13" spans="1:13" s="201" customFormat="1" ht="11.25" customHeight="1" x14ac:dyDescent="0.2">
      <c r="A13" s="502" t="s">
        <v>230</v>
      </c>
      <c r="B13" s="502"/>
      <c r="C13" s="265"/>
      <c r="D13" s="266">
        <v>116000</v>
      </c>
      <c r="E13" s="267">
        <v>50</v>
      </c>
      <c r="F13" s="215">
        <v>2320</v>
      </c>
      <c r="G13" s="211"/>
    </row>
    <row r="14" spans="1:13" s="201" customFormat="1" ht="12" thickBot="1" x14ac:dyDescent="0.25">
      <c r="F14" s="206" t="s">
        <v>189</v>
      </c>
      <c r="G14" s="218">
        <v>8167.9465012352211</v>
      </c>
    </row>
    <row r="15" spans="1:13" s="201" customFormat="1" ht="13.5" thickBot="1" x14ac:dyDescent="0.25">
      <c r="A15" s="208" t="s">
        <v>190</v>
      </c>
    </row>
    <row r="16" spans="1:13" s="201" customFormat="1" ht="12.75" customHeight="1" x14ac:dyDescent="0.2">
      <c r="A16" s="479" t="s">
        <v>183</v>
      </c>
      <c r="B16" s="480"/>
      <c r="C16" s="219" t="s">
        <v>191</v>
      </c>
      <c r="D16" s="219" t="s">
        <v>192</v>
      </c>
      <c r="E16" s="219" t="s">
        <v>193</v>
      </c>
      <c r="F16" s="220" t="s">
        <v>187</v>
      </c>
      <c r="G16" s="221"/>
    </row>
    <row r="17" spans="1:9" s="201" customFormat="1" ht="23.25" customHeight="1" x14ac:dyDescent="0.2">
      <c r="A17" s="499" t="s">
        <v>288</v>
      </c>
      <c r="B17" s="499"/>
      <c r="C17" s="212" t="s">
        <v>162</v>
      </c>
      <c r="D17" s="254">
        <v>29750</v>
      </c>
      <c r="E17" s="212">
        <v>1.3</v>
      </c>
      <c r="F17" s="254">
        <v>38675</v>
      </c>
      <c r="G17" s="211"/>
    </row>
    <row r="18" spans="1:9" s="201" customFormat="1" ht="11.25" x14ac:dyDescent="0.2">
      <c r="A18" s="502" t="s">
        <v>289</v>
      </c>
      <c r="B18" s="502"/>
      <c r="C18" s="263" t="s">
        <v>233</v>
      </c>
      <c r="D18" s="266">
        <v>40</v>
      </c>
      <c r="E18" s="263">
        <v>25</v>
      </c>
      <c r="F18" s="215">
        <v>1000</v>
      </c>
      <c r="G18" s="211"/>
    </row>
    <row r="19" spans="1:9" s="201" customFormat="1" ht="11.25" x14ac:dyDescent="0.2">
      <c r="A19" s="500"/>
      <c r="B19" s="501"/>
      <c r="C19" s="263"/>
      <c r="D19" s="266"/>
      <c r="E19" s="263"/>
      <c r="F19" s="215"/>
      <c r="G19" s="211"/>
    </row>
    <row r="20" spans="1:9" s="201" customFormat="1" ht="11.25" x14ac:dyDescent="0.2">
      <c r="A20" s="500"/>
      <c r="B20" s="501"/>
      <c r="C20" s="263"/>
      <c r="D20" s="266"/>
      <c r="E20" s="263"/>
      <c r="F20" s="215"/>
      <c r="G20" s="211"/>
    </row>
    <row r="21" spans="1:9" s="201" customFormat="1" ht="11.25" x14ac:dyDescent="0.2">
      <c r="A21" s="500"/>
      <c r="B21" s="501"/>
      <c r="C21" s="263"/>
      <c r="D21" s="266"/>
      <c r="E21" s="263"/>
      <c r="F21" s="215"/>
      <c r="G21" s="211"/>
    </row>
    <row r="22" spans="1:9" s="201" customFormat="1" ht="12.75" customHeight="1" x14ac:dyDescent="0.2">
      <c r="A22" s="483"/>
      <c r="B22" s="484"/>
      <c r="C22" s="210"/>
      <c r="D22" s="215"/>
      <c r="E22" s="210"/>
      <c r="F22" s="215"/>
      <c r="G22" s="211"/>
    </row>
    <row r="23" spans="1:9" s="201" customFormat="1" ht="12" thickBot="1" x14ac:dyDescent="0.25">
      <c r="F23" s="206" t="s">
        <v>189</v>
      </c>
      <c r="G23" s="218">
        <v>39675</v>
      </c>
    </row>
    <row r="24" spans="1:9" s="201" customFormat="1" ht="13.5" thickBot="1" x14ac:dyDescent="0.25">
      <c r="A24" s="208" t="s">
        <v>198</v>
      </c>
    </row>
    <row r="25" spans="1:9" s="201" customFormat="1" ht="11.25" x14ac:dyDescent="0.2">
      <c r="A25" s="223" t="s">
        <v>199</v>
      </c>
      <c r="B25" s="224" t="s">
        <v>200</v>
      </c>
      <c r="C25" s="219" t="s">
        <v>201</v>
      </c>
      <c r="D25" s="219" t="s">
        <v>202</v>
      </c>
      <c r="E25" s="219" t="s">
        <v>203</v>
      </c>
      <c r="F25" s="220" t="s">
        <v>187</v>
      </c>
      <c r="G25" s="225"/>
    </row>
    <row r="26" spans="1:9" s="201" customFormat="1" ht="22.5" x14ac:dyDescent="0.2">
      <c r="A26" s="232" t="s">
        <v>290</v>
      </c>
      <c r="B26" s="212">
        <v>1.3</v>
      </c>
      <c r="C26" s="212">
        <v>20</v>
      </c>
      <c r="D26" s="212">
        <v>26</v>
      </c>
      <c r="E26" s="254">
        <v>1233.33</v>
      </c>
      <c r="F26" s="254">
        <v>32066.579999999998</v>
      </c>
      <c r="G26" s="211"/>
    </row>
    <row r="27" spans="1:9" s="201" customFormat="1" ht="11.25" x14ac:dyDescent="0.2">
      <c r="A27" s="226"/>
      <c r="B27" s="210"/>
      <c r="C27" s="210"/>
      <c r="D27" s="210"/>
      <c r="E27" s="215"/>
      <c r="F27" s="215">
        <v>0</v>
      </c>
      <c r="G27" s="211"/>
    </row>
    <row r="28" spans="1:9" s="201" customFormat="1" ht="12" thickBot="1" x14ac:dyDescent="0.25">
      <c r="F28" s="206" t="s">
        <v>189</v>
      </c>
      <c r="G28" s="218">
        <v>32066.579999999998</v>
      </c>
    </row>
    <row r="29" spans="1:9" s="201" customFormat="1" ht="13.5" thickBot="1" x14ac:dyDescent="0.25">
      <c r="A29" s="208" t="s">
        <v>204</v>
      </c>
    </row>
    <row r="30" spans="1:9" s="201" customFormat="1" ht="11.25" x14ac:dyDescent="0.2">
      <c r="A30" s="223" t="s">
        <v>205</v>
      </c>
      <c r="B30" s="228" t="s">
        <v>206</v>
      </c>
      <c r="C30" s="229" t="s">
        <v>207</v>
      </c>
      <c r="D30" s="230" t="s">
        <v>208</v>
      </c>
      <c r="E30" s="231" t="s">
        <v>186</v>
      </c>
      <c r="F30" s="220" t="s">
        <v>187</v>
      </c>
      <c r="G30" s="221"/>
    </row>
    <row r="31" spans="1:9" s="201" customFormat="1" ht="23.25" customHeight="1" thickBot="1" x14ac:dyDescent="0.25">
      <c r="A31" s="232" t="s">
        <v>209</v>
      </c>
      <c r="B31" s="233">
        <v>116698.92025429347</v>
      </c>
      <c r="C31" s="234">
        <v>185</v>
      </c>
      <c r="D31" s="233">
        <v>215893.00247044291</v>
      </c>
      <c r="E31" s="234">
        <v>100</v>
      </c>
      <c r="F31" s="235">
        <v>2158.9300247044289</v>
      </c>
      <c r="G31" s="236"/>
      <c r="H31" s="201" t="s">
        <v>210</v>
      </c>
    </row>
    <row r="32" spans="1:9" s="201" customFormat="1" ht="12" thickBot="1" x14ac:dyDescent="0.25">
      <c r="F32" s="206" t="s">
        <v>189</v>
      </c>
      <c r="G32" s="238">
        <v>2158.9300247044289</v>
      </c>
      <c r="I32" s="243"/>
    </row>
    <row r="33" spans="1:10" s="201" customFormat="1" ht="12" thickBot="1" x14ac:dyDescent="0.25">
      <c r="F33" s="239"/>
      <c r="I33" s="243"/>
    </row>
    <row r="34" spans="1:10" s="201" customFormat="1" ht="12" thickBot="1" x14ac:dyDescent="0.25">
      <c r="D34" s="240" t="s">
        <v>211</v>
      </c>
      <c r="E34" s="241"/>
      <c r="F34" s="241"/>
      <c r="G34" s="238">
        <v>82068</v>
      </c>
      <c r="I34" s="242"/>
      <c r="J34" s="242"/>
    </row>
    <row r="35" spans="1:10" s="201" customFormat="1" x14ac:dyDescent="0.2">
      <c r="A35" s="208"/>
    </row>
    <row r="36" spans="1:10" s="201" customFormat="1" ht="11.25" x14ac:dyDescent="0.2">
      <c r="A36" s="241"/>
      <c r="B36" s="241"/>
      <c r="C36" s="239"/>
      <c r="D36" s="241"/>
      <c r="E36" s="239"/>
      <c r="F36" s="239"/>
    </row>
    <row r="37" spans="1:10" s="201" customFormat="1" ht="13.5" customHeight="1" x14ac:dyDescent="0.2">
      <c r="A37" s="206"/>
      <c r="B37" s="260"/>
      <c r="C37" s="475" t="s">
        <v>3</v>
      </c>
      <c r="D37" s="475"/>
      <c r="E37" s="475"/>
      <c r="F37" s="261" t="s">
        <v>212</v>
      </c>
      <c r="G37" s="246" t="s">
        <v>213</v>
      </c>
    </row>
    <row r="38" spans="1:10" s="201" customFormat="1" ht="11.25" x14ac:dyDescent="0.2">
      <c r="C38" s="476" t="s">
        <v>168</v>
      </c>
      <c r="D38" s="476"/>
      <c r="E38" s="476"/>
      <c r="F38" s="247">
        <v>0.23</v>
      </c>
      <c r="G38" s="248">
        <v>18875.64</v>
      </c>
    </row>
    <row r="39" spans="1:10" s="201" customFormat="1" ht="11.25" x14ac:dyDescent="0.2">
      <c r="C39" s="476" t="s">
        <v>214</v>
      </c>
      <c r="D39" s="476"/>
      <c r="E39" s="476"/>
      <c r="F39" s="247">
        <v>0.02</v>
      </c>
      <c r="G39" s="248">
        <v>1641.3600000000001</v>
      </c>
    </row>
    <row r="40" spans="1:10" s="201" customFormat="1" x14ac:dyDescent="0.2">
      <c r="A40" s="200"/>
      <c r="B40" s="203"/>
      <c r="C40" s="476" t="s">
        <v>171</v>
      </c>
      <c r="D40" s="476"/>
      <c r="E40" s="476"/>
      <c r="F40" s="247">
        <v>0.05</v>
      </c>
      <c r="G40" s="248">
        <v>4103.4000000000005</v>
      </c>
      <c r="I40" s="249"/>
    </row>
    <row r="41" spans="1:10" s="201" customFormat="1" ht="11.25" x14ac:dyDescent="0.2">
      <c r="A41" s="203"/>
      <c r="C41" s="475" t="s">
        <v>215</v>
      </c>
      <c r="D41" s="475"/>
      <c r="E41" s="475"/>
      <c r="F41" s="475"/>
      <c r="G41" s="250">
        <v>106688</v>
      </c>
      <c r="I41" s="249"/>
    </row>
    <row r="42" spans="1:10" s="201" customFormat="1" ht="11.25" x14ac:dyDescent="0.2">
      <c r="A42" s="477"/>
      <c r="B42" s="477"/>
      <c r="C42" s="477"/>
      <c r="E42" s="477"/>
      <c r="F42" s="477"/>
      <c r="G42" s="477"/>
    </row>
    <row r="43" spans="1:10" s="201" customFormat="1" ht="9" customHeight="1" x14ac:dyDescent="0.3">
      <c r="A43" s="251"/>
      <c r="B43" s="241"/>
      <c r="C43" s="241"/>
      <c r="D43" s="241"/>
      <c r="E43" s="241"/>
      <c r="F43" s="241"/>
      <c r="G43" s="241"/>
    </row>
    <row r="44" spans="1:10" s="201" customFormat="1" ht="11.25" x14ac:dyDescent="0.2">
      <c r="A44" s="473" t="s">
        <v>216</v>
      </c>
      <c r="B44" s="473"/>
      <c r="D44" s="203"/>
      <c r="E44" s="203"/>
    </row>
    <row r="45" spans="1:10" s="201" customFormat="1" ht="11.25" x14ac:dyDescent="0.2">
      <c r="A45" s="252" t="s">
        <v>217</v>
      </c>
      <c r="B45" s="253"/>
      <c r="C45" s="253"/>
      <c r="D45" s="201" t="s">
        <v>218</v>
      </c>
    </row>
    <row r="46" spans="1:10" s="201" customFormat="1" ht="11.25" x14ac:dyDescent="0.2">
      <c r="A46" s="252" t="s">
        <v>218</v>
      </c>
      <c r="B46" s="253"/>
      <c r="C46" s="253"/>
      <c r="D46" s="201" t="s">
        <v>218</v>
      </c>
    </row>
    <row r="47" spans="1:10" s="201" customFormat="1" ht="11.25" x14ac:dyDescent="0.2"/>
    <row r="48" spans="1:10" s="201" customFormat="1" ht="11.25" x14ac:dyDescent="0.2">
      <c r="A48" s="252" t="s">
        <v>219</v>
      </c>
    </row>
    <row r="49" spans="1:7" s="201" customFormat="1" ht="11.25" x14ac:dyDescent="0.2">
      <c r="A49" s="474"/>
      <c r="B49" s="474"/>
      <c r="C49" s="474"/>
      <c r="D49" s="474"/>
      <c r="E49" s="474"/>
      <c r="F49" s="474"/>
      <c r="G49" s="474"/>
    </row>
    <row r="50" spans="1:7" s="201" customFormat="1" ht="11.25" x14ac:dyDescent="0.2">
      <c r="A50" s="498"/>
      <c r="B50" s="498"/>
      <c r="C50" s="498"/>
      <c r="D50" s="498"/>
      <c r="E50" s="498"/>
      <c r="F50" s="498"/>
      <c r="G50" s="498"/>
    </row>
    <row r="51" spans="1:7" s="201" customFormat="1" ht="11.25" x14ac:dyDescent="0.2"/>
    <row r="52" spans="1:7" s="201" customFormat="1" ht="11.25" x14ac:dyDescent="0.2"/>
    <row r="53" spans="1:7" s="201" customFormat="1" ht="11.25" x14ac:dyDescent="0.2"/>
    <row r="54" spans="1:7" s="201" customFormat="1" ht="11.25" x14ac:dyDescent="0.2"/>
    <row r="55" spans="1:7" s="201" customFormat="1" ht="11.25" x14ac:dyDescent="0.2"/>
  </sheetData>
  <mergeCells count="26">
    <mergeCell ref="A10:B10"/>
    <mergeCell ref="A1:B1"/>
    <mergeCell ref="C1:G2"/>
    <mergeCell ref="A2:B2"/>
    <mergeCell ref="A4:C4"/>
    <mergeCell ref="D4:G4"/>
    <mergeCell ref="C38:E38"/>
    <mergeCell ref="A11:B11"/>
    <mergeCell ref="A12:B12"/>
    <mergeCell ref="A13:B13"/>
    <mergeCell ref="A16:B16"/>
    <mergeCell ref="A17:B17"/>
    <mergeCell ref="A18:B18"/>
    <mergeCell ref="A19:B19"/>
    <mergeCell ref="A20:B20"/>
    <mergeCell ref="A21:B21"/>
    <mergeCell ref="A22:B22"/>
    <mergeCell ref="C37:E37"/>
    <mergeCell ref="A49:G49"/>
    <mergeCell ref="A50:G50"/>
    <mergeCell ref="C39:E39"/>
    <mergeCell ref="C40:E40"/>
    <mergeCell ref="C41:F41"/>
    <mergeCell ref="A42:C42"/>
    <mergeCell ref="E42:G42"/>
    <mergeCell ref="A44:B44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18</vt:i4>
      </vt:variant>
    </vt:vector>
  </HeadingPairs>
  <TitlesOfParts>
    <vt:vector size="35" baseType="lpstr">
      <vt:lpstr>PRESUPUESTO OFICIAL (Entidad)</vt:lpstr>
      <vt:lpstr>Analisis AIU final</vt:lpstr>
      <vt:lpstr>Cronograma</vt:lpstr>
      <vt:lpstr>acarreos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'1'!Área_de_impresión</vt:lpstr>
      <vt:lpstr>'10'!Área_de_impresión</vt:lpstr>
      <vt:lpstr>'11'!Área_de_impresión</vt:lpstr>
      <vt:lpstr>'12'!Área_de_impresión</vt:lpstr>
      <vt:lpstr>'13'!Área_de_impresión</vt:lpstr>
      <vt:lpstr>'2'!Área_de_impresión</vt:lpstr>
      <vt:lpstr>'3'!Área_de_impresión</vt:lpstr>
      <vt:lpstr>'4'!Área_de_impresión</vt:lpstr>
      <vt:lpstr>'5'!Área_de_impresión</vt:lpstr>
      <vt:lpstr>'6'!Área_de_impresión</vt:lpstr>
      <vt:lpstr>'7'!Área_de_impresión</vt:lpstr>
      <vt:lpstr>'8'!Área_de_impresión</vt:lpstr>
      <vt:lpstr>'9'!Área_de_impresión</vt:lpstr>
      <vt:lpstr>acarreos!Área_de_impresión</vt:lpstr>
      <vt:lpstr>'Analisis AIU final'!Área_de_impresión</vt:lpstr>
      <vt:lpstr>Cronograma!Área_de_impresión</vt:lpstr>
      <vt:lpstr>'PRESUPUESTO OFICIAL (Entidad)'!Área_de_impresión</vt:lpstr>
      <vt:lpstr>'Analisis AIU final'!Títulos_a_imprimir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arrieta</dc:creator>
  <cp:lastModifiedBy>arrieta</cp:lastModifiedBy>
  <cp:lastPrinted>2023-03-04T14:43:15Z</cp:lastPrinted>
  <dcterms:created xsi:type="dcterms:W3CDTF">2022-12-28T22:04:09Z</dcterms:created>
  <dcterms:modified xsi:type="dcterms:W3CDTF">2023-03-04T14:49:02Z</dcterms:modified>
</cp:coreProperties>
</file>