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embeddings/oleObject2.bin" ContentType="application/vnd.openxmlformats-officedocument.oleObject"/>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https://invias-my.sharepoint.com/personal/rgrodriguez_invias_gov_co/Documents/INVIAS/CONTRATACION/2023/IP-DT-ATL-002-2023/"/>
    </mc:Choice>
  </mc:AlternateContent>
  <xr:revisionPtr revIDLastSave="4" documentId="11_4766CF2560429CCD0700706F7A9645A5B1E415C7" xr6:coauthVersionLast="47" xr6:coauthVersionMax="47" xr10:uidLastSave="{33737E07-5CB4-43BD-B440-A1F74AFAB577}"/>
  <bookViews>
    <workbookView xWindow="-120" yWindow="-120" windowWidth="29040" windowHeight="15840" xr2:uid="{00000000-000D-0000-FFFF-FFFF00000000}"/>
  </bookViews>
  <sheets>
    <sheet name="Presupuesto Oficial" sheetId="5" r:id="rId1"/>
    <sheet name="201.7 " sheetId="19" r:id="rId2"/>
    <sheet name="311.1P " sheetId="26" r:id="rId3"/>
    <sheet name="600.1.1 " sheetId="20" r:id="rId4"/>
    <sheet name="630.3" sheetId="14" r:id="rId5"/>
    <sheet name="630.6 " sheetId="24" r:id="rId6"/>
    <sheet name="630.7" sheetId="25" r:id="rId7"/>
    <sheet name="630.4.1 " sheetId="23" r:id="rId8"/>
    <sheet name="661.2P" sheetId="21" r:id="rId9"/>
    <sheet name="640.1" sheetId="22" r:id="rId10"/>
    <sheet name="610.3" sheetId="16" r:id="rId11"/>
    <sheet name="650.2 EP1" sheetId="18" r:id="rId12"/>
    <sheet name="Propuesta Económica" sheetId="6" r:id="rId13"/>
    <sheet name="Indicar código del item de pago" sheetId="8"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_____________PJ50" localSheetId="1">#REF!</definedName>
    <definedName name="______________PJ50" localSheetId="2">#REF!</definedName>
    <definedName name="______________PJ50" localSheetId="3">#REF!</definedName>
    <definedName name="______________PJ50" localSheetId="7">#REF!</definedName>
    <definedName name="______________PJ50" localSheetId="5">#REF!</definedName>
    <definedName name="______________PJ50" localSheetId="6">#REF!</definedName>
    <definedName name="______________PJ50" localSheetId="9">#REF!</definedName>
    <definedName name="______________PJ50" localSheetId="8">#REF!</definedName>
    <definedName name="______________PJ50">#REF!</definedName>
    <definedName name="_____________PJ50" localSheetId="1">#REF!</definedName>
    <definedName name="_____________PJ50" localSheetId="2">#REF!</definedName>
    <definedName name="_____________PJ50" localSheetId="3">#REF!</definedName>
    <definedName name="_____________PJ50" localSheetId="7">#REF!</definedName>
    <definedName name="_____________PJ50" localSheetId="5">#REF!</definedName>
    <definedName name="_____________PJ50" localSheetId="6">#REF!</definedName>
    <definedName name="_____________PJ50" localSheetId="9">#REF!</definedName>
    <definedName name="_____________PJ50" localSheetId="11">#REF!</definedName>
    <definedName name="_____________PJ50" localSheetId="8">#REF!</definedName>
    <definedName name="_____________PJ50">#REF!</definedName>
    <definedName name="____________PJ50" localSheetId="1">#REF!</definedName>
    <definedName name="____________PJ50" localSheetId="2">#REF!</definedName>
    <definedName name="____________PJ50" localSheetId="3">#REF!</definedName>
    <definedName name="____________PJ50" localSheetId="7">#REF!</definedName>
    <definedName name="____________PJ50" localSheetId="5">#REF!</definedName>
    <definedName name="____________PJ50" localSheetId="6">#REF!</definedName>
    <definedName name="____________PJ50" localSheetId="9">#REF!</definedName>
    <definedName name="____________PJ50" localSheetId="11">#REF!</definedName>
    <definedName name="____________PJ50" localSheetId="8">#REF!</definedName>
    <definedName name="____________PJ50">#REF!</definedName>
    <definedName name="___________APU221" localSheetId="1">#REF!</definedName>
    <definedName name="___________APU221" localSheetId="2">#REF!</definedName>
    <definedName name="___________APU221" localSheetId="3">#REF!</definedName>
    <definedName name="___________APU221" localSheetId="7">#REF!</definedName>
    <definedName name="___________APU221" localSheetId="5">#REF!</definedName>
    <definedName name="___________APU221" localSheetId="6">#REF!</definedName>
    <definedName name="___________APU221" localSheetId="9">#REF!</definedName>
    <definedName name="___________APU221" localSheetId="11">#REF!</definedName>
    <definedName name="___________APU221" localSheetId="8">#REF!</definedName>
    <definedName name="___________APU221">#REF!</definedName>
    <definedName name="___________APU465" localSheetId="11">[1]!absc</definedName>
    <definedName name="___________APU465">[1]!absc</definedName>
    <definedName name="___________PJ50" localSheetId="1">#REF!</definedName>
    <definedName name="___________PJ50" localSheetId="2">#REF!</definedName>
    <definedName name="___________PJ50" localSheetId="3">#REF!</definedName>
    <definedName name="___________PJ50" localSheetId="7">#REF!</definedName>
    <definedName name="___________PJ50" localSheetId="5">#REF!</definedName>
    <definedName name="___________PJ50" localSheetId="6">#REF!</definedName>
    <definedName name="___________PJ50" localSheetId="9">#REF!</definedName>
    <definedName name="___________PJ50" localSheetId="11">#REF!</definedName>
    <definedName name="___________PJ50" localSheetId="8">#REF!</definedName>
    <definedName name="___________PJ50">#REF!</definedName>
    <definedName name="___________pj51" localSheetId="1">#REF!</definedName>
    <definedName name="___________pj51" localSheetId="2">#REF!</definedName>
    <definedName name="___________pj51" localSheetId="3">#REF!</definedName>
    <definedName name="___________pj51" localSheetId="7">#REF!</definedName>
    <definedName name="___________pj51" localSheetId="5">#REF!</definedName>
    <definedName name="___________pj51" localSheetId="6">#REF!</definedName>
    <definedName name="___________pj51" localSheetId="9">#REF!</definedName>
    <definedName name="___________pj51" localSheetId="11">#REF!</definedName>
    <definedName name="___________pj51" localSheetId="8">#REF!</definedName>
    <definedName name="___________pj51">#REF!</definedName>
    <definedName name="__________APU221" localSheetId="1">#REF!</definedName>
    <definedName name="__________APU221" localSheetId="2">#REF!</definedName>
    <definedName name="__________APU221" localSheetId="3">#REF!</definedName>
    <definedName name="__________APU221" localSheetId="7">#REF!</definedName>
    <definedName name="__________APU221" localSheetId="5">#REF!</definedName>
    <definedName name="__________APU221" localSheetId="6">#REF!</definedName>
    <definedName name="__________APU221" localSheetId="9">#REF!</definedName>
    <definedName name="__________APU221" localSheetId="11">#REF!</definedName>
    <definedName name="__________APU221" localSheetId="8">#REF!</definedName>
    <definedName name="__________APU221">#REF!</definedName>
    <definedName name="__________APU465" localSheetId="11">[1]!absc</definedName>
    <definedName name="__________APU465">[1]!absc</definedName>
    <definedName name="__________PJ50" localSheetId="1">#REF!</definedName>
    <definedName name="__________PJ50" localSheetId="2">#REF!</definedName>
    <definedName name="__________PJ50" localSheetId="3">#REF!</definedName>
    <definedName name="__________PJ50" localSheetId="7">#REF!</definedName>
    <definedName name="__________PJ50" localSheetId="5">#REF!</definedName>
    <definedName name="__________PJ50" localSheetId="6">#REF!</definedName>
    <definedName name="__________PJ50" localSheetId="9">#REF!</definedName>
    <definedName name="__________PJ50" localSheetId="11">#REF!</definedName>
    <definedName name="__________PJ50" localSheetId="8">#REF!</definedName>
    <definedName name="__________PJ50">#REF!</definedName>
    <definedName name="__________pj51" localSheetId="1">#REF!</definedName>
    <definedName name="__________pj51" localSheetId="2">#REF!</definedName>
    <definedName name="__________pj51" localSheetId="3">#REF!</definedName>
    <definedName name="__________pj51" localSheetId="7">#REF!</definedName>
    <definedName name="__________pj51" localSheetId="5">#REF!</definedName>
    <definedName name="__________pj51" localSheetId="6">#REF!</definedName>
    <definedName name="__________pj51" localSheetId="9">#REF!</definedName>
    <definedName name="__________pj51" localSheetId="11">#REF!</definedName>
    <definedName name="__________pj51" localSheetId="8">#REF!</definedName>
    <definedName name="__________pj51">#REF!</definedName>
    <definedName name="_________APU221" localSheetId="1">#REF!</definedName>
    <definedName name="_________APU221" localSheetId="2">#REF!</definedName>
    <definedName name="_________APU221" localSheetId="3">#REF!</definedName>
    <definedName name="_________APU221" localSheetId="7">#REF!</definedName>
    <definedName name="_________APU221" localSheetId="5">#REF!</definedName>
    <definedName name="_________APU221" localSheetId="6">#REF!</definedName>
    <definedName name="_________APU221" localSheetId="9">#REF!</definedName>
    <definedName name="_________APU221" localSheetId="11">#REF!</definedName>
    <definedName name="_________APU221" localSheetId="8">#REF!</definedName>
    <definedName name="_________APU221">#REF!</definedName>
    <definedName name="_________APU465" localSheetId="11">[1]!absc</definedName>
    <definedName name="_________APU465">[1]!absc</definedName>
    <definedName name="_________PJ50" localSheetId="1">#REF!</definedName>
    <definedName name="_________PJ50" localSheetId="2">#REF!</definedName>
    <definedName name="_________PJ50" localSheetId="3">#REF!</definedName>
    <definedName name="_________PJ50" localSheetId="7">#REF!</definedName>
    <definedName name="_________PJ50" localSheetId="5">#REF!</definedName>
    <definedName name="_________PJ50" localSheetId="6">#REF!</definedName>
    <definedName name="_________PJ50" localSheetId="9">#REF!</definedName>
    <definedName name="_________PJ50" localSheetId="11">#REF!</definedName>
    <definedName name="_________PJ50" localSheetId="8">#REF!</definedName>
    <definedName name="_________PJ50">#REF!</definedName>
    <definedName name="_________pj51" localSheetId="1">#REF!</definedName>
    <definedName name="_________pj51" localSheetId="2">#REF!</definedName>
    <definedName name="_________pj51" localSheetId="3">#REF!</definedName>
    <definedName name="_________pj51" localSheetId="7">#REF!</definedName>
    <definedName name="_________pj51" localSheetId="5">#REF!</definedName>
    <definedName name="_________pj51" localSheetId="6">#REF!</definedName>
    <definedName name="_________pj51" localSheetId="9">#REF!</definedName>
    <definedName name="_________pj51" localSheetId="11">#REF!</definedName>
    <definedName name="_________pj51" localSheetId="8">#REF!</definedName>
    <definedName name="_________pj51">#REF!</definedName>
    <definedName name="________a1" hidden="1">{"TAB1",#N/A,TRUE,"GENERAL";"TAB2",#N/A,TRUE,"GENERAL";"TAB3",#N/A,TRUE,"GENERAL";"TAB4",#N/A,TRUE,"GENERAL";"TAB5",#N/A,TRUE,"GENERAL"}</definedName>
    <definedName name="________APU221" localSheetId="1">#REF!</definedName>
    <definedName name="________APU221" localSheetId="2">#REF!</definedName>
    <definedName name="________APU221" localSheetId="3">#REF!</definedName>
    <definedName name="________APU221" localSheetId="7">#REF!</definedName>
    <definedName name="________APU221" localSheetId="5">#REF!</definedName>
    <definedName name="________APU221" localSheetId="6">#REF!</definedName>
    <definedName name="________APU221" localSheetId="9">#REF!</definedName>
    <definedName name="________APU221" localSheetId="11">#REF!</definedName>
    <definedName name="________APU221" localSheetId="8">#REF!</definedName>
    <definedName name="________APU221">#REF!</definedName>
    <definedName name="________APU465" localSheetId="11">[1]!absc</definedName>
    <definedName name="________APU465">[1]!absc</definedName>
    <definedName name="________INF1" localSheetId="1">#REF!</definedName>
    <definedName name="________INF1" localSheetId="2">#REF!</definedName>
    <definedName name="________INF1" localSheetId="3">#REF!</definedName>
    <definedName name="________INF1" localSheetId="7">#REF!</definedName>
    <definedName name="________INF1" localSheetId="5">#REF!</definedName>
    <definedName name="________INF1" localSheetId="6">#REF!</definedName>
    <definedName name="________INF1" localSheetId="9">#REF!</definedName>
    <definedName name="________INF1" localSheetId="11">#REF!</definedName>
    <definedName name="________INF1" localSheetId="8">#REF!</definedName>
    <definedName name="________INF1">#REF!</definedName>
    <definedName name="________MAT1" localSheetId="1">#REF!</definedName>
    <definedName name="________MAT1" localSheetId="2">#REF!</definedName>
    <definedName name="________MAT1" localSheetId="3">#REF!</definedName>
    <definedName name="________MAT1" localSheetId="7">#REF!</definedName>
    <definedName name="________MAT1" localSheetId="5">#REF!</definedName>
    <definedName name="________MAT1" localSheetId="6">#REF!</definedName>
    <definedName name="________MAT1" localSheetId="9">#REF!</definedName>
    <definedName name="________MAT1" localSheetId="11">#REF!</definedName>
    <definedName name="________MAT1" localSheetId="8">#REF!</definedName>
    <definedName name="________MAT1">#REF!</definedName>
    <definedName name="________PJ50" localSheetId="1">#REF!</definedName>
    <definedName name="________PJ50" localSheetId="2">#REF!</definedName>
    <definedName name="________PJ50" localSheetId="3">#REF!</definedName>
    <definedName name="________PJ50" localSheetId="7">#REF!</definedName>
    <definedName name="________PJ50" localSheetId="5">#REF!</definedName>
    <definedName name="________PJ50" localSheetId="6">#REF!</definedName>
    <definedName name="________PJ50" localSheetId="9">#REF!</definedName>
    <definedName name="________PJ50" localSheetId="11">#REF!</definedName>
    <definedName name="________PJ50" localSheetId="8">#REF!</definedName>
    <definedName name="________PJ50">#REF!</definedName>
    <definedName name="________pj51" localSheetId="1">#REF!</definedName>
    <definedName name="________pj51" localSheetId="2">#REF!</definedName>
    <definedName name="________pj51" localSheetId="3">#REF!</definedName>
    <definedName name="________pj51" localSheetId="7">#REF!</definedName>
    <definedName name="________pj51" localSheetId="5">#REF!</definedName>
    <definedName name="________pj51" localSheetId="6">#REF!</definedName>
    <definedName name="________pj51" localSheetId="9">#REF!</definedName>
    <definedName name="________pj51" localSheetId="11">#REF!</definedName>
    <definedName name="________pj51" localSheetId="8">#REF!</definedName>
    <definedName name="________pj51">#REF!</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PU221" localSheetId="1">#REF!</definedName>
    <definedName name="_______APU221" localSheetId="2">#REF!</definedName>
    <definedName name="_______APU221" localSheetId="3">#REF!</definedName>
    <definedName name="_______APU221" localSheetId="7">#REF!</definedName>
    <definedName name="_______APU221" localSheetId="5">#REF!</definedName>
    <definedName name="_______APU221" localSheetId="6">#REF!</definedName>
    <definedName name="_______APU221" localSheetId="9">#REF!</definedName>
    <definedName name="_______APU221" localSheetId="11">#REF!</definedName>
    <definedName name="_______APU221" localSheetId="8">#REF!</definedName>
    <definedName name="_______APU221">#REF!</definedName>
    <definedName name="_______APU465" localSheetId="11">[1]!absc</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 localSheetId="1">#REF!</definedName>
    <definedName name="_______INF1" localSheetId="2">#REF!</definedName>
    <definedName name="_______INF1" localSheetId="3">#REF!</definedName>
    <definedName name="_______INF1" localSheetId="7">#REF!</definedName>
    <definedName name="_______INF1" localSheetId="5">#REF!</definedName>
    <definedName name="_______INF1" localSheetId="6">#REF!</definedName>
    <definedName name="_______INF1" localSheetId="9">#REF!</definedName>
    <definedName name="_______INF1" localSheetId="11">#REF!</definedName>
    <definedName name="_______INF1" localSheetId="8">#REF!</definedName>
    <definedName name="_______INF1">#REF!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T1" localSheetId="1">#REF!</definedName>
    <definedName name="_______MAT1" localSheetId="2">#REF!</definedName>
    <definedName name="_______MAT1" localSheetId="3">#REF!</definedName>
    <definedName name="_______MAT1" localSheetId="7">#REF!</definedName>
    <definedName name="_______MAT1" localSheetId="5">#REF!</definedName>
    <definedName name="_______MAT1" localSheetId="6">#REF!</definedName>
    <definedName name="_______MAT1" localSheetId="9">#REF!</definedName>
    <definedName name="_______MAT1" localSheetId="11">#REF!</definedName>
    <definedName name="_______MAT1" localSheetId="8">#REF!</definedName>
    <definedName name="_______MAT1">#REF!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#REF!</definedName>
    <definedName name="_______PJ50" localSheetId="2">#REF!</definedName>
    <definedName name="_______PJ50" localSheetId="3">#REF!</definedName>
    <definedName name="_______PJ50" localSheetId="7">#REF!</definedName>
    <definedName name="_______PJ50" localSheetId="5">#REF!</definedName>
    <definedName name="_______PJ50" localSheetId="6">#REF!</definedName>
    <definedName name="_______PJ50" localSheetId="9">#REF!</definedName>
    <definedName name="_______PJ50" localSheetId="11">#REF!</definedName>
    <definedName name="_______PJ50" localSheetId="8">#REF!</definedName>
    <definedName name="_______PJ50">#REF!</definedName>
    <definedName name="_______pj51" localSheetId="1">#REF!</definedName>
    <definedName name="_______pj51" localSheetId="2">#REF!</definedName>
    <definedName name="_______pj51" localSheetId="3">#REF!</definedName>
    <definedName name="_______pj51" localSheetId="7">#REF!</definedName>
    <definedName name="_______pj51" localSheetId="5">#REF!</definedName>
    <definedName name="_______pj51" localSheetId="6">#REF!</definedName>
    <definedName name="_______pj51" localSheetId="9">#REF!</definedName>
    <definedName name="_______pj51" localSheetId="11">#REF!</definedName>
    <definedName name="_______pj51" localSheetId="8">#REF!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3"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8" hidden="1">{"via1",#N/A,TRUE,"general";"via2",#N/A,TRUE,"general";"via3",#N/A,TRUE,"general"}</definedName>
    <definedName name="_______x9" hidden="1">{"TAB1",#N/A,TRUE,"GENERAL";"TAB2",#N/A,TRUE,"GENERAL";"TAB3",#N/A,TRUE,"GENERAL";"TAB4",#N/A,TRUE,"GENERAL";"TAB5",#N/A,TRUE,"GENERAL"}</definedName>
    <definedName name="_______y8" hidden="1">{"via1",#N/A,TRUE,"general";"via2",#N/A,TRUE,"general";"via3",#N/A,TRUE,"general"}</definedName>
    <definedName name="_______y9" hidden="1">{"TAB1",#N/A,TRUE,"GENERAL";"TAB2",#N/A,TRUE,"GENERAL";"TAB3",#N/A,TRUE,"GENERAL";"TAB4",#N/A,TRUE,"GENERAL";"TAB5",#N/A,TRUE,"GENERAL"}</definedName>
    <definedName name="______a1" hidden="1">{"TAB1",#N/A,TRUE,"GENERAL";"TAB2",#N/A,TRUE,"GENERAL";"TAB3",#N/A,TRUE,"GENERAL";"TAB4",#N/A,TRUE,"GENERAL";"TAB5",#N/A,TRUE,"GENERAL"}</definedName>
    <definedName name="______APU221" localSheetId="1">#REF!</definedName>
    <definedName name="______APU221" localSheetId="2">#REF!</definedName>
    <definedName name="______APU221" localSheetId="3">#REF!</definedName>
    <definedName name="______APU221" localSheetId="7">#REF!</definedName>
    <definedName name="______APU221" localSheetId="5">#REF!</definedName>
    <definedName name="______APU221" localSheetId="6">#REF!</definedName>
    <definedName name="______APU221" localSheetId="9">#REF!</definedName>
    <definedName name="______APU221" localSheetId="11">#REF!</definedName>
    <definedName name="______APU221" localSheetId="8">#REF!</definedName>
    <definedName name="______APU221">#REF!</definedName>
    <definedName name="______APU465" localSheetId="11">[1]!absc</definedName>
    <definedName name="______APU465">[1]!absc</definedName>
    <definedName name="______INF1" localSheetId="1">#REF!</definedName>
    <definedName name="______INF1" localSheetId="2">#REF!</definedName>
    <definedName name="______INF1" localSheetId="3">#REF!</definedName>
    <definedName name="______INF1" localSheetId="7">#REF!</definedName>
    <definedName name="______INF1" localSheetId="5">#REF!</definedName>
    <definedName name="______INF1" localSheetId="6">#REF!</definedName>
    <definedName name="______INF1" localSheetId="9">#REF!</definedName>
    <definedName name="______INF1" localSheetId="11">#REF!</definedName>
    <definedName name="______INF1" localSheetId="8">#REF!</definedName>
    <definedName name="______INF1">#REF!</definedName>
    <definedName name="______MAT1" localSheetId="1">#REF!</definedName>
    <definedName name="______MAT1" localSheetId="2">#REF!</definedName>
    <definedName name="______MAT1" localSheetId="3">#REF!</definedName>
    <definedName name="______MAT1" localSheetId="7">#REF!</definedName>
    <definedName name="______MAT1" localSheetId="5">#REF!</definedName>
    <definedName name="______MAT1" localSheetId="6">#REF!</definedName>
    <definedName name="______MAT1" localSheetId="9">#REF!</definedName>
    <definedName name="______MAT1" localSheetId="11">#REF!</definedName>
    <definedName name="______MAT1" localSheetId="8">#REF!</definedName>
    <definedName name="______MAT1">#REF!</definedName>
    <definedName name="______PJ50" localSheetId="1">#REF!</definedName>
    <definedName name="______PJ50" localSheetId="2">#REF!</definedName>
    <definedName name="______PJ50" localSheetId="3">#REF!</definedName>
    <definedName name="______PJ50" localSheetId="7">#REF!</definedName>
    <definedName name="______PJ50" localSheetId="5">#REF!</definedName>
    <definedName name="______PJ50" localSheetId="6">#REF!</definedName>
    <definedName name="______PJ50" localSheetId="9">#REF!</definedName>
    <definedName name="______PJ50" localSheetId="11">#REF!</definedName>
    <definedName name="______PJ50" localSheetId="8">#REF!</definedName>
    <definedName name="______PJ50">#REF!</definedName>
    <definedName name="______pj51" localSheetId="1">#REF!</definedName>
    <definedName name="______pj51" localSheetId="2">#REF!</definedName>
    <definedName name="______pj51" localSheetId="3">#REF!</definedName>
    <definedName name="______pj51" localSheetId="7">#REF!</definedName>
    <definedName name="______pj51" localSheetId="5">#REF!</definedName>
    <definedName name="______pj51" localSheetId="6">#REF!</definedName>
    <definedName name="______pj51" localSheetId="9">#REF!</definedName>
    <definedName name="______pj51" localSheetId="11">#REF!</definedName>
    <definedName name="______pj51" localSheetId="8">#REF!</definedName>
    <definedName name="______pj51">#REF!</definedName>
    <definedName name="______v2" hidden="1">{"via1",#N/A,TRUE,"general";"via2",#N/A,TRUE,"general";"via3",#N/A,TRUE,"general"}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PU221" localSheetId="1">#REF!</definedName>
    <definedName name="_____APU221" localSheetId="2">#REF!</definedName>
    <definedName name="_____APU221" localSheetId="3">#REF!</definedName>
    <definedName name="_____APU221" localSheetId="7">#REF!</definedName>
    <definedName name="_____APU221" localSheetId="5">#REF!</definedName>
    <definedName name="_____APU221" localSheetId="6">#REF!</definedName>
    <definedName name="_____APU221" localSheetId="9">#REF!</definedName>
    <definedName name="_____APU221" localSheetId="11">#REF!</definedName>
    <definedName name="_____APU221" localSheetId="8">#REF!</definedName>
    <definedName name="_____APU221">#REF!</definedName>
    <definedName name="_____APU465" localSheetId="11">[1]!absc</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 localSheetId="1">#REF!</definedName>
    <definedName name="_____INF1" localSheetId="2">#REF!</definedName>
    <definedName name="_____INF1" localSheetId="3">#REF!</definedName>
    <definedName name="_____INF1" localSheetId="7">#REF!</definedName>
    <definedName name="_____INF1" localSheetId="5">#REF!</definedName>
    <definedName name="_____INF1" localSheetId="6">#REF!</definedName>
    <definedName name="_____INF1" localSheetId="9">#REF!</definedName>
    <definedName name="_____INF1" localSheetId="11">#REF!</definedName>
    <definedName name="_____INF1" localSheetId="8">#REF!</definedName>
    <definedName name="_____INF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T1" localSheetId="1">#REF!</definedName>
    <definedName name="_____MAT1" localSheetId="2">#REF!</definedName>
    <definedName name="_____MAT1" localSheetId="3">#REF!</definedName>
    <definedName name="_____MAT1" localSheetId="7">#REF!</definedName>
    <definedName name="_____MAT1" localSheetId="5">#REF!</definedName>
    <definedName name="_____MAT1" localSheetId="6">#REF!</definedName>
    <definedName name="_____MAT1" localSheetId="9">#REF!</definedName>
    <definedName name="_____MAT1" localSheetId="11">#REF!</definedName>
    <definedName name="_____MAT1" localSheetId="8">#REF!</definedName>
    <definedName name="_____MAT1">#REF!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#REF!</definedName>
    <definedName name="_____PJ50" localSheetId="2">#REF!</definedName>
    <definedName name="_____PJ50" localSheetId="3">#REF!</definedName>
    <definedName name="_____PJ50" localSheetId="7">#REF!</definedName>
    <definedName name="_____PJ50" localSheetId="5">#REF!</definedName>
    <definedName name="_____PJ50" localSheetId="6">#REF!</definedName>
    <definedName name="_____PJ50" localSheetId="9">#REF!</definedName>
    <definedName name="_____PJ50" localSheetId="11">#REF!</definedName>
    <definedName name="_____PJ50" localSheetId="8">#REF!</definedName>
    <definedName name="_____PJ50">#REF!</definedName>
    <definedName name="_____pj51" localSheetId="1">#REF!</definedName>
    <definedName name="_____pj51" localSheetId="2">#REF!</definedName>
    <definedName name="_____pj51" localSheetId="3">#REF!</definedName>
    <definedName name="_____pj51" localSheetId="7">#REF!</definedName>
    <definedName name="_____pj51" localSheetId="5">#REF!</definedName>
    <definedName name="_____pj51" localSheetId="6">#REF!</definedName>
    <definedName name="_____pj51" localSheetId="9">#REF!</definedName>
    <definedName name="_____pj51" localSheetId="11">#REF!</definedName>
    <definedName name="_____pj51" localSheetId="8">#REF!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PU221" localSheetId="1">#REF!</definedName>
    <definedName name="____APU221" localSheetId="2">#REF!</definedName>
    <definedName name="____APU221" localSheetId="3">#REF!</definedName>
    <definedName name="____APU221" localSheetId="7">#REF!</definedName>
    <definedName name="____APU221" localSheetId="5">#REF!</definedName>
    <definedName name="____APU221" localSheetId="6">#REF!</definedName>
    <definedName name="____APU221" localSheetId="9">#REF!</definedName>
    <definedName name="____APU221" localSheetId="11">#REF!</definedName>
    <definedName name="____APU221" localSheetId="8">#REF!</definedName>
    <definedName name="____APU221">#REF!</definedName>
    <definedName name="____APU465" localSheetId="11">[1]!absc</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 localSheetId="1">#REF!</definedName>
    <definedName name="____INF1" localSheetId="2">#REF!</definedName>
    <definedName name="____INF1" localSheetId="3">#REF!</definedName>
    <definedName name="____INF1" localSheetId="7">#REF!</definedName>
    <definedName name="____INF1" localSheetId="5">#REF!</definedName>
    <definedName name="____INF1" localSheetId="6">#REF!</definedName>
    <definedName name="____INF1" localSheetId="9">#REF!</definedName>
    <definedName name="____INF1" localSheetId="11">#REF!</definedName>
    <definedName name="____INF1" localSheetId="8">#REF!</definedName>
    <definedName name="____INF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T1" localSheetId="1">#REF!</definedName>
    <definedName name="____MAT1" localSheetId="2">#REF!</definedName>
    <definedName name="____MAT1" localSheetId="3">#REF!</definedName>
    <definedName name="____MAT1" localSheetId="7">#REF!</definedName>
    <definedName name="____MAT1" localSheetId="5">#REF!</definedName>
    <definedName name="____MAT1" localSheetId="6">#REF!</definedName>
    <definedName name="____MAT1" localSheetId="9">#REF!</definedName>
    <definedName name="____MAT1" localSheetId="11">#REF!</definedName>
    <definedName name="____MAT1" localSheetId="8">#REF!</definedName>
    <definedName name="____MAT1">#REF!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#REF!</definedName>
    <definedName name="____PJ50" localSheetId="2">#REF!</definedName>
    <definedName name="____PJ50" localSheetId="3">#REF!</definedName>
    <definedName name="____PJ50" localSheetId="7">#REF!</definedName>
    <definedName name="____PJ50" localSheetId="5">#REF!</definedName>
    <definedName name="____PJ50" localSheetId="6">#REF!</definedName>
    <definedName name="____PJ50" localSheetId="9">#REF!</definedName>
    <definedName name="____PJ50" localSheetId="11">#REF!</definedName>
    <definedName name="____PJ50" localSheetId="8">#REF!</definedName>
    <definedName name="____PJ50">#REF!</definedName>
    <definedName name="____pj51" localSheetId="1">#REF!</definedName>
    <definedName name="____pj51" localSheetId="2">#REF!</definedName>
    <definedName name="____pj51" localSheetId="3">#REF!</definedName>
    <definedName name="____pj51" localSheetId="7">#REF!</definedName>
    <definedName name="____pj51" localSheetId="5">#REF!</definedName>
    <definedName name="____pj51" localSheetId="6">#REF!</definedName>
    <definedName name="____pj51" localSheetId="9">#REF!</definedName>
    <definedName name="____pj51" localSheetId="11">#REF!</definedName>
    <definedName name="____pj51" localSheetId="8">#REF!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PU221" localSheetId="1">#REF!</definedName>
    <definedName name="___APU221" localSheetId="2">#REF!</definedName>
    <definedName name="___APU221" localSheetId="3">#REF!</definedName>
    <definedName name="___APU221" localSheetId="7">#REF!</definedName>
    <definedName name="___APU221" localSheetId="5">#REF!</definedName>
    <definedName name="___APU221" localSheetId="6">#REF!</definedName>
    <definedName name="___APU221" localSheetId="9">#REF!</definedName>
    <definedName name="___APU221" localSheetId="11">#REF!</definedName>
    <definedName name="___APU221" localSheetId="8">#REF!</definedName>
    <definedName name="___APU221">#REF!</definedName>
    <definedName name="___APU465" localSheetId="11">[1]!absc</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1">#REF!</definedName>
    <definedName name="___INF1" localSheetId="2">#REF!</definedName>
    <definedName name="___INF1" localSheetId="3">#REF!</definedName>
    <definedName name="___INF1" localSheetId="7">#REF!</definedName>
    <definedName name="___INF1" localSheetId="5">#REF!</definedName>
    <definedName name="___INF1" localSheetId="6">#REF!</definedName>
    <definedName name="___INF1" localSheetId="9">#REF!</definedName>
    <definedName name="___INF1" localSheetId="11">#REF!</definedName>
    <definedName name="___INF1" localSheetId="8">#REF!</definedName>
    <definedName name="___INF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T1" localSheetId="1">#REF!</definedName>
    <definedName name="___MAT1" localSheetId="2">#REF!</definedName>
    <definedName name="___MAT1" localSheetId="3">#REF!</definedName>
    <definedName name="___MAT1" localSheetId="7">#REF!</definedName>
    <definedName name="___MAT1" localSheetId="5">#REF!</definedName>
    <definedName name="___MAT1" localSheetId="6">#REF!</definedName>
    <definedName name="___MAT1" localSheetId="9">#REF!</definedName>
    <definedName name="___MAT1" localSheetId="11">#REF!</definedName>
    <definedName name="___MAT1" localSheetId="8">#REF!</definedName>
    <definedName name="___MAT1">#REF!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#REF!</definedName>
    <definedName name="___PJ50" localSheetId="2">#REF!</definedName>
    <definedName name="___PJ50" localSheetId="3">#REF!</definedName>
    <definedName name="___PJ50" localSheetId="7">#REF!</definedName>
    <definedName name="___PJ50" localSheetId="5">#REF!</definedName>
    <definedName name="___PJ50" localSheetId="6">#REF!</definedName>
    <definedName name="___PJ50" localSheetId="9">#REF!</definedName>
    <definedName name="___PJ50" localSheetId="11">#REF!</definedName>
    <definedName name="___PJ50" localSheetId="8">#REF!</definedName>
    <definedName name="___PJ50">#REF!</definedName>
    <definedName name="___pj51" localSheetId="1">#REF!</definedName>
    <definedName name="___pj51" localSheetId="2">#REF!</definedName>
    <definedName name="___pj51" localSheetId="3">#REF!</definedName>
    <definedName name="___pj51" localSheetId="7">#REF!</definedName>
    <definedName name="___pj51" localSheetId="5">#REF!</definedName>
    <definedName name="___pj51" localSheetId="6">#REF!</definedName>
    <definedName name="___pj51" localSheetId="9">#REF!</definedName>
    <definedName name="___pj51" localSheetId="11">#REF!</definedName>
    <definedName name="___pj51" localSheetId="8">#REF!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3"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8" hidden="1">{"via1",#N/A,TRUE,"general";"via2",#N/A,TRUE,"general";"via3",#N/A,TRUE,"general"}</definedName>
    <definedName name="___y9" hidden="1">{"TAB1",#N/A,TRUE,"GENERAL";"TAB2",#N/A,TRUE,"GENERAL";"TAB3",#N/A,TRUE,"GENERAL";"TAB4",#N/A,TRUE,"GENERAL";"TAB5",#N/A,TRUE,"GENERAL"}</definedName>
    <definedName name="___z3" hidden="1">{"via1",#N/A,TRUE,"general";"via2",#N/A,TRUE,"general";"via3",#N/A,TRUE,"general"}</definedName>
    <definedName name="__123Graph_A" localSheetId="1" hidden="1">[2]G.G!#REF!</definedName>
    <definedName name="__123Graph_A" localSheetId="2" hidden="1">[2]G.G!#REF!</definedName>
    <definedName name="__123Graph_A" localSheetId="3" hidden="1">[2]G.G!#REF!</definedName>
    <definedName name="__123Graph_A" localSheetId="7" hidden="1">[2]G.G!#REF!</definedName>
    <definedName name="__123Graph_A" localSheetId="5" hidden="1">[2]G.G!#REF!</definedName>
    <definedName name="__123Graph_A" localSheetId="6" hidden="1">[2]G.G!#REF!</definedName>
    <definedName name="__123Graph_A" localSheetId="9" hidden="1">[2]G.G!#REF!</definedName>
    <definedName name="__123Graph_A" localSheetId="8" hidden="1">[2]G.G!#REF!</definedName>
    <definedName name="__123Graph_A" hidden="1">[2]G.G!#REF!</definedName>
    <definedName name="__123Graph_AGraph2" localSheetId="1" hidden="1">[2]G.G!#REF!</definedName>
    <definedName name="__123Graph_AGraph2" localSheetId="2" hidden="1">[2]G.G!#REF!</definedName>
    <definedName name="__123Graph_AGraph2" localSheetId="3" hidden="1">[2]G.G!#REF!</definedName>
    <definedName name="__123Graph_AGraph2" localSheetId="7" hidden="1">[2]G.G!#REF!</definedName>
    <definedName name="__123Graph_AGraph2" localSheetId="5" hidden="1">[2]G.G!#REF!</definedName>
    <definedName name="__123Graph_AGraph2" localSheetId="6" hidden="1">[2]G.G!#REF!</definedName>
    <definedName name="__123Graph_AGraph2" localSheetId="9" hidden="1">[2]G.G!#REF!</definedName>
    <definedName name="__123Graph_AGraph2" localSheetId="8" hidden="1">[2]G.G!#REF!</definedName>
    <definedName name="__123Graph_AGraph2" hidden="1">[2]G.G!#REF!</definedName>
    <definedName name="__123Graph_X" localSheetId="1" hidden="1">[2]G.G!#REF!</definedName>
    <definedName name="__123Graph_X" localSheetId="2" hidden="1">[2]G.G!#REF!</definedName>
    <definedName name="__123Graph_X" localSheetId="3" hidden="1">[2]G.G!#REF!</definedName>
    <definedName name="__123Graph_X" localSheetId="7" hidden="1">[2]G.G!#REF!</definedName>
    <definedName name="__123Graph_X" localSheetId="5" hidden="1">[2]G.G!#REF!</definedName>
    <definedName name="__123Graph_X" localSheetId="6" hidden="1">[2]G.G!#REF!</definedName>
    <definedName name="__123Graph_X" localSheetId="9" hidden="1">[2]G.G!#REF!</definedName>
    <definedName name="__123Graph_X" localSheetId="8" hidden="1">[2]G.G!#REF!</definedName>
    <definedName name="__123Graph_X" hidden="1">[2]G.G!#REF!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[3]INV!$A$25:$D$28</definedName>
    <definedName name="__AFC3">[3]INV!$F$25:$I$28</definedName>
    <definedName name="__AFC5">[3]INV!$K$25:$N$28</definedName>
    <definedName name="__APU221" localSheetId="1">#REF!</definedName>
    <definedName name="__APU221" localSheetId="2">#REF!</definedName>
    <definedName name="__APU221" localSheetId="3">#REF!</definedName>
    <definedName name="__APU221" localSheetId="7">#REF!</definedName>
    <definedName name="__APU221" localSheetId="5">#REF!</definedName>
    <definedName name="__APU221" localSheetId="6">#REF!</definedName>
    <definedName name="__APU221" localSheetId="9">#REF!</definedName>
    <definedName name="__APU221" localSheetId="11">#REF!</definedName>
    <definedName name="__APU221" localSheetId="8">#REF!</definedName>
    <definedName name="__APU221">#REF!</definedName>
    <definedName name="__APU465" localSheetId="11">[1]!absc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 localSheetId="1">#REF!</definedName>
    <definedName name="__INF1" localSheetId="2">#REF!</definedName>
    <definedName name="__INF1" localSheetId="3">#REF!</definedName>
    <definedName name="__INF1" localSheetId="7">#REF!</definedName>
    <definedName name="__INF1" localSheetId="5">#REF!</definedName>
    <definedName name="__INF1" localSheetId="6">#REF!</definedName>
    <definedName name="__INF1" localSheetId="9">#REF!</definedName>
    <definedName name="__INF1" localSheetId="11">#REF!</definedName>
    <definedName name="__INF1" localSheetId="8">#REF!</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T1" localSheetId="1">#REF!</definedName>
    <definedName name="__MAT1" localSheetId="2">#REF!</definedName>
    <definedName name="__MAT1" localSheetId="3">#REF!</definedName>
    <definedName name="__MAT1" localSheetId="7">#REF!</definedName>
    <definedName name="__MAT1" localSheetId="5">#REF!</definedName>
    <definedName name="__MAT1" localSheetId="6">#REF!</definedName>
    <definedName name="__MAT1" localSheetId="9">#REF!</definedName>
    <definedName name="__MAT1" localSheetId="11">#REF!</definedName>
    <definedName name="__MAT1" localSheetId="8">#REF!</definedName>
    <definedName name="__MAT1">#REF!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#REF!</definedName>
    <definedName name="__PJ50" localSheetId="2">#REF!</definedName>
    <definedName name="__PJ50" localSheetId="3">#REF!</definedName>
    <definedName name="__PJ50" localSheetId="7">#REF!</definedName>
    <definedName name="__PJ50" localSheetId="5">#REF!</definedName>
    <definedName name="__PJ50" localSheetId="6">#REF!</definedName>
    <definedName name="__PJ50" localSheetId="9">#REF!</definedName>
    <definedName name="__PJ50" localSheetId="11">#REF!</definedName>
    <definedName name="__PJ50" localSheetId="8">#REF!</definedName>
    <definedName name="__PJ50">#REF!</definedName>
    <definedName name="__pj51" localSheetId="1">#REF!</definedName>
    <definedName name="__pj51" localSheetId="2">#REF!</definedName>
    <definedName name="__pj51" localSheetId="3">#REF!</definedName>
    <definedName name="__pj51" localSheetId="7">#REF!</definedName>
    <definedName name="__pj51" localSheetId="5">#REF!</definedName>
    <definedName name="__pj51" localSheetId="6">#REF!</definedName>
    <definedName name="__pj51" localSheetId="9">#REF!</definedName>
    <definedName name="__pj51" localSheetId="11">#REF!</definedName>
    <definedName name="__pj51" localSheetId="8">#REF!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 localSheetId="1">#REF!</definedName>
    <definedName name="__rc" localSheetId="2">#REF!</definedName>
    <definedName name="__rc" localSheetId="3">#REF!</definedName>
    <definedName name="__rc" localSheetId="7">#REF!</definedName>
    <definedName name="__rc" localSheetId="5">#REF!</definedName>
    <definedName name="__rc" localSheetId="6">#REF!</definedName>
    <definedName name="__rc" localSheetId="9">#REF!</definedName>
    <definedName name="__rc" localSheetId="8">#REF!</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[3]INV!$A$12:$D$15</definedName>
    <definedName name="__SBC3">[3]INV!$F$12:$I$15</definedName>
    <definedName name="__SBC5">[3]INV!$K$12:$N$15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3"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8" hidden="1">{"via1",#N/A,TRUE,"general";"via2",#N/A,TRUE,"general";"via3",#N/A,TRUE,"general"}</definedName>
    <definedName name="__y9" hidden="1">{"TAB1",#N/A,TRUE,"GENERAL";"TAB2",#N/A,TRUE,"GENERAL";"TAB3",#N/A,TRUE,"GENERAL";"TAB4",#N/A,TRUE,"GENERAL";"TAB5",#N/A,TRUE,"GENERAL"}</definedName>
    <definedName name="_1Excel_BuiltIn_Print_Area_1_1_1" localSheetId="1">#REF!</definedName>
    <definedName name="_1Excel_BuiltIn_Print_Area_1_1_1" localSheetId="2">#REF!</definedName>
    <definedName name="_1Excel_BuiltIn_Print_Area_1_1_1" localSheetId="3">#REF!</definedName>
    <definedName name="_1Excel_BuiltIn_Print_Area_1_1_1" localSheetId="7">#REF!</definedName>
    <definedName name="_1Excel_BuiltIn_Print_Area_1_1_1" localSheetId="5">#REF!</definedName>
    <definedName name="_1Excel_BuiltIn_Print_Area_1_1_1" localSheetId="6">#REF!</definedName>
    <definedName name="_1Excel_BuiltIn_Print_Area_1_1_1" localSheetId="9">#REF!</definedName>
    <definedName name="_1Excel_BuiltIn_Print_Area_1_1_1" localSheetId="8">#REF!</definedName>
    <definedName name="_1Excel_BuiltIn_Print_Area_1_1_1">#REF!</definedName>
    <definedName name="_2Excel_BuiltIn_Print_Area_10_1_1" localSheetId="1">#REF!</definedName>
    <definedName name="_2Excel_BuiltIn_Print_Area_10_1_1" localSheetId="2">#REF!</definedName>
    <definedName name="_2Excel_BuiltIn_Print_Area_10_1_1" localSheetId="3">#REF!</definedName>
    <definedName name="_2Excel_BuiltIn_Print_Area_10_1_1" localSheetId="7">#REF!</definedName>
    <definedName name="_2Excel_BuiltIn_Print_Area_10_1_1" localSheetId="5">#REF!</definedName>
    <definedName name="_2Excel_BuiltIn_Print_Area_10_1_1" localSheetId="6">#REF!</definedName>
    <definedName name="_2Excel_BuiltIn_Print_Area_10_1_1" localSheetId="9">#REF!</definedName>
    <definedName name="_2Excel_BuiltIn_Print_Area_10_1_1" localSheetId="8">#REF!</definedName>
    <definedName name="_2Excel_BuiltIn_Print_Area_10_1_1">#REF!</definedName>
    <definedName name="_a1" hidden="1">{"TAB1",#N/A,TRUE,"GENERAL";"TAB2",#N/A,TRUE,"GENERAL";"TAB3",#N/A,TRUE,"GENERAL";"TAB4",#N/A,TRUE,"GENERAL";"TAB5",#N/A,TRUE,"GENERAL"}</definedName>
    <definedName name="_A17000" localSheetId="1">#REF!</definedName>
    <definedName name="_A17000" localSheetId="2">#REF!</definedName>
    <definedName name="_A17000" localSheetId="3">#REF!</definedName>
    <definedName name="_A17000" localSheetId="7">#REF!</definedName>
    <definedName name="_A17000" localSheetId="5">#REF!</definedName>
    <definedName name="_A17000" localSheetId="6">#REF!</definedName>
    <definedName name="_A17000" localSheetId="9">#REF!</definedName>
    <definedName name="_A17000" localSheetId="8">#REF!</definedName>
    <definedName name="_A17000">#REF!</definedName>
    <definedName name="_A20000" localSheetId="1">#REF!</definedName>
    <definedName name="_A20000" localSheetId="2">#REF!</definedName>
    <definedName name="_A20000" localSheetId="3">#REF!</definedName>
    <definedName name="_A20000" localSheetId="7">#REF!</definedName>
    <definedName name="_A20000" localSheetId="5">#REF!</definedName>
    <definedName name="_A20000" localSheetId="6">#REF!</definedName>
    <definedName name="_A20000" localSheetId="9">#REF!</definedName>
    <definedName name="_A20000" localSheetId="8">#REF!</definedName>
    <definedName name="_A20000">#REF!</definedName>
    <definedName name="_a3" hidden="1">{"TAB1",#N/A,TRUE,"GENERAL";"TAB2",#N/A,TRUE,"GENERAL";"TAB3",#N/A,TRUE,"GENERAL";"TAB4",#N/A,TRUE,"GENERAL";"TAB5",#N/A,TRUE,"GENERAL"}</definedName>
    <definedName name="_A30000" localSheetId="1">#REF!</definedName>
    <definedName name="_A30000" localSheetId="2">#REF!</definedName>
    <definedName name="_A30000" localSheetId="3">#REF!</definedName>
    <definedName name="_A30000" localSheetId="7">#REF!</definedName>
    <definedName name="_A30000" localSheetId="5">#REF!</definedName>
    <definedName name="_A30000" localSheetId="6">#REF!</definedName>
    <definedName name="_A30000" localSheetId="9">#REF!</definedName>
    <definedName name="_A30000" localSheetId="8">#REF!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PU221" localSheetId="1">#REF!</definedName>
    <definedName name="_APU221" localSheetId="2">#REF!</definedName>
    <definedName name="_APU221" localSheetId="3">#REF!</definedName>
    <definedName name="_APU221" localSheetId="7">#REF!</definedName>
    <definedName name="_APU221" localSheetId="5">#REF!</definedName>
    <definedName name="_APU221" localSheetId="6">#REF!</definedName>
    <definedName name="_APU221" localSheetId="9">#REF!</definedName>
    <definedName name="_APU221" localSheetId="11">#REF!</definedName>
    <definedName name="_APU221" localSheetId="8">#REF!</definedName>
    <definedName name="_APU221">#REF!</definedName>
    <definedName name="_APU3" localSheetId="1">#REF!</definedName>
    <definedName name="_APU3" localSheetId="2">#REF!</definedName>
    <definedName name="_APU3" localSheetId="3">#REF!</definedName>
    <definedName name="_APU3" localSheetId="7">#REF!</definedName>
    <definedName name="_APU3" localSheetId="5">#REF!</definedName>
    <definedName name="_APU3" localSheetId="6">#REF!</definedName>
    <definedName name="_APU3" localSheetId="9">#REF!</definedName>
    <definedName name="_APU3" localSheetId="8">#REF!</definedName>
    <definedName name="_APU3">#REF!</definedName>
    <definedName name="_APU465" localSheetId="11">[4]!absc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Fill" localSheetId="1" hidden="1">#REF!</definedName>
    <definedName name="_Fill" localSheetId="2" hidden="1">#REF!</definedName>
    <definedName name="_Fill" localSheetId="3" hidden="1">#REF!</definedName>
    <definedName name="_Fill" localSheetId="7" hidden="1">#REF!</definedName>
    <definedName name="_Fill" localSheetId="5" hidden="1">#REF!</definedName>
    <definedName name="_Fill" localSheetId="6" hidden="1">#REF!</definedName>
    <definedName name="_Fill" localSheetId="9" hidden="1">#REF!</definedName>
    <definedName name="_Fill" localSheetId="11" hidden="1">#REF!</definedName>
    <definedName name="_Fill" localSheetId="8" hidden="1">#REF!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 localSheetId="1">#REF!</definedName>
    <definedName name="_INF1" localSheetId="2">#REF!</definedName>
    <definedName name="_INF1" localSheetId="3">#REF!</definedName>
    <definedName name="_INF1" localSheetId="7">#REF!</definedName>
    <definedName name="_INF1" localSheetId="5">#REF!</definedName>
    <definedName name="_INF1" localSheetId="6">#REF!</definedName>
    <definedName name="_INF1" localSheetId="9">#REF!</definedName>
    <definedName name="_INF1" localSheetId="11">#REF!</definedName>
    <definedName name="_INF1" localSheetId="8">#REF!</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7" hidden="1">#REF!</definedName>
    <definedName name="_Key1" localSheetId="5" hidden="1">#REF!</definedName>
    <definedName name="_Key1" localSheetId="6" hidden="1">#REF!</definedName>
    <definedName name="_Key1" localSheetId="9" hidden="1">#REF!</definedName>
    <definedName name="_Key1" localSheetId="11" hidden="1">#REF!</definedName>
    <definedName name="_Key1" localSheetId="8" hidden="1">#REF!</definedName>
    <definedName name="_Key1" hidden="1">#REF!</definedName>
    <definedName name="_Key2" localSheetId="1" hidden="1">#REF!</definedName>
    <definedName name="_Key2" localSheetId="2" hidden="1">#REF!</definedName>
    <definedName name="_Key2" localSheetId="3" hidden="1">#REF!</definedName>
    <definedName name="_Key2" localSheetId="7" hidden="1">#REF!</definedName>
    <definedName name="_Key2" localSheetId="5" hidden="1">#REF!</definedName>
    <definedName name="_Key2" localSheetId="6" hidden="1">#REF!</definedName>
    <definedName name="_Key2" localSheetId="9" hidden="1">#REF!</definedName>
    <definedName name="_Key2" localSheetId="11" hidden="1">#REF!</definedName>
    <definedName name="_Key2" localSheetId="8"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T1" localSheetId="1">#REF!</definedName>
    <definedName name="_MAT1" localSheetId="2">#REF!</definedName>
    <definedName name="_MAT1" localSheetId="3">#REF!</definedName>
    <definedName name="_MAT1" localSheetId="7">#REF!</definedName>
    <definedName name="_MAT1" localSheetId="5">#REF!</definedName>
    <definedName name="_MAT1" localSheetId="6">#REF!</definedName>
    <definedName name="_MAT1" localSheetId="9">#REF!</definedName>
    <definedName name="_MAT1" localSheetId="11">#REF!</definedName>
    <definedName name="_MAT1" localSheetId="8">#REF!</definedName>
    <definedName name="_MAT1">#REF!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#REF!</definedName>
    <definedName name="_Parse_Out" localSheetId="2" hidden="1">#REF!</definedName>
    <definedName name="_Parse_Out" localSheetId="3" hidden="1">#REF!</definedName>
    <definedName name="_Parse_Out" localSheetId="7" hidden="1">#REF!</definedName>
    <definedName name="_Parse_Out" localSheetId="5" hidden="1">#REF!</definedName>
    <definedName name="_Parse_Out" localSheetId="6" hidden="1">#REF!</definedName>
    <definedName name="_Parse_Out" localSheetId="9" hidden="1">#REF!</definedName>
    <definedName name="_Parse_Out" localSheetId="11" hidden="1">#REF!</definedName>
    <definedName name="_Parse_Out" localSheetId="8" hidden="1">#REF!</definedName>
    <definedName name="_Parse_Out" hidden="1">#REF!</definedName>
    <definedName name="_PJ50" localSheetId="1">#REF!</definedName>
    <definedName name="_PJ50" localSheetId="2">#REF!</definedName>
    <definedName name="_PJ50" localSheetId="3">#REF!</definedName>
    <definedName name="_PJ50" localSheetId="7">#REF!</definedName>
    <definedName name="_PJ50" localSheetId="5">#REF!</definedName>
    <definedName name="_PJ50" localSheetId="6">#REF!</definedName>
    <definedName name="_PJ50" localSheetId="9">#REF!</definedName>
    <definedName name="_PJ50" localSheetId="11">#REF!</definedName>
    <definedName name="_PJ50" localSheetId="8">#REF!</definedName>
    <definedName name="_PJ50">#REF!</definedName>
    <definedName name="_pj51" localSheetId="1">#REF!</definedName>
    <definedName name="_pj51" localSheetId="2">#REF!</definedName>
    <definedName name="_pj51" localSheetId="3">#REF!</definedName>
    <definedName name="_pj51" localSheetId="7">#REF!</definedName>
    <definedName name="_pj51" localSheetId="5">#REF!</definedName>
    <definedName name="_pj51" localSheetId="6">#REF!</definedName>
    <definedName name="_pj51" localSheetId="9">#REF!</definedName>
    <definedName name="_pj51" localSheetId="11">#REF!</definedName>
    <definedName name="_pj51" localSheetId="8">#REF!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c" localSheetId="1">#REF!</definedName>
    <definedName name="_rc" localSheetId="2">#REF!</definedName>
    <definedName name="_rc" localSheetId="3">#REF!</definedName>
    <definedName name="_rc" localSheetId="7">#REF!</definedName>
    <definedName name="_rc" localSheetId="5">#REF!</definedName>
    <definedName name="_rc" localSheetId="6">#REF!</definedName>
    <definedName name="_rc" localSheetId="9">#REF!</definedName>
    <definedName name="_rc" localSheetId="8">#REF!</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[3]INV!$A$12:$D$15</definedName>
    <definedName name="_SBC3">[3]INV!$F$12:$I$15</definedName>
    <definedName name="_SBC5">[3]INV!$K$12:$N$15</definedName>
    <definedName name="_Sort" localSheetId="1" hidden="1">#REF!</definedName>
    <definedName name="_Sort" localSheetId="2" hidden="1">#REF!</definedName>
    <definedName name="_Sort" localSheetId="3" hidden="1">#REF!</definedName>
    <definedName name="_Sort" localSheetId="7" hidden="1">#REF!</definedName>
    <definedName name="_Sort" localSheetId="5" hidden="1">#REF!</definedName>
    <definedName name="_Sort" localSheetId="6" hidden="1">#REF!</definedName>
    <definedName name="_Sort" localSheetId="9" hidden="1">#REF!</definedName>
    <definedName name="_Sort" localSheetId="11" hidden="1">#REF!</definedName>
    <definedName name="_Sort" localSheetId="8"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#REF!</definedName>
    <definedName name="A" localSheetId="2">#REF!</definedName>
    <definedName name="A" localSheetId="3">#REF!</definedName>
    <definedName name="A" localSheetId="7">#REF!</definedName>
    <definedName name="A" localSheetId="5">#REF!</definedName>
    <definedName name="A" localSheetId="6">#REF!</definedName>
    <definedName name="A" localSheetId="9">#REF!</definedName>
    <definedName name="A" localSheetId="11" hidden="1">{"TAB1",#N/A,TRUE,"GENERAL";"TAB2",#N/A,TRUE,"GENERAL";"TAB3",#N/A,TRUE,"GENERAL";"TAB4",#N/A,TRUE,"GENERAL";"TAB5",#N/A,TRUE,"GENERAL"}</definedName>
    <definedName name="A" localSheetId="8">#REF!</definedName>
    <definedName name="A">#REF!</definedName>
    <definedName name="A_impresión_IM" localSheetId="1">#REF!</definedName>
    <definedName name="A_impresión_IM" localSheetId="2">#REF!</definedName>
    <definedName name="A_impresión_IM" localSheetId="3">#REF!</definedName>
    <definedName name="A_impresión_IM" localSheetId="7">#REF!</definedName>
    <definedName name="A_impresión_IM" localSheetId="5">#REF!</definedName>
    <definedName name="A_impresión_IM" localSheetId="6">#REF!</definedName>
    <definedName name="A_impresión_IM" localSheetId="9">#REF!</definedName>
    <definedName name="A_impresión_IM" localSheetId="11">#REF!</definedName>
    <definedName name="A_impresión_IM" localSheetId="8">#REF!</definedName>
    <definedName name="A_impresión_IM">#REF!</definedName>
    <definedName name="a2a" hidden="1">{"TAB1",#N/A,TRUE,"GENERAL";"TAB2",#N/A,TRUE,"GENERAL";"TAB3",#N/A,TRUE,"GENERAL";"TAB4",#N/A,TRUE,"GENERAL";"TAB5",#N/A,TRUE,"GENERAL"}</definedName>
    <definedName name="aa">#N/A</definedName>
    <definedName name="aaaaas" hidden="1">{"TAB1",#N/A,TRUE,"GENERAL";"TAB2",#N/A,TRUE,"GENERAL";"TAB3",#N/A,TRUE,"GENERAL";"TAB4",#N/A,TRUE,"GENERAL";"TAB5",#N/A,TRUE,"GENERAL"}</definedName>
    <definedName name="AAC">[3]AASHTO!$A$14:$F$17</definedName>
    <definedName name="aas" hidden="1">{"TAB1",#N/A,TRUE,"GENERAL";"TAB2",#N/A,TRUE,"GENERAL";"TAB3",#N/A,TRUE,"GENERAL";"TAB4",#N/A,TRUE,"GENERAL";"TAB5",#N/A,TRUE,"GENERAL"}</definedName>
    <definedName name="ABG">[3]AASHTO!$A$2:$F$5</definedName>
    <definedName name="absc">#N/A</definedName>
    <definedName name="AccessDatabase" hidden="1">"A:\SAIN.mdb"</definedName>
    <definedName name="ACTA" localSheetId="1">#REF!</definedName>
    <definedName name="ACTA" localSheetId="2">#REF!</definedName>
    <definedName name="ACTA" localSheetId="3">#REF!</definedName>
    <definedName name="ACTA" localSheetId="7">#REF!</definedName>
    <definedName name="ACTA" localSheetId="5">#REF!</definedName>
    <definedName name="ACTA" localSheetId="6">#REF!</definedName>
    <definedName name="ACTA" localSheetId="9">#REF!</definedName>
    <definedName name="ACTA" localSheetId="8">#REF!</definedName>
    <definedName name="ACTA">#REF!</definedName>
    <definedName name="ACTA1" localSheetId="1">#REF!</definedName>
    <definedName name="ACTA1" localSheetId="2">#REF!</definedName>
    <definedName name="ACTA1" localSheetId="3">#REF!</definedName>
    <definedName name="ACTA1" localSheetId="7">#REF!</definedName>
    <definedName name="ACTA1" localSheetId="5">#REF!</definedName>
    <definedName name="ACTA1" localSheetId="6">#REF!</definedName>
    <definedName name="ACTA1" localSheetId="9">#REF!</definedName>
    <definedName name="ACTA1" localSheetId="8">#REF!</definedName>
    <definedName name="ACTA1">#REF!</definedName>
    <definedName name="ACTA4" localSheetId="1">#REF!</definedName>
    <definedName name="ACTA4" localSheetId="2">#REF!</definedName>
    <definedName name="ACTA4" localSheetId="3">#REF!</definedName>
    <definedName name="ACTA4" localSheetId="7">#REF!</definedName>
    <definedName name="ACTA4" localSheetId="5">#REF!</definedName>
    <definedName name="ACTA4" localSheetId="6">#REF!</definedName>
    <definedName name="ACTA4" localSheetId="9">#REF!</definedName>
    <definedName name="ACTA4" localSheetId="8">#REF!</definedName>
    <definedName name="ACTA4">#REF!</definedName>
    <definedName name="ad" localSheetId="1">#REF!</definedName>
    <definedName name="ad" localSheetId="2">#REF!</definedName>
    <definedName name="ad" localSheetId="3">#REF!</definedName>
    <definedName name="ad" localSheetId="7">#REF!</definedName>
    <definedName name="ad" localSheetId="5">#REF!</definedName>
    <definedName name="ad" localSheetId="6">#REF!</definedName>
    <definedName name="ad" localSheetId="9">#REF!</definedName>
    <definedName name="ad" localSheetId="8">#REF!</definedName>
    <definedName name="ad">#REF!</definedName>
    <definedName name="ADFGSDB" hidden="1">{"via1",#N/A,TRUE,"general";"via2",#N/A,TRUE,"general";"via3",#N/A,TRUE,"general"}</definedName>
    <definedName name="adoq" localSheetId="11">[4]!absc</definedName>
    <definedName name="adoq">[5]!absc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 localSheetId="1">#REF!</definedName>
    <definedName name="ah" localSheetId="2">#REF!</definedName>
    <definedName name="ah" localSheetId="3">#REF!</definedName>
    <definedName name="ah" localSheetId="7">#REF!</definedName>
    <definedName name="ah" localSheetId="5">#REF!</definedName>
    <definedName name="ah" localSheetId="6">#REF!</definedName>
    <definedName name="ah" localSheetId="9">#REF!</definedName>
    <definedName name="ah" localSheetId="8">#REF!</definedName>
    <definedName name="ah">#REF!</definedName>
    <definedName name="ahe" localSheetId="1">#REF!</definedName>
    <definedName name="ahe" localSheetId="2">#REF!</definedName>
    <definedName name="ahe" localSheetId="3">#REF!</definedName>
    <definedName name="ahe" localSheetId="7">#REF!</definedName>
    <definedName name="ahe" localSheetId="5">#REF!</definedName>
    <definedName name="ahe" localSheetId="6">#REF!</definedName>
    <definedName name="ahe" localSheetId="9">#REF!</definedName>
    <definedName name="ahe" localSheetId="8">#REF!</definedName>
    <definedName name="ahe">#REF!</definedName>
    <definedName name="aj" localSheetId="1">#REF!</definedName>
    <definedName name="aj" localSheetId="2">#REF!</definedName>
    <definedName name="aj" localSheetId="3">#REF!</definedName>
    <definedName name="aj" localSheetId="7">#REF!</definedName>
    <definedName name="aj" localSheetId="5">#REF!</definedName>
    <definedName name="aj" localSheetId="6">#REF!</definedName>
    <definedName name="aj" localSheetId="9">#REF!</definedName>
    <definedName name="aj" localSheetId="8">#REF!</definedName>
    <definedName name="aj">#REF!</definedName>
    <definedName name="alc" localSheetId="11">[6]!absc</definedName>
    <definedName name="alc">[6]!absc</definedName>
    <definedName name="anscount" hidden="1">1</definedName>
    <definedName name="AÑOWUIE">'[7]Res-Accide-10'!$R$2:$R$7</definedName>
    <definedName name="ao" localSheetId="1">#REF!</definedName>
    <definedName name="ao" localSheetId="2">#REF!</definedName>
    <definedName name="ao" localSheetId="3">#REF!</definedName>
    <definedName name="ao" localSheetId="7">#REF!</definedName>
    <definedName name="ao" localSheetId="5">#REF!</definedName>
    <definedName name="ao" localSheetId="6">#REF!</definedName>
    <definedName name="ao" localSheetId="9">#REF!</definedName>
    <definedName name="ao" localSheetId="8">#REF!</definedName>
    <definedName name="ao">#REF!</definedName>
    <definedName name="APU" localSheetId="11">[4]!absc</definedName>
    <definedName name="APU">[8]!absc</definedName>
    <definedName name="APU221.1" localSheetId="1">#REF!</definedName>
    <definedName name="APU221.1" localSheetId="2">#REF!</definedName>
    <definedName name="APU221.1" localSheetId="3">#REF!</definedName>
    <definedName name="APU221.1" localSheetId="7">#REF!</definedName>
    <definedName name="APU221.1" localSheetId="5">#REF!</definedName>
    <definedName name="APU221.1" localSheetId="6">#REF!</definedName>
    <definedName name="APU221.1" localSheetId="9">#REF!</definedName>
    <definedName name="APU221.1" localSheetId="11">#REF!</definedName>
    <definedName name="APU221.1" localSheetId="8">#REF!</definedName>
    <definedName name="APU221.1">#REF!</definedName>
    <definedName name="APU221.2" localSheetId="1">#REF!</definedName>
    <definedName name="APU221.2" localSheetId="2">#REF!</definedName>
    <definedName name="APU221.2" localSheetId="3">#REF!</definedName>
    <definedName name="APU221.2" localSheetId="7">#REF!</definedName>
    <definedName name="APU221.2" localSheetId="5">#REF!</definedName>
    <definedName name="APU221.2" localSheetId="6">#REF!</definedName>
    <definedName name="APU221.2" localSheetId="9">#REF!</definedName>
    <definedName name="APU221.2" localSheetId="11">#REF!</definedName>
    <definedName name="APU221.2" localSheetId="8">#REF!</definedName>
    <definedName name="APU221.2">#REF!</definedName>
    <definedName name="aqaq" hidden="1">{"TAB1",#N/A,TRUE,"GENERAL";"TAB2",#N/A,TRUE,"GENERAL";"TAB3",#N/A,TRUE,"GENERAL";"TAB4",#N/A,TRUE,"GENERAL";"TAB5",#N/A,TRUE,"GENERAL"}</definedName>
    <definedName name="_xlnm.Print_Area" localSheetId="11">#REF!</definedName>
    <definedName name="_xlnm.Print_Area" localSheetId="0">'Presupuesto Oficial'!$A$1:$I$44</definedName>
    <definedName name="_xlnm.Print_Area" localSheetId="12">'Propuesta Económica'!$A$1:$I$51</definedName>
    <definedName name="_xlnm.Print_Area">#N/A</definedName>
    <definedName name="as" localSheetId="1">#REF!</definedName>
    <definedName name="as" localSheetId="2">#REF!</definedName>
    <definedName name="as" localSheetId="3">#REF!</definedName>
    <definedName name="as" localSheetId="7">#REF!</definedName>
    <definedName name="as" localSheetId="5">#REF!</definedName>
    <definedName name="as" localSheetId="6">#REF!</definedName>
    <definedName name="as" localSheetId="9">#REF!</definedName>
    <definedName name="as" localSheetId="8">#REF!</definedName>
    <definedName name="as">#REF!</definedName>
    <definedName name="ASB">[3]AASHTO!$A$8:$F$11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 localSheetId="1">#REF!</definedName>
    <definedName name="au" localSheetId="2">#REF!</definedName>
    <definedName name="au" localSheetId="3">#REF!</definedName>
    <definedName name="au" localSheetId="7">#REF!</definedName>
    <definedName name="au" localSheetId="5">#REF!</definedName>
    <definedName name="au" localSheetId="6">#REF!</definedName>
    <definedName name="au" localSheetId="9">#REF!</definedName>
    <definedName name="au" localSheetId="8">#REF!</definedName>
    <definedName name="au">#REF!</definedName>
    <definedName name="aur" localSheetId="1">#REF!</definedName>
    <definedName name="aur" localSheetId="2">#REF!</definedName>
    <definedName name="aur" localSheetId="3">#REF!</definedName>
    <definedName name="aur" localSheetId="7">#REF!</definedName>
    <definedName name="aur" localSheetId="5">#REF!</definedName>
    <definedName name="aur" localSheetId="6">#REF!</definedName>
    <definedName name="aur" localSheetId="9">#REF!</definedName>
    <definedName name="aur" localSheetId="8">#REF!</definedName>
    <definedName name="aur">#REF!</definedName>
    <definedName name="auto1" localSheetId="1">#REF!</definedName>
    <definedName name="auto1" localSheetId="2">#REF!</definedName>
    <definedName name="auto1" localSheetId="3">#REF!</definedName>
    <definedName name="auto1" localSheetId="7">#REF!</definedName>
    <definedName name="auto1" localSheetId="5">#REF!</definedName>
    <definedName name="auto1" localSheetId="6">#REF!</definedName>
    <definedName name="auto1" localSheetId="9">#REF!</definedName>
    <definedName name="auto1" localSheetId="11">#REF!</definedName>
    <definedName name="auto1" localSheetId="8">#REF!</definedName>
    <definedName name="auto1">#REF!</definedName>
    <definedName name="auto2" localSheetId="1">#REF!</definedName>
    <definedName name="auto2" localSheetId="2">#REF!</definedName>
    <definedName name="auto2" localSheetId="3">#REF!</definedName>
    <definedName name="auto2" localSheetId="7">#REF!</definedName>
    <definedName name="auto2" localSheetId="5">#REF!</definedName>
    <definedName name="auto2" localSheetId="6">#REF!</definedName>
    <definedName name="auto2" localSheetId="9">#REF!</definedName>
    <definedName name="auto2" localSheetId="11">#REF!</definedName>
    <definedName name="auto2" localSheetId="8">#REF!</definedName>
    <definedName name="auto2">#REF!</definedName>
    <definedName name="av" localSheetId="1">#REF!</definedName>
    <definedName name="av" localSheetId="2">#REF!</definedName>
    <definedName name="av" localSheetId="3">#REF!</definedName>
    <definedName name="av" localSheetId="7">#REF!</definedName>
    <definedName name="av" localSheetId="5">#REF!</definedName>
    <definedName name="av" localSheetId="6">#REF!</definedName>
    <definedName name="av" localSheetId="9">#REF!</definedName>
    <definedName name="av" localSheetId="8">#REF!</definedName>
    <definedName name="av">#REF!</definedName>
    <definedName name="ax" localSheetId="1">#REF!</definedName>
    <definedName name="ax" localSheetId="2">#REF!</definedName>
    <definedName name="ax" localSheetId="3">#REF!</definedName>
    <definedName name="ax" localSheetId="7">#REF!</definedName>
    <definedName name="ax" localSheetId="5">#REF!</definedName>
    <definedName name="ax" localSheetId="6">#REF!</definedName>
    <definedName name="ax" localSheetId="9">#REF!</definedName>
    <definedName name="ax" localSheetId="8">#REF!</definedName>
    <definedName name="ax">#REF!</definedName>
    <definedName name="azaz" hidden="1">{"TAB1",#N/A,TRUE,"GENERAL";"TAB2",#N/A,TRUE,"GENERAL";"TAB3",#N/A,TRUE,"GENERAL";"TAB4",#N/A,TRUE,"GENERAL";"TAB5",#N/A,TRUE,"GENERAL"}</definedName>
    <definedName name="b" localSheetId="1">#REF!</definedName>
    <definedName name="b" localSheetId="2">#REF!</definedName>
    <definedName name="b" localSheetId="3">#REF!</definedName>
    <definedName name="b" localSheetId="7">#REF!</definedName>
    <definedName name="b" localSheetId="5">#REF!</definedName>
    <definedName name="b" localSheetId="6">#REF!</definedName>
    <definedName name="b" localSheetId="9">#REF!</definedName>
    <definedName name="B" localSheetId="11" hidden="1">{"via1",#N/A,TRUE,"general";"via2",#N/A,TRUE,"general";"via3",#N/A,TRUE,"general"}</definedName>
    <definedName name="b" localSheetId="8">#REF!</definedName>
    <definedName name="b">#REF!</definedName>
    <definedName name="BASE" localSheetId="1">#REF!</definedName>
    <definedName name="BASE" localSheetId="2">#REF!</definedName>
    <definedName name="BASE" localSheetId="3">#REF!</definedName>
    <definedName name="BASE" localSheetId="7">#REF!</definedName>
    <definedName name="BASE" localSheetId="5">#REF!</definedName>
    <definedName name="BASE" localSheetId="6">#REF!</definedName>
    <definedName name="BASE" localSheetId="9">#REF!</definedName>
    <definedName name="BASE" localSheetId="8">#REF!</definedName>
    <definedName name="BASE">#REF!</definedName>
    <definedName name="_xlnm.Database" localSheetId="1">#REF!</definedName>
    <definedName name="_xlnm.Database" localSheetId="2">#REF!</definedName>
    <definedName name="_xlnm.Database" localSheetId="3">#REF!</definedName>
    <definedName name="_xlnm.Database" localSheetId="7">#REF!</definedName>
    <definedName name="_xlnm.Database" localSheetId="5">#REF!</definedName>
    <definedName name="_xlnm.Database" localSheetId="6">#REF!</definedName>
    <definedName name="_xlnm.Database" localSheetId="9">#REF!</definedName>
    <definedName name="_xlnm.Database" localSheetId="11">#REF!</definedName>
    <definedName name="_xlnm.Database" localSheetId="8">#REF!</definedName>
    <definedName name="_xlnm.Database">#REF!</definedName>
    <definedName name="Basegranular" localSheetId="1">#REF!</definedName>
    <definedName name="Basegranular" localSheetId="2">#REF!</definedName>
    <definedName name="Basegranular" localSheetId="3">#REF!</definedName>
    <definedName name="Basegranular" localSheetId="7">#REF!</definedName>
    <definedName name="Basegranular" localSheetId="5">#REF!</definedName>
    <definedName name="Basegranular" localSheetId="6">#REF!</definedName>
    <definedName name="Basegranular" localSheetId="9">#REF!</definedName>
    <definedName name="Basegranular" localSheetId="8">#REF!</definedName>
    <definedName name="Basegranular">#REF!</definedName>
    <definedName name="bb" localSheetId="1">#REF!</definedName>
    <definedName name="bb" localSheetId="2">#REF!</definedName>
    <definedName name="bb" localSheetId="3">#REF!</definedName>
    <definedName name="bb" localSheetId="7">#REF!</definedName>
    <definedName name="bb" localSheetId="5">#REF!</definedName>
    <definedName name="bb" localSheetId="6">#REF!</definedName>
    <definedName name="bb" localSheetId="9">#REF!</definedName>
    <definedName name="bb" localSheetId="8">#REF!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1">#REF!</definedName>
    <definedName name="bgh" localSheetId="2">#REF!</definedName>
    <definedName name="bgh" localSheetId="3">#REF!</definedName>
    <definedName name="bgh" localSheetId="7">#REF!</definedName>
    <definedName name="bgh" localSheetId="5">#REF!</definedName>
    <definedName name="bgh" localSheetId="6">#REF!</definedName>
    <definedName name="bgh" localSheetId="9">#REF!</definedName>
    <definedName name="bgh" localSheetId="8">#REF!</definedName>
    <definedName name="bgh">#REF!</definedName>
    <definedName name="bgvfcdx" hidden="1">{"via1",#N/A,TRUE,"general";"via2",#N/A,TRUE,"general";"via3",#N/A,TRUE,"general"}</definedName>
    <definedName name="BHT" localSheetId="1">#REF!</definedName>
    <definedName name="BHT" localSheetId="2">#REF!</definedName>
    <definedName name="BHT" localSheetId="3">#REF!</definedName>
    <definedName name="BHT" localSheetId="7">#REF!</definedName>
    <definedName name="BHT" localSheetId="5">#REF!</definedName>
    <definedName name="BHT" localSheetId="6">#REF!</definedName>
    <definedName name="BHT" localSheetId="9">#REF!</definedName>
    <definedName name="BHT" localSheetId="8">#REF!</definedName>
    <definedName name="BHT">#REF!</definedName>
    <definedName name="bimestre">'[9]ESTADO RED'!$E$8</definedName>
    <definedName name="bl" localSheetId="1">#REF!</definedName>
    <definedName name="bl" localSheetId="2">#REF!</definedName>
    <definedName name="bl" localSheetId="3">#REF!</definedName>
    <definedName name="bl" localSheetId="7">#REF!</definedName>
    <definedName name="bl" localSheetId="5">#REF!</definedName>
    <definedName name="bl" localSheetId="6">#REF!</definedName>
    <definedName name="bl" localSheetId="9">#REF!</definedName>
    <definedName name="bl" localSheetId="8">#REF!</definedName>
    <definedName name="bl">#REF!</definedName>
    <definedName name="bnm" localSheetId="1">#REF!</definedName>
    <definedName name="bnm" localSheetId="2">#REF!</definedName>
    <definedName name="bnm" localSheetId="3">#REF!</definedName>
    <definedName name="bnm" localSheetId="7">#REF!</definedName>
    <definedName name="bnm" localSheetId="5">#REF!</definedName>
    <definedName name="bnm" localSheetId="6">#REF!</definedName>
    <definedName name="bnm" localSheetId="9">#REF!</definedName>
    <definedName name="bnm" localSheetId="8">#REF!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CHB" localSheetId="1" hidden="1">#REF!</definedName>
    <definedName name="BVCHB" localSheetId="2" hidden="1">#REF!</definedName>
    <definedName name="BVCHB" localSheetId="3" hidden="1">#REF!</definedName>
    <definedName name="BVCHB" localSheetId="7" hidden="1">#REF!</definedName>
    <definedName name="BVCHB" localSheetId="5" hidden="1">#REF!</definedName>
    <definedName name="BVCHB" localSheetId="6" hidden="1">#REF!</definedName>
    <definedName name="BVCHB" localSheetId="9" hidden="1">#REF!</definedName>
    <definedName name="BVCHB" localSheetId="8" hidden="1">#REF!</definedName>
    <definedName name="BVCHB" hidden="1">#REF!</definedName>
    <definedName name="bvn" hidden="1">{"via1",#N/A,TRUE,"general";"via2",#N/A,TRUE,"general";"via3",#N/A,TRUE,"general"}</definedName>
    <definedName name="bw" localSheetId="1">#REF!</definedName>
    <definedName name="bw" localSheetId="2">#REF!</definedName>
    <definedName name="bw" localSheetId="3">#REF!</definedName>
    <definedName name="bw" localSheetId="7">#REF!</definedName>
    <definedName name="bw" localSheetId="5">#REF!</definedName>
    <definedName name="bw" localSheetId="6">#REF!</definedName>
    <definedName name="bw" localSheetId="9">#REF!</definedName>
    <definedName name="bw" localSheetId="8">#REF!</definedName>
    <definedName name="bw">#REF!</definedName>
    <definedName name="by" hidden="1">{"via1",#N/A,TRUE,"general";"via2",#N/A,TRUE,"general";"via3",#N/A,TRUE,"general"}</definedName>
    <definedName name="C_" localSheetId="1">#REF!</definedName>
    <definedName name="C_" localSheetId="2">#REF!</definedName>
    <definedName name="C_" localSheetId="3">#REF!</definedName>
    <definedName name="C_" localSheetId="7">#REF!</definedName>
    <definedName name="C_" localSheetId="5">#REF!</definedName>
    <definedName name="C_" localSheetId="6">#REF!</definedName>
    <definedName name="C_" localSheetId="9">#REF!</definedName>
    <definedName name="C_" localSheetId="11">#REF!</definedName>
    <definedName name="C_" localSheetId="8">#REF!</definedName>
    <definedName name="C_">#REF!</definedName>
    <definedName name="CANT" localSheetId="1">#REF!</definedName>
    <definedName name="CANT" localSheetId="2">#REF!</definedName>
    <definedName name="CANT" localSheetId="3">#REF!</definedName>
    <definedName name="CANT" localSheetId="7">#REF!</definedName>
    <definedName name="CANT" localSheetId="5">#REF!</definedName>
    <definedName name="CANT" localSheetId="6">#REF!</definedName>
    <definedName name="CANT" localSheetId="9">#REF!</definedName>
    <definedName name="CANT" localSheetId="11">#REF!</definedName>
    <definedName name="CANT" localSheetId="8">#REF!</definedName>
    <definedName name="CANT">#REF!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usa" localSheetId="1">#REF!</definedName>
    <definedName name="causa" localSheetId="2">#REF!</definedName>
    <definedName name="causa" localSheetId="3">#REF!</definedName>
    <definedName name="causa" localSheetId="7">#REF!</definedName>
    <definedName name="causa" localSheetId="5">#REF!</definedName>
    <definedName name="causa" localSheetId="6">#REF!</definedName>
    <definedName name="causa" localSheetId="9">#REF!</definedName>
    <definedName name="causa" localSheetId="8">#REF!</definedName>
    <definedName name="causa">#REF!</definedName>
    <definedName name="cc" localSheetId="1">#REF!</definedName>
    <definedName name="cc" localSheetId="2">#REF!</definedName>
    <definedName name="cc" localSheetId="3">#REF!</definedName>
    <definedName name="cc" localSheetId="7">#REF!</definedName>
    <definedName name="cc" localSheetId="5">#REF!</definedName>
    <definedName name="cc" localSheetId="6">#REF!</definedName>
    <definedName name="cc" localSheetId="9">#REF!</definedName>
    <definedName name="cc" localSheetId="8">#REF!</definedName>
    <definedName name="cc">#REF!</definedName>
    <definedName name="ccccc" hidden="1">{"TAB1",#N/A,TRUE,"GENERAL";"TAB2",#N/A,TRUE,"GENERAL";"TAB3",#N/A,TRUE,"GENERAL";"TAB4",#N/A,TRUE,"GENERAL";"TAB5",#N/A,TRUE,"GENERAL"}</definedName>
    <definedName name="CCCCCC" localSheetId="1">'[10]A. P. U.'!#REF!</definedName>
    <definedName name="CCCCCC" localSheetId="2">'[10]A. P. U.'!#REF!</definedName>
    <definedName name="CCCCCC" localSheetId="3">'[10]A. P. U.'!#REF!</definedName>
    <definedName name="CCCCCC" localSheetId="7">'[10]A. P. U.'!#REF!</definedName>
    <definedName name="CCCCCC" localSheetId="5">'[10]A. P. U.'!#REF!</definedName>
    <definedName name="CCCCCC" localSheetId="6">'[10]A. P. U.'!#REF!</definedName>
    <definedName name="CCCCCC" localSheetId="9">'[10]A. P. U.'!#REF!</definedName>
    <definedName name="CCCCCC" localSheetId="11">'[11]A. P. U.'!#REF!</definedName>
    <definedName name="CCCCCC" localSheetId="8">'[10]A. P. U.'!#REF!</definedName>
    <definedName name="CCCCCC">'[10]A. P. U.'!#REF!</definedName>
    <definedName name="ccto210" localSheetId="1">#REF!</definedName>
    <definedName name="ccto210" localSheetId="2">#REF!</definedName>
    <definedName name="ccto210" localSheetId="3">#REF!</definedName>
    <definedName name="ccto210" localSheetId="7">#REF!</definedName>
    <definedName name="ccto210" localSheetId="5">#REF!</definedName>
    <definedName name="ccto210" localSheetId="6">#REF!</definedName>
    <definedName name="ccto210" localSheetId="9">#REF!</definedName>
    <definedName name="ccto210" localSheetId="11">#REF!</definedName>
    <definedName name="ccto210" localSheetId="8">#REF!</definedName>
    <definedName name="ccto210">#REF!</definedName>
    <definedName name="cd" localSheetId="1">#REF!</definedName>
    <definedName name="cd" localSheetId="2">#REF!</definedName>
    <definedName name="cd" localSheetId="3">#REF!</definedName>
    <definedName name="cd" localSheetId="7">#REF!</definedName>
    <definedName name="cd" localSheetId="5">#REF!</definedName>
    <definedName name="cd" localSheetId="6">#REF!</definedName>
    <definedName name="cd" localSheetId="9">#REF!</definedName>
    <definedName name="cd" localSheetId="8">#REF!</definedName>
    <definedName name="cd">#REF!</definedName>
    <definedName name="cdcdc" hidden="1">{"via1",#N/A,TRUE,"general";"via2",#N/A,TRUE,"general";"via3",#N/A,TRUE,"general"}</definedName>
    <definedName name="ceerf" hidden="1">{"TAB1",#N/A,TRUE,"GENERAL";"TAB2",#N/A,TRUE,"GENERAL";"TAB3",#N/A,TRUE,"GENERAL";"TAB4",#N/A,TRUE,"GENERAL";"TAB5",#N/A,TRUE,"GENERAL"}</definedName>
    <definedName name="CICLOPEO" localSheetId="1">'[12]A.P.U'!#REF!</definedName>
    <definedName name="CICLOPEO" localSheetId="2">'[12]A.P.U'!#REF!</definedName>
    <definedName name="CICLOPEO" localSheetId="3">'[12]A.P.U'!#REF!</definedName>
    <definedName name="CICLOPEO" localSheetId="7">'[12]A.P.U'!#REF!</definedName>
    <definedName name="CICLOPEO" localSheetId="5">'[12]A.P.U'!#REF!</definedName>
    <definedName name="CICLOPEO" localSheetId="6">'[12]A.P.U'!#REF!</definedName>
    <definedName name="CICLOPEO" localSheetId="9">'[12]A.P.U'!#REF!</definedName>
    <definedName name="CICLOPEO" localSheetId="8">'[12]A.P.U'!#REF!</definedName>
    <definedName name="CICLOPEO">'[12]A.P.U'!#REF!</definedName>
    <definedName name="clase" localSheetId="1">#REF!</definedName>
    <definedName name="clase" localSheetId="2">#REF!</definedName>
    <definedName name="clase" localSheetId="3">#REF!</definedName>
    <definedName name="clase" localSheetId="7">#REF!</definedName>
    <definedName name="clase" localSheetId="5">#REF!</definedName>
    <definedName name="clase" localSheetId="6">#REF!</definedName>
    <definedName name="clase" localSheetId="9">#REF!</definedName>
    <definedName name="clase" localSheetId="8">#REF!</definedName>
    <definedName name="clase">#REF!</definedName>
    <definedName name="Cll_4N__15_AE_40_San_Eduardo_II_Etapa._Tel_750372._Cúcuta_Colombia." localSheetId="1">#REF!</definedName>
    <definedName name="Cll_4N__15_AE_40_San_Eduardo_II_Etapa._Tel_750372._Cúcuta_Colombia." localSheetId="2">#REF!</definedName>
    <definedName name="Cll_4N__15_AE_40_San_Eduardo_II_Etapa._Tel_750372._Cúcuta_Colombia." localSheetId="3">#REF!</definedName>
    <definedName name="Cll_4N__15_AE_40_San_Eduardo_II_Etapa._Tel_750372._Cúcuta_Colombia." localSheetId="7">#REF!</definedName>
    <definedName name="Cll_4N__15_AE_40_San_Eduardo_II_Etapa._Tel_750372._Cúcuta_Colombia." localSheetId="5">#REF!</definedName>
    <definedName name="Cll_4N__15_AE_40_San_Eduardo_II_Etapa._Tel_750372._Cúcuta_Colombia." localSheetId="6">#REF!</definedName>
    <definedName name="Cll_4N__15_AE_40_San_Eduardo_II_Etapa._Tel_750372._Cúcuta_Colombia." localSheetId="9">#REF!</definedName>
    <definedName name="Cll_4N__15_AE_40_San_Eduardo_II_Etapa._Tel_750372._Cúcuta_Colombia." localSheetId="11">#REF!</definedName>
    <definedName name="Cll_4N__15_AE_40_San_Eduardo_II_Etapa._Tel_750372._Cúcuta_Colombia." localSheetId="8">#REF!</definedName>
    <definedName name="Cll_4N__15_AE_40_San_Eduardo_II_Etapa._Tel_750372._Cúcuta_Colombia.">#REF!</definedName>
    <definedName name="co" localSheetId="1">#REF!</definedName>
    <definedName name="co" localSheetId="2">#REF!</definedName>
    <definedName name="co" localSheetId="3">#REF!</definedName>
    <definedName name="co" localSheetId="7">#REF!</definedName>
    <definedName name="co" localSheetId="5">#REF!</definedName>
    <definedName name="co" localSheetId="6">#REF!</definedName>
    <definedName name="co" localSheetId="9">#REF!</definedName>
    <definedName name="co" localSheetId="8">#REF!</definedName>
    <definedName name="co">#REF!</definedName>
    <definedName name="COMPENSACION" localSheetId="1">#REF!</definedName>
    <definedName name="COMPENSACION" localSheetId="2">#REF!</definedName>
    <definedName name="COMPENSACION" localSheetId="3">#REF!</definedName>
    <definedName name="COMPENSACION" localSheetId="7">#REF!</definedName>
    <definedName name="COMPENSACION" localSheetId="5">#REF!</definedName>
    <definedName name="COMPENSACION" localSheetId="6">#REF!</definedName>
    <definedName name="COMPENSACION" localSheetId="9">#REF!</definedName>
    <definedName name="COMPENSACION" localSheetId="8">#REF!</definedName>
    <definedName name="COMPENSACION">#REF!</definedName>
    <definedName name="concreto" localSheetId="1">#REF!</definedName>
    <definedName name="concreto" localSheetId="2">#REF!</definedName>
    <definedName name="concreto" localSheetId="3">#REF!</definedName>
    <definedName name="concreto" localSheetId="7">#REF!</definedName>
    <definedName name="concreto" localSheetId="5">#REF!</definedName>
    <definedName name="concreto" localSheetId="6">#REF!</definedName>
    <definedName name="concreto" localSheetId="9">#REF!</definedName>
    <definedName name="concreto" localSheetId="8">#REF!</definedName>
    <definedName name="concreto">#REF!</definedName>
    <definedName name="contratista" localSheetId="1">#REF!</definedName>
    <definedName name="contratista" localSheetId="2">#REF!</definedName>
    <definedName name="contratista" localSheetId="3">#REF!</definedName>
    <definedName name="contratista" localSheetId="7">#REF!</definedName>
    <definedName name="contratista" localSheetId="5">#REF!</definedName>
    <definedName name="contratista" localSheetId="6">#REF!</definedName>
    <definedName name="contratista" localSheetId="9">#REF!</definedName>
    <definedName name="contratista" localSheetId="8">#REF!</definedName>
    <definedName name="contratista">#REF!</definedName>
    <definedName name="Corona" localSheetId="1">#REF!</definedName>
    <definedName name="Corona" localSheetId="2">#REF!</definedName>
    <definedName name="Corona" localSheetId="3">#REF!</definedName>
    <definedName name="Corona" localSheetId="7">#REF!</definedName>
    <definedName name="Corona" localSheetId="5">#REF!</definedName>
    <definedName name="Corona" localSheetId="6">#REF!</definedName>
    <definedName name="Corona" localSheetId="9">#REF!</definedName>
    <definedName name="Corona" localSheetId="8">#REF!</definedName>
    <definedName name="Corona">#REF!</definedName>
    <definedName name="cp" localSheetId="1">#REF!</definedName>
    <definedName name="cp" localSheetId="2">#REF!</definedName>
    <definedName name="cp" localSheetId="3">#REF!</definedName>
    <definedName name="cp" localSheetId="7">#REF!</definedName>
    <definedName name="cp" localSheetId="5">#REF!</definedName>
    <definedName name="cp" localSheetId="6">#REF!</definedName>
    <definedName name="cp" localSheetId="9">#REF!</definedName>
    <definedName name="cp" localSheetId="8">#REF!</definedName>
    <definedName name="cp">#REF!</definedName>
    <definedName name="Criticos" localSheetId="1">#REF!</definedName>
    <definedName name="Criticos" localSheetId="2">#REF!</definedName>
    <definedName name="Criticos" localSheetId="3">#REF!</definedName>
    <definedName name="Criticos" localSheetId="7">#REF!</definedName>
    <definedName name="Criticos" localSheetId="5">#REF!</definedName>
    <definedName name="Criticos" localSheetId="6">#REF!</definedName>
    <definedName name="Criticos" localSheetId="9">#REF!</definedName>
    <definedName name="Criticos" localSheetId="8">#REF!</definedName>
    <definedName name="Criticos">#REF!</definedName>
    <definedName name="CUARENTA_Y_UN_MILLONES_CUARENTA_MIL_SEISCIENTOS_NOVENTA_Y_DOS_PESOS_MONEDA_CORRIENTE" localSheetId="1">#REF!</definedName>
    <definedName name="CUARENTA_Y_UN_MILLONES_CUARENTA_MIL_SEISCIENTOS_NOVENTA_Y_DOS_PESOS_MONEDA_CORRIENTE" localSheetId="2">#REF!</definedName>
    <definedName name="CUARENTA_Y_UN_MILLONES_CUARENTA_MIL_SEISCIENTOS_NOVENTA_Y_DOS_PESOS_MONEDA_CORRIENTE" localSheetId="3">#REF!</definedName>
    <definedName name="CUARENTA_Y_UN_MILLONES_CUARENTA_MIL_SEISCIENTOS_NOVENTA_Y_DOS_PESOS_MONEDA_CORRIENTE" localSheetId="7">#REF!</definedName>
    <definedName name="CUARENTA_Y_UN_MILLONES_CUARENTA_MIL_SEISCIENTOS_NOVENTA_Y_DOS_PESOS_MONEDA_CORRIENTE" localSheetId="5">#REF!</definedName>
    <definedName name="CUARENTA_Y_UN_MILLONES_CUARENTA_MIL_SEISCIENTOS_NOVENTA_Y_DOS_PESOS_MONEDA_CORRIENTE" localSheetId="6">#REF!</definedName>
    <definedName name="CUARENTA_Y_UN_MILLONES_CUARENTA_MIL_SEISCIENTOS_NOVENTA_Y_DOS_PESOS_MONEDA_CORRIENTE" localSheetId="9">#REF!</definedName>
    <definedName name="CUARENTA_Y_UN_MILLONES_CUARENTA_MIL_SEISCIENTOS_NOVENTA_Y_DOS_PESOS_MONEDA_CORRIENTE" localSheetId="8">#REF!</definedName>
    <definedName name="CUARENTA_Y_UN_MILLONES_CUARENTA_MIL_SEISCIENTOS_NOVENTA_Y_DOS_PESOS_MONEDA_CORRIENTE">#REF!</definedName>
    <definedName name="CUNET" hidden="1">{"via1",#N/A,TRUE,"general";"via2",#N/A,TRUE,"general";"via3",#N/A,TRUE,"general"}</definedName>
    <definedName name="cv" localSheetId="1">#REF!</definedName>
    <definedName name="cv" localSheetId="2">#REF!</definedName>
    <definedName name="cv" localSheetId="3">#REF!</definedName>
    <definedName name="cv" localSheetId="7">#REF!</definedName>
    <definedName name="cv" localSheetId="5">#REF!</definedName>
    <definedName name="cv" localSheetId="6">#REF!</definedName>
    <definedName name="cv" localSheetId="9">#REF!</definedName>
    <definedName name="cv" localSheetId="11" hidden="1">{"TAB1",#N/A,TRUE,"GENERAL";"TAB2",#N/A,TRUE,"GENERAL";"TAB3",#N/A,TRUE,"GENERAL";"TAB4",#N/A,TRUE,"GENERAL";"TAB5",#N/A,TRUE,"GENERAL"}</definedName>
    <definedName name="cv" localSheetId="8">#REF!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1">#REF!</definedName>
    <definedName name="cx" localSheetId="2">#REF!</definedName>
    <definedName name="cx" localSheetId="3">#REF!</definedName>
    <definedName name="cx" localSheetId="7">#REF!</definedName>
    <definedName name="cx" localSheetId="5">#REF!</definedName>
    <definedName name="cx" localSheetId="6">#REF!</definedName>
    <definedName name="cx" localSheetId="9">#REF!</definedName>
    <definedName name="cx" localSheetId="8">#REF!</definedName>
    <definedName name="cx">#REF!</definedName>
    <definedName name="D" localSheetId="1">#REF!</definedName>
    <definedName name="D" localSheetId="2">#REF!</definedName>
    <definedName name="D" localSheetId="3">#REF!</definedName>
    <definedName name="D" localSheetId="7">#REF!</definedName>
    <definedName name="D" localSheetId="5">#REF!</definedName>
    <definedName name="D" localSheetId="6">#REF!</definedName>
    <definedName name="D" localSheetId="9">#REF!</definedName>
    <definedName name="d" localSheetId="11" hidden="1">{"TAB1",#N/A,TRUE,"GENERAL";"TAB2",#N/A,TRUE,"GENERAL";"TAB3",#N/A,TRUE,"GENERAL";"TAB4",#N/A,TRUE,"GENERAL";"TAB5",#N/A,TRUE,"GENERAL"}</definedName>
    <definedName name="D" localSheetId="8">#REF!</definedName>
    <definedName name="D">#REF!</definedName>
    <definedName name="DARIPAVA_SOFTWARE_INC" localSheetId="1">#REF!</definedName>
    <definedName name="DARIPAVA_SOFTWARE_INC" localSheetId="2">#REF!</definedName>
    <definedName name="DARIPAVA_SOFTWARE_INC" localSheetId="3">#REF!</definedName>
    <definedName name="DARIPAVA_SOFTWARE_INC" localSheetId="7">#REF!</definedName>
    <definedName name="DARIPAVA_SOFTWARE_INC" localSheetId="5">#REF!</definedName>
    <definedName name="DARIPAVA_SOFTWARE_INC" localSheetId="6">#REF!</definedName>
    <definedName name="DARIPAVA_SOFTWARE_INC" localSheetId="9">#REF!</definedName>
    <definedName name="DARIPAVA_SOFTWARE_INC" localSheetId="11">#REF!</definedName>
    <definedName name="DARIPAVA_SOFTWARE_INC" localSheetId="8">#REF!</definedName>
    <definedName name="DARIPAVA_SOFTWARE_INC">#REF!</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 localSheetId="1">#REF!</definedName>
    <definedName name="dc" localSheetId="2">#REF!</definedName>
    <definedName name="dc" localSheetId="3">#REF!</definedName>
    <definedName name="dc" localSheetId="7">#REF!</definedName>
    <definedName name="dc" localSheetId="5">#REF!</definedName>
    <definedName name="dc" localSheetId="6">#REF!</definedName>
    <definedName name="dc" localSheetId="9">#REF!</definedName>
    <definedName name="dc" localSheetId="8">#REF!</definedName>
    <definedName name="dc">#REF!</definedName>
    <definedName name="DCF" localSheetId="1">#REF!</definedName>
    <definedName name="DCF" localSheetId="2">#REF!</definedName>
    <definedName name="DCF" localSheetId="3">#REF!</definedName>
    <definedName name="DCF" localSheetId="7">#REF!</definedName>
    <definedName name="DCF" localSheetId="5">#REF!</definedName>
    <definedName name="DCF" localSheetId="6">#REF!</definedName>
    <definedName name="DCF" localSheetId="9">#REF!</definedName>
    <definedName name="DCF" localSheetId="8">#REF!</definedName>
    <definedName name="DCF">#REF!</definedName>
    <definedName name="DCSDCTV" hidden="1">{"via1",#N/A,TRUE,"general";"via2",#N/A,TRUE,"general";"via3",#N/A,TRUE,"general"}</definedName>
    <definedName name="DD" localSheetId="1">#REF!</definedName>
    <definedName name="DD" localSheetId="2">#REF!</definedName>
    <definedName name="DD" localSheetId="3">#REF!</definedName>
    <definedName name="DD" localSheetId="7">#REF!</definedName>
    <definedName name="DD" localSheetId="5">#REF!</definedName>
    <definedName name="DD" localSheetId="6">#REF!</definedName>
    <definedName name="DD" localSheetId="9">#REF!</definedName>
    <definedName name="DD" localSheetId="11">#REF!</definedName>
    <definedName name="DD" localSheetId="8">#REF!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 localSheetId="1">#REF!</definedName>
    <definedName name="DE" localSheetId="2">#REF!</definedName>
    <definedName name="DE" localSheetId="3">#REF!</definedName>
    <definedName name="DE" localSheetId="7">#REF!</definedName>
    <definedName name="DE" localSheetId="5">#REF!</definedName>
    <definedName name="DE" localSheetId="6">#REF!</definedName>
    <definedName name="DE" localSheetId="9">#REF!</definedName>
    <definedName name="DE" localSheetId="8">#REF!</definedName>
    <definedName name="DE">#REF!</definedName>
    <definedName name="deded" hidden="1">{"TAB1",#N/A,TRUE,"GENERAL";"TAB2",#N/A,TRUE,"GENERAL";"TAB3",#N/A,TRUE,"GENERAL";"TAB4",#N/A,TRUE,"GENERAL";"TAB5",#N/A,TRUE,"GENERAL"}</definedName>
    <definedName name="DEF" localSheetId="1">#REF!</definedName>
    <definedName name="DEF" localSheetId="2">#REF!</definedName>
    <definedName name="DEF" localSheetId="3">#REF!</definedName>
    <definedName name="DEF" localSheetId="7">#REF!</definedName>
    <definedName name="DEF" localSheetId="5">#REF!</definedName>
    <definedName name="DEF" localSheetId="6">#REF!</definedName>
    <definedName name="DEF" localSheetId="9">#REF!</definedName>
    <definedName name="DEF" localSheetId="8">#REF!</definedName>
    <definedName name="DEF">#REF!</definedName>
    <definedName name="defd" hidden="1">{"via1",#N/A,TRUE,"general";"via2",#N/A,TRUE,"general";"via3",#N/A,TRUE,"general"}</definedName>
    <definedName name="DEX" localSheetId="1">#REF!</definedName>
    <definedName name="DEX" localSheetId="2">#REF!</definedName>
    <definedName name="DEX" localSheetId="3">#REF!</definedName>
    <definedName name="DEX" localSheetId="7">#REF!</definedName>
    <definedName name="DEX" localSheetId="5">#REF!</definedName>
    <definedName name="DEX" localSheetId="6">#REF!</definedName>
    <definedName name="DEX" localSheetId="9">#REF!</definedName>
    <definedName name="DEX" localSheetId="8">#REF!</definedName>
    <definedName name="DEX">#REF!</definedName>
    <definedName name="df" localSheetId="1">#REF!</definedName>
    <definedName name="df" localSheetId="2">#REF!</definedName>
    <definedName name="df" localSheetId="3">#REF!</definedName>
    <definedName name="df" localSheetId="7">#REF!</definedName>
    <definedName name="df" localSheetId="5">#REF!</definedName>
    <definedName name="df" localSheetId="6">#REF!</definedName>
    <definedName name="df" localSheetId="9">#REF!</definedName>
    <definedName name="df" localSheetId="11">#REF!</definedName>
    <definedName name="df" localSheetId="8">#REF!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1">#REF!</definedName>
    <definedName name="di" localSheetId="2">#REF!</definedName>
    <definedName name="di" localSheetId="3">#REF!</definedName>
    <definedName name="di" localSheetId="7">#REF!</definedName>
    <definedName name="di" localSheetId="5">#REF!</definedName>
    <definedName name="di" localSheetId="6">#REF!</definedName>
    <definedName name="di" localSheetId="9">#REF!</definedName>
    <definedName name="di" localSheetId="8">#REF!</definedName>
    <definedName name="di">#REF!</definedName>
    <definedName name="diego" localSheetId="1">#REF!</definedName>
    <definedName name="diego" localSheetId="2">#REF!</definedName>
    <definedName name="diego" localSheetId="3">#REF!</definedName>
    <definedName name="diego" localSheetId="7">#REF!</definedName>
    <definedName name="diego" localSheetId="5">#REF!</definedName>
    <definedName name="diego" localSheetId="6">#REF!</definedName>
    <definedName name="diego" localSheetId="9">#REF!</definedName>
    <definedName name="diego" localSheetId="11">#REF!</definedName>
    <definedName name="diego" localSheetId="8">#REF!</definedName>
    <definedName name="diego">#REF!</definedName>
    <definedName name="diego1" localSheetId="1">#REF!</definedName>
    <definedName name="diego1" localSheetId="2">#REF!</definedName>
    <definedName name="diego1" localSheetId="3">#REF!</definedName>
    <definedName name="diego1" localSheetId="7">#REF!</definedName>
    <definedName name="diego1" localSheetId="5">#REF!</definedName>
    <definedName name="diego1" localSheetId="6">#REF!</definedName>
    <definedName name="diego1" localSheetId="9">#REF!</definedName>
    <definedName name="diego1" localSheetId="11">#REF!</definedName>
    <definedName name="diego1" localSheetId="8">#REF!</definedName>
    <definedName name="diego1">#REF!</definedName>
    <definedName name="DistanciasPRS7801">[13]Hoja1!$K$3:$L$55</definedName>
    <definedName name="DistanciasPRS9003">[13]Hoja1!$A$3:$B$52</definedName>
    <definedName name="DistanciasPRS9004">[13]Hoja1!$F$3:$G$33</definedName>
    <definedName name="dj" localSheetId="1">#REF!</definedName>
    <definedName name="dj" localSheetId="2">#REF!</definedName>
    <definedName name="dj" localSheetId="3">#REF!</definedName>
    <definedName name="dj" localSheetId="7">#REF!</definedName>
    <definedName name="dj" localSheetId="5">#REF!</definedName>
    <definedName name="dj" localSheetId="6">#REF!</definedName>
    <definedName name="dj" localSheetId="9">#REF!</definedName>
    <definedName name="dj" localSheetId="8">#REF!</definedName>
    <definedName name="dj">#REF!</definedName>
    <definedName name="djdytj" hidden="1">{"TAB1",#N/A,TRUE,"GENERAL";"TAB2",#N/A,TRUE,"GENERAL";"TAB3",#N/A,TRUE,"GENERAL";"TAB4",#N/A,TRUE,"GENERAL";"TAB5",#N/A,TRUE,"GENERAL"}</definedName>
    <definedName name="dl" localSheetId="1">#REF!</definedName>
    <definedName name="dl" localSheetId="2">#REF!</definedName>
    <definedName name="dl" localSheetId="3">#REF!</definedName>
    <definedName name="dl" localSheetId="7">#REF!</definedName>
    <definedName name="dl" localSheetId="5">#REF!</definedName>
    <definedName name="dl" localSheetId="6">#REF!</definedName>
    <definedName name="dl" localSheetId="9">#REF!</definedName>
    <definedName name="dl" localSheetId="8">#REF!</definedName>
    <definedName name="dl">#REF!</definedName>
    <definedName name="dm" localSheetId="1">#REF!</definedName>
    <definedName name="dm" localSheetId="2">#REF!</definedName>
    <definedName name="dm" localSheetId="3">#REF!</definedName>
    <definedName name="dm" localSheetId="7">#REF!</definedName>
    <definedName name="dm" localSheetId="5">#REF!</definedName>
    <definedName name="dm" localSheetId="6">#REF!</definedName>
    <definedName name="dm" localSheetId="9">#REF!</definedName>
    <definedName name="dm" localSheetId="8">#REF!</definedName>
    <definedName name="dm">#REF!</definedName>
    <definedName name="do" localSheetId="1">#REF!</definedName>
    <definedName name="do" localSheetId="2">#REF!</definedName>
    <definedName name="do" localSheetId="3">#REF!</definedName>
    <definedName name="do" localSheetId="7">#REF!</definedName>
    <definedName name="do" localSheetId="5">#REF!</definedName>
    <definedName name="do" localSheetId="6">#REF!</definedName>
    <definedName name="do" localSheetId="9">#REF!</definedName>
    <definedName name="do" localSheetId="8">#REF!</definedName>
    <definedName name="do">#REF!</definedName>
    <definedName name="DOR" localSheetId="1">#REF!</definedName>
    <definedName name="DOR" localSheetId="2">#REF!</definedName>
    <definedName name="DOR" localSheetId="3">#REF!</definedName>
    <definedName name="DOR" localSheetId="7">#REF!</definedName>
    <definedName name="DOR" localSheetId="5">#REF!</definedName>
    <definedName name="DOR" localSheetId="6">#REF!</definedName>
    <definedName name="DOR" localSheetId="9">#REF!</definedName>
    <definedName name="DOR" localSheetId="8">#REF!</definedName>
    <definedName name="DOR">#REF!</definedName>
    <definedName name="drf" localSheetId="1">#REF!</definedName>
    <definedName name="drf" localSheetId="2">#REF!</definedName>
    <definedName name="drf" localSheetId="3">#REF!</definedName>
    <definedName name="drf" localSheetId="7">#REF!</definedName>
    <definedName name="drf" localSheetId="5">#REF!</definedName>
    <definedName name="drf" localSheetId="6">#REF!</definedName>
    <definedName name="drf" localSheetId="9">#REF!</definedName>
    <definedName name="drf" localSheetId="8">#REF!</definedName>
    <definedName name="drf">#REF!</definedName>
    <definedName name="dry" hidden="1">{"via1",#N/A,TRUE,"general";"via2",#N/A,TRUE,"general";"via3",#N/A,TRUE,"general"}</definedName>
    <definedName name="DSA" localSheetId="1">#REF!</definedName>
    <definedName name="DSA" localSheetId="2">#REF!</definedName>
    <definedName name="DSA" localSheetId="3">#REF!</definedName>
    <definedName name="DSA" localSheetId="7">#REF!</definedName>
    <definedName name="DSA" localSheetId="5">#REF!</definedName>
    <definedName name="DSA" localSheetId="6">#REF!</definedName>
    <definedName name="DSA" localSheetId="9">#REF!</definedName>
    <definedName name="DSA" localSheetId="8">#REF!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1">#REF!</definedName>
    <definedName name="dt" localSheetId="2">#REF!</definedName>
    <definedName name="dt" localSheetId="3">#REF!</definedName>
    <definedName name="dt" localSheetId="7">#REF!</definedName>
    <definedName name="dt" localSheetId="5">#REF!</definedName>
    <definedName name="dt" localSheetId="6">#REF!</definedName>
    <definedName name="dt" localSheetId="9">#REF!</definedName>
    <definedName name="dt" localSheetId="8">#REF!</definedName>
    <definedName name="dt">#REF!</definedName>
    <definedName name="dtrhj" hidden="1">{"via1",#N/A,TRUE,"general";"via2",#N/A,TRUE,"general";"via3",#N/A,TRUE,"general"}</definedName>
    <definedName name="DTS" localSheetId="1">#REF!</definedName>
    <definedName name="DTS" localSheetId="2">#REF!</definedName>
    <definedName name="DTS" localSheetId="3">#REF!</definedName>
    <definedName name="DTS" localSheetId="7">#REF!</definedName>
    <definedName name="DTS" localSheetId="5">#REF!</definedName>
    <definedName name="DTS" localSheetId="6">#REF!</definedName>
    <definedName name="DTS" localSheetId="9">#REF!</definedName>
    <definedName name="DTS" localSheetId="8">#REF!</definedName>
    <definedName name="DTS">#REF!</definedName>
    <definedName name="dxfgg" hidden="1">{"via1",#N/A,TRUE,"general";"via2",#N/A,TRUE,"general";"via3",#N/A,TRUE,"general"}</definedName>
    <definedName name="E" localSheetId="11">[5]!absc</definedName>
    <definedName name="E">[5]!absc</definedName>
    <definedName name="e3e33" hidden="1">{"via1",#N/A,TRUE,"general";"via2",#N/A,TRUE,"general";"via3",#N/A,TRUE,"general"}</definedName>
    <definedName name="ebox" localSheetId="1">#REF!</definedName>
    <definedName name="ebox" localSheetId="2">#REF!</definedName>
    <definedName name="ebox" localSheetId="3">#REF!</definedName>
    <definedName name="ebox" localSheetId="7">#REF!</definedName>
    <definedName name="ebox" localSheetId="5">#REF!</definedName>
    <definedName name="ebox" localSheetId="6">#REF!</definedName>
    <definedName name="ebox" localSheetId="9">#REF!</definedName>
    <definedName name="ebox" localSheetId="8">#REF!</definedName>
    <definedName name="ebox">#REF!</definedName>
    <definedName name="ebox1_1" localSheetId="1">#REF!</definedName>
    <definedName name="ebox1_1" localSheetId="2">#REF!</definedName>
    <definedName name="ebox1_1" localSheetId="3">#REF!</definedName>
    <definedName name="ebox1_1" localSheetId="7">#REF!</definedName>
    <definedName name="ebox1_1" localSheetId="5">#REF!</definedName>
    <definedName name="ebox1_1" localSheetId="6">#REF!</definedName>
    <definedName name="ebox1_1" localSheetId="9">#REF!</definedName>
    <definedName name="ebox1_1" localSheetId="8">#REF!</definedName>
    <definedName name="ebox1_1">#REF!</definedName>
    <definedName name="ebox1_2" localSheetId="1">#REF!</definedName>
    <definedName name="ebox1_2" localSheetId="2">#REF!</definedName>
    <definedName name="ebox1_2" localSheetId="3">#REF!</definedName>
    <definedName name="ebox1_2" localSheetId="7">#REF!</definedName>
    <definedName name="ebox1_2" localSheetId="5">#REF!</definedName>
    <definedName name="ebox1_2" localSheetId="6">#REF!</definedName>
    <definedName name="ebox1_2" localSheetId="9">#REF!</definedName>
    <definedName name="ebox1_2" localSheetId="8">#REF!</definedName>
    <definedName name="ebox1_2">#REF!</definedName>
    <definedName name="ebox1_3" localSheetId="1">#REF!</definedName>
    <definedName name="ebox1_3" localSheetId="2">#REF!</definedName>
    <definedName name="ebox1_3" localSheetId="3">#REF!</definedName>
    <definedName name="ebox1_3" localSheetId="7">#REF!</definedName>
    <definedName name="ebox1_3" localSheetId="5">#REF!</definedName>
    <definedName name="ebox1_3" localSheetId="6">#REF!</definedName>
    <definedName name="ebox1_3" localSheetId="9">#REF!</definedName>
    <definedName name="ebox1_3" localSheetId="8">#REF!</definedName>
    <definedName name="ebox1_3">#REF!</definedName>
    <definedName name="ebox1_4" localSheetId="1">#REF!</definedName>
    <definedName name="ebox1_4" localSheetId="2">#REF!</definedName>
    <definedName name="ebox1_4" localSheetId="3">#REF!</definedName>
    <definedName name="ebox1_4" localSheetId="7">#REF!</definedName>
    <definedName name="ebox1_4" localSheetId="5">#REF!</definedName>
    <definedName name="ebox1_4" localSheetId="6">#REF!</definedName>
    <definedName name="ebox1_4" localSheetId="9">#REF!</definedName>
    <definedName name="ebox1_4" localSheetId="8">#REF!</definedName>
    <definedName name="ebox1_4">#REF!</definedName>
    <definedName name="ebox1_5" localSheetId="1">#REF!</definedName>
    <definedName name="ebox1_5" localSheetId="2">#REF!</definedName>
    <definedName name="ebox1_5" localSheetId="3">#REF!</definedName>
    <definedName name="ebox1_5" localSheetId="7">#REF!</definedName>
    <definedName name="ebox1_5" localSheetId="5">#REF!</definedName>
    <definedName name="ebox1_5" localSheetId="6">#REF!</definedName>
    <definedName name="ebox1_5" localSheetId="9">#REF!</definedName>
    <definedName name="ebox1_5" localSheetId="8">#REF!</definedName>
    <definedName name="ebox1_5">#REF!</definedName>
    <definedName name="ebox1_6" localSheetId="1">#REF!</definedName>
    <definedName name="ebox1_6" localSheetId="2">#REF!</definedName>
    <definedName name="ebox1_6" localSheetId="3">#REF!</definedName>
    <definedName name="ebox1_6" localSheetId="7">#REF!</definedName>
    <definedName name="ebox1_6" localSheetId="5">#REF!</definedName>
    <definedName name="ebox1_6" localSheetId="6">#REF!</definedName>
    <definedName name="ebox1_6" localSheetId="9">#REF!</definedName>
    <definedName name="ebox1_6" localSheetId="8">#REF!</definedName>
    <definedName name="ebox1_6">#REF!</definedName>
    <definedName name="ebox2_1" localSheetId="1">#REF!</definedName>
    <definedName name="ebox2_1" localSheetId="2">#REF!</definedName>
    <definedName name="ebox2_1" localSheetId="3">#REF!</definedName>
    <definedName name="ebox2_1" localSheetId="7">#REF!</definedName>
    <definedName name="ebox2_1" localSheetId="5">#REF!</definedName>
    <definedName name="ebox2_1" localSheetId="6">#REF!</definedName>
    <definedName name="ebox2_1" localSheetId="9">#REF!</definedName>
    <definedName name="ebox2_1" localSheetId="8">#REF!</definedName>
    <definedName name="ebox2_1">#REF!</definedName>
    <definedName name="ebox2_2" localSheetId="1">#REF!</definedName>
    <definedName name="ebox2_2" localSheetId="2">#REF!</definedName>
    <definedName name="ebox2_2" localSheetId="3">#REF!</definedName>
    <definedName name="ebox2_2" localSheetId="7">#REF!</definedName>
    <definedName name="ebox2_2" localSheetId="5">#REF!</definedName>
    <definedName name="ebox2_2" localSheetId="6">#REF!</definedName>
    <definedName name="ebox2_2" localSheetId="9">#REF!</definedName>
    <definedName name="ebox2_2" localSheetId="8">#REF!</definedName>
    <definedName name="ebox2_2">#REF!</definedName>
    <definedName name="ebox2_3" localSheetId="1">#REF!</definedName>
    <definedName name="ebox2_3" localSheetId="2">#REF!</definedName>
    <definedName name="ebox2_3" localSheetId="3">#REF!</definedName>
    <definedName name="ebox2_3" localSheetId="7">#REF!</definedName>
    <definedName name="ebox2_3" localSheetId="5">#REF!</definedName>
    <definedName name="ebox2_3" localSheetId="6">#REF!</definedName>
    <definedName name="ebox2_3" localSheetId="9">#REF!</definedName>
    <definedName name="ebox2_3" localSheetId="8">#REF!</definedName>
    <definedName name="ebox2_3">#REF!</definedName>
    <definedName name="ebox2_4" localSheetId="1">#REF!</definedName>
    <definedName name="ebox2_4" localSheetId="2">#REF!</definedName>
    <definedName name="ebox2_4" localSheetId="3">#REF!</definedName>
    <definedName name="ebox2_4" localSheetId="7">#REF!</definedName>
    <definedName name="ebox2_4" localSheetId="5">#REF!</definedName>
    <definedName name="ebox2_4" localSheetId="6">#REF!</definedName>
    <definedName name="ebox2_4" localSheetId="9">#REF!</definedName>
    <definedName name="ebox2_4" localSheetId="8">#REF!</definedName>
    <definedName name="ebox2_4">#REF!</definedName>
    <definedName name="ebox2_5" localSheetId="1">#REF!</definedName>
    <definedName name="ebox2_5" localSheetId="2">#REF!</definedName>
    <definedName name="ebox2_5" localSheetId="3">#REF!</definedName>
    <definedName name="ebox2_5" localSheetId="7">#REF!</definedName>
    <definedName name="ebox2_5" localSheetId="5">#REF!</definedName>
    <definedName name="ebox2_5" localSheetId="6">#REF!</definedName>
    <definedName name="ebox2_5" localSheetId="9">#REF!</definedName>
    <definedName name="ebox2_5" localSheetId="8">#REF!</definedName>
    <definedName name="ebox2_5">#REF!</definedName>
    <definedName name="ebox2_6" localSheetId="1">#REF!</definedName>
    <definedName name="ebox2_6" localSheetId="2">#REF!</definedName>
    <definedName name="ebox2_6" localSheetId="3">#REF!</definedName>
    <definedName name="ebox2_6" localSheetId="7">#REF!</definedName>
    <definedName name="ebox2_6" localSheetId="5">#REF!</definedName>
    <definedName name="ebox2_6" localSheetId="6">#REF!</definedName>
    <definedName name="ebox2_6" localSheetId="9">#REF!</definedName>
    <definedName name="ebox2_6" localSheetId="8">#REF!</definedName>
    <definedName name="ebox2_6">#REF!</definedName>
    <definedName name="ebox25_1" localSheetId="1">#REF!</definedName>
    <definedName name="ebox25_1" localSheetId="2">#REF!</definedName>
    <definedName name="ebox25_1" localSheetId="3">#REF!</definedName>
    <definedName name="ebox25_1" localSheetId="7">#REF!</definedName>
    <definedName name="ebox25_1" localSheetId="5">#REF!</definedName>
    <definedName name="ebox25_1" localSheetId="6">#REF!</definedName>
    <definedName name="ebox25_1" localSheetId="9">#REF!</definedName>
    <definedName name="ebox25_1" localSheetId="8">#REF!</definedName>
    <definedName name="ebox25_1">#REF!</definedName>
    <definedName name="ebox25_2" localSheetId="1">#REF!</definedName>
    <definedName name="ebox25_2" localSheetId="2">#REF!</definedName>
    <definedName name="ebox25_2" localSheetId="3">#REF!</definedName>
    <definedName name="ebox25_2" localSheetId="7">#REF!</definedName>
    <definedName name="ebox25_2" localSheetId="5">#REF!</definedName>
    <definedName name="ebox25_2" localSheetId="6">#REF!</definedName>
    <definedName name="ebox25_2" localSheetId="9">#REF!</definedName>
    <definedName name="ebox25_2" localSheetId="8">#REF!</definedName>
    <definedName name="ebox25_2">#REF!</definedName>
    <definedName name="ebox25_3" localSheetId="1">#REF!</definedName>
    <definedName name="ebox25_3" localSheetId="2">#REF!</definedName>
    <definedName name="ebox25_3" localSheetId="3">#REF!</definedName>
    <definedName name="ebox25_3" localSheetId="7">#REF!</definedName>
    <definedName name="ebox25_3" localSheetId="5">#REF!</definedName>
    <definedName name="ebox25_3" localSheetId="6">#REF!</definedName>
    <definedName name="ebox25_3" localSheetId="9">#REF!</definedName>
    <definedName name="ebox25_3" localSheetId="8">#REF!</definedName>
    <definedName name="ebox25_3">#REF!</definedName>
    <definedName name="ebox25_4" localSheetId="1">#REF!</definedName>
    <definedName name="ebox25_4" localSheetId="2">#REF!</definedName>
    <definedName name="ebox25_4" localSheetId="3">#REF!</definedName>
    <definedName name="ebox25_4" localSheetId="7">#REF!</definedName>
    <definedName name="ebox25_4" localSheetId="5">#REF!</definedName>
    <definedName name="ebox25_4" localSheetId="6">#REF!</definedName>
    <definedName name="ebox25_4" localSheetId="9">#REF!</definedName>
    <definedName name="ebox25_4" localSheetId="8">#REF!</definedName>
    <definedName name="ebox25_4">#REF!</definedName>
    <definedName name="ebox25_5" localSheetId="1">#REF!</definedName>
    <definedName name="ebox25_5" localSheetId="2">#REF!</definedName>
    <definedName name="ebox25_5" localSheetId="3">#REF!</definedName>
    <definedName name="ebox25_5" localSheetId="7">#REF!</definedName>
    <definedName name="ebox25_5" localSheetId="5">#REF!</definedName>
    <definedName name="ebox25_5" localSheetId="6">#REF!</definedName>
    <definedName name="ebox25_5" localSheetId="9">#REF!</definedName>
    <definedName name="ebox25_5" localSheetId="8">#REF!</definedName>
    <definedName name="ebox25_5">#REF!</definedName>
    <definedName name="ebox25_6" localSheetId="1">#REF!</definedName>
    <definedName name="ebox25_6" localSheetId="2">#REF!</definedName>
    <definedName name="ebox25_6" localSheetId="3">#REF!</definedName>
    <definedName name="ebox25_6" localSheetId="7">#REF!</definedName>
    <definedName name="ebox25_6" localSheetId="5">#REF!</definedName>
    <definedName name="ebox25_6" localSheetId="6">#REF!</definedName>
    <definedName name="ebox25_6" localSheetId="9">#REF!</definedName>
    <definedName name="ebox25_6" localSheetId="8">#REF!</definedName>
    <definedName name="ebox25_6">#REF!</definedName>
    <definedName name="ebox3_1" localSheetId="1">#REF!</definedName>
    <definedName name="ebox3_1" localSheetId="2">#REF!</definedName>
    <definedName name="ebox3_1" localSheetId="3">#REF!</definedName>
    <definedName name="ebox3_1" localSheetId="7">#REF!</definedName>
    <definedName name="ebox3_1" localSheetId="5">#REF!</definedName>
    <definedName name="ebox3_1" localSheetId="6">#REF!</definedName>
    <definedName name="ebox3_1" localSheetId="9">#REF!</definedName>
    <definedName name="ebox3_1" localSheetId="8">#REF!</definedName>
    <definedName name="ebox3_1">#REF!</definedName>
    <definedName name="ebox3_2" localSheetId="1">#REF!</definedName>
    <definedName name="ebox3_2" localSheetId="2">#REF!</definedName>
    <definedName name="ebox3_2" localSheetId="3">#REF!</definedName>
    <definedName name="ebox3_2" localSheetId="7">#REF!</definedName>
    <definedName name="ebox3_2" localSheetId="5">#REF!</definedName>
    <definedName name="ebox3_2" localSheetId="6">#REF!</definedName>
    <definedName name="ebox3_2" localSheetId="9">#REF!</definedName>
    <definedName name="ebox3_2" localSheetId="8">#REF!</definedName>
    <definedName name="ebox3_2">#REF!</definedName>
    <definedName name="ebox3_3" localSheetId="1">#REF!</definedName>
    <definedName name="ebox3_3" localSheetId="2">#REF!</definedName>
    <definedName name="ebox3_3" localSheetId="3">#REF!</definedName>
    <definedName name="ebox3_3" localSheetId="7">#REF!</definedName>
    <definedName name="ebox3_3" localSheetId="5">#REF!</definedName>
    <definedName name="ebox3_3" localSheetId="6">#REF!</definedName>
    <definedName name="ebox3_3" localSheetId="9">#REF!</definedName>
    <definedName name="ebox3_3" localSheetId="8">#REF!</definedName>
    <definedName name="ebox3_3">#REF!</definedName>
    <definedName name="ebox3_4" localSheetId="1">#REF!</definedName>
    <definedName name="ebox3_4" localSheetId="2">#REF!</definedName>
    <definedName name="ebox3_4" localSheetId="3">#REF!</definedName>
    <definedName name="ebox3_4" localSheetId="7">#REF!</definedName>
    <definedName name="ebox3_4" localSheetId="5">#REF!</definedName>
    <definedName name="ebox3_4" localSheetId="6">#REF!</definedName>
    <definedName name="ebox3_4" localSheetId="9">#REF!</definedName>
    <definedName name="ebox3_4" localSheetId="8">#REF!</definedName>
    <definedName name="ebox3_4">#REF!</definedName>
    <definedName name="ebox3_5" localSheetId="1">#REF!</definedName>
    <definedName name="ebox3_5" localSheetId="2">#REF!</definedName>
    <definedName name="ebox3_5" localSheetId="3">#REF!</definedName>
    <definedName name="ebox3_5" localSheetId="7">#REF!</definedName>
    <definedName name="ebox3_5" localSheetId="5">#REF!</definedName>
    <definedName name="ebox3_5" localSheetId="6">#REF!</definedName>
    <definedName name="ebox3_5" localSheetId="9">#REF!</definedName>
    <definedName name="ebox3_5" localSheetId="8">#REF!</definedName>
    <definedName name="ebox3_5">#REF!</definedName>
    <definedName name="ebox3_6" localSheetId="1">#REF!</definedName>
    <definedName name="ebox3_6" localSheetId="2">#REF!</definedName>
    <definedName name="ebox3_6" localSheetId="3">#REF!</definedName>
    <definedName name="ebox3_6" localSheetId="7">#REF!</definedName>
    <definedName name="ebox3_6" localSheetId="5">#REF!</definedName>
    <definedName name="ebox3_6" localSheetId="6">#REF!</definedName>
    <definedName name="ebox3_6" localSheetId="9">#REF!</definedName>
    <definedName name="ebox3_6" localSheetId="8">#REF!</definedName>
    <definedName name="ebox3_6">#REF!</definedName>
    <definedName name="ebox35_1" localSheetId="1">#REF!</definedName>
    <definedName name="ebox35_1" localSheetId="2">#REF!</definedName>
    <definedName name="ebox35_1" localSheetId="3">#REF!</definedName>
    <definedName name="ebox35_1" localSheetId="7">#REF!</definedName>
    <definedName name="ebox35_1" localSheetId="5">#REF!</definedName>
    <definedName name="ebox35_1" localSheetId="6">#REF!</definedName>
    <definedName name="ebox35_1" localSheetId="9">#REF!</definedName>
    <definedName name="ebox35_1" localSheetId="8">#REF!</definedName>
    <definedName name="ebox35_1">#REF!</definedName>
    <definedName name="ebox35_2" localSheetId="1">#REF!</definedName>
    <definedName name="ebox35_2" localSheetId="2">#REF!</definedName>
    <definedName name="ebox35_2" localSheetId="3">#REF!</definedName>
    <definedName name="ebox35_2" localSheetId="7">#REF!</definedName>
    <definedName name="ebox35_2" localSheetId="5">#REF!</definedName>
    <definedName name="ebox35_2" localSheetId="6">#REF!</definedName>
    <definedName name="ebox35_2" localSheetId="9">#REF!</definedName>
    <definedName name="ebox35_2" localSheetId="8">#REF!</definedName>
    <definedName name="ebox35_2">#REF!</definedName>
    <definedName name="ebox35_3" localSheetId="1">#REF!</definedName>
    <definedName name="ebox35_3" localSheetId="2">#REF!</definedName>
    <definedName name="ebox35_3" localSheetId="3">#REF!</definedName>
    <definedName name="ebox35_3" localSheetId="7">#REF!</definedName>
    <definedName name="ebox35_3" localSheetId="5">#REF!</definedName>
    <definedName name="ebox35_3" localSheetId="6">#REF!</definedName>
    <definedName name="ebox35_3" localSheetId="9">#REF!</definedName>
    <definedName name="ebox35_3" localSheetId="8">#REF!</definedName>
    <definedName name="ebox35_3">#REF!</definedName>
    <definedName name="ebox35_4" localSheetId="1">#REF!</definedName>
    <definedName name="ebox35_4" localSheetId="2">#REF!</definedName>
    <definedName name="ebox35_4" localSheetId="3">#REF!</definedName>
    <definedName name="ebox35_4" localSheetId="7">#REF!</definedName>
    <definedName name="ebox35_4" localSheetId="5">#REF!</definedName>
    <definedName name="ebox35_4" localSheetId="6">#REF!</definedName>
    <definedName name="ebox35_4" localSheetId="9">#REF!</definedName>
    <definedName name="ebox35_4" localSheetId="8">#REF!</definedName>
    <definedName name="ebox35_4">#REF!</definedName>
    <definedName name="ebox35_5" localSheetId="1">#REF!</definedName>
    <definedName name="ebox35_5" localSheetId="2">#REF!</definedName>
    <definedName name="ebox35_5" localSheetId="3">#REF!</definedName>
    <definedName name="ebox35_5" localSheetId="7">#REF!</definedName>
    <definedName name="ebox35_5" localSheetId="5">#REF!</definedName>
    <definedName name="ebox35_5" localSheetId="6">#REF!</definedName>
    <definedName name="ebox35_5" localSheetId="9">#REF!</definedName>
    <definedName name="ebox35_5" localSheetId="8">#REF!</definedName>
    <definedName name="ebox35_5">#REF!</definedName>
    <definedName name="EDEDWSWQA" hidden="1">{"TAB1",#N/A,TRUE,"GENERAL";"TAB2",#N/A,TRUE,"GENERAL";"TAB3",#N/A,TRUE,"GENERAL";"TAB4",#N/A,TRUE,"GENERAL";"TAB5",#N/A,TRUE,"GENERAL"}</definedName>
    <definedName name="edgfhmn" hidden="1">{"via1",#N/A,TRUE,"general";"via2",#N/A,TRUE,"general";"via3",#N/A,TRUE,"general"}</definedName>
    <definedName name="ee" localSheetId="1">#REF!</definedName>
    <definedName name="ee" localSheetId="2">#REF!</definedName>
    <definedName name="ee" localSheetId="3">#REF!</definedName>
    <definedName name="ee" localSheetId="7">#REF!</definedName>
    <definedName name="ee" localSheetId="5">#REF!</definedName>
    <definedName name="ee" localSheetId="6">#REF!</definedName>
    <definedName name="ee" localSheetId="9">#REF!</definedName>
    <definedName name="ee" localSheetId="8">#REF!</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1">#REF!</definedName>
    <definedName name="ef" localSheetId="2">#REF!</definedName>
    <definedName name="ef" localSheetId="3">#REF!</definedName>
    <definedName name="ef" localSheetId="7">#REF!</definedName>
    <definedName name="ef" localSheetId="5">#REF!</definedName>
    <definedName name="ef" localSheetId="6">#REF!</definedName>
    <definedName name="ef" localSheetId="9">#REF!</definedName>
    <definedName name="ef" localSheetId="8">#REF!</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 localSheetId="1">#REF!</definedName>
    <definedName name="el" localSheetId="2">#REF!</definedName>
    <definedName name="el" localSheetId="3">#REF!</definedName>
    <definedName name="el" localSheetId="7">#REF!</definedName>
    <definedName name="el" localSheetId="5">#REF!</definedName>
    <definedName name="el" localSheetId="6">#REF!</definedName>
    <definedName name="el" localSheetId="9">#REF!</definedName>
    <definedName name="el" localSheetId="8">#REF!</definedName>
    <definedName name="el">#REF!</definedName>
    <definedName name="EP" localSheetId="1">#REF!</definedName>
    <definedName name="EP" localSheetId="2">#REF!</definedName>
    <definedName name="EP" localSheetId="3">#REF!</definedName>
    <definedName name="EP" localSheetId="7">#REF!</definedName>
    <definedName name="EP" localSheetId="5">#REF!</definedName>
    <definedName name="EP" localSheetId="6">#REF!</definedName>
    <definedName name="EP" localSheetId="9">#REF!</definedName>
    <definedName name="EP" localSheetId="8">#REF!</definedName>
    <definedName name="EP">#REF!</definedName>
    <definedName name="EQUIPO" localSheetId="1">#REF!</definedName>
    <definedName name="EQUIPO" localSheetId="2">#REF!</definedName>
    <definedName name="EQUIPO" localSheetId="3">#REF!</definedName>
    <definedName name="EQUIPO" localSheetId="7">#REF!</definedName>
    <definedName name="EQUIPO" localSheetId="5">#REF!</definedName>
    <definedName name="EQUIPO" localSheetId="6">#REF!</definedName>
    <definedName name="EQUIPO" localSheetId="9">#REF!</definedName>
    <definedName name="EQUIPO" localSheetId="11">#REF!</definedName>
    <definedName name="EQUIPO" localSheetId="8">#REF!</definedName>
    <definedName name="EQUIPO">#REF!</definedName>
    <definedName name="eqw" hidden="1">{"via1",#N/A,TRUE,"general";"via2",#N/A,TRUE,"general";"via3",#N/A,TRUE,"general"}</definedName>
    <definedName name="er" localSheetId="1">#REF!</definedName>
    <definedName name="er" localSheetId="2">#REF!</definedName>
    <definedName name="er" localSheetId="3">#REF!</definedName>
    <definedName name="er" localSheetId="7">#REF!</definedName>
    <definedName name="er" localSheetId="5">#REF!</definedName>
    <definedName name="er" localSheetId="6">#REF!</definedName>
    <definedName name="er" localSheetId="9">#REF!</definedName>
    <definedName name="er" localSheetId="8">#REF!</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01.15">'[14]201.15'!$H$49</definedName>
    <definedName name="ESP201.21">'[14]201.21'!$H$50</definedName>
    <definedName name="ESP201.7">'[14]201.7'!$H$52</definedName>
    <definedName name="ESP201.8">'[14]201.8'!$H$53</definedName>
    <definedName name="ESP210.2.2" localSheetId="1">#REF!</definedName>
    <definedName name="ESP210.2.2" localSheetId="2">#REF!</definedName>
    <definedName name="ESP210.2.2" localSheetId="3">#REF!</definedName>
    <definedName name="ESP210.2.2" localSheetId="7">#REF!</definedName>
    <definedName name="ESP210.2.2" localSheetId="5">#REF!</definedName>
    <definedName name="ESP210.2.2" localSheetId="6">#REF!</definedName>
    <definedName name="ESP210.2.2" localSheetId="9">#REF!</definedName>
    <definedName name="ESP210.2.2" localSheetId="8">#REF!</definedName>
    <definedName name="ESP210.2.2">#REF!</definedName>
    <definedName name="ESP220.1" localSheetId="1">#REF!</definedName>
    <definedName name="ESP220.1" localSheetId="2">#REF!</definedName>
    <definedName name="ESP220.1" localSheetId="3">#REF!</definedName>
    <definedName name="ESP220.1" localSheetId="7">#REF!</definedName>
    <definedName name="ESP220.1" localSheetId="5">#REF!</definedName>
    <definedName name="ESP220.1" localSheetId="6">#REF!</definedName>
    <definedName name="ESP220.1" localSheetId="9">#REF!</definedName>
    <definedName name="ESP220.1" localSheetId="8">#REF!</definedName>
    <definedName name="ESP220.1">#REF!</definedName>
    <definedName name="ESP225P" localSheetId="1">#REF!</definedName>
    <definedName name="ESP225P" localSheetId="2">#REF!</definedName>
    <definedName name="ESP225P" localSheetId="3">#REF!</definedName>
    <definedName name="ESP225P" localSheetId="7">#REF!</definedName>
    <definedName name="ESP225P" localSheetId="5">#REF!</definedName>
    <definedName name="ESP225P" localSheetId="6">#REF!</definedName>
    <definedName name="ESP225P" localSheetId="9">#REF!</definedName>
    <definedName name="ESP225P" localSheetId="8">#REF!</definedName>
    <definedName name="ESP225P">#REF!</definedName>
    <definedName name="ESP320.1">'[15]320.1'!$H$52</definedName>
    <definedName name="ESP330.1" localSheetId="1">#REF!</definedName>
    <definedName name="ESP330.1" localSheetId="2">#REF!</definedName>
    <definedName name="ESP330.1" localSheetId="3">#REF!</definedName>
    <definedName name="ESP330.1" localSheetId="7">#REF!</definedName>
    <definedName name="ESP330.1" localSheetId="5">#REF!</definedName>
    <definedName name="ESP330.1" localSheetId="6">#REF!</definedName>
    <definedName name="ESP330.1" localSheetId="9">#REF!</definedName>
    <definedName name="ESP330.1" localSheetId="8">#REF!</definedName>
    <definedName name="ESP330.1">#REF!</definedName>
    <definedName name="ESP330.1P">'[14]330.1P (7801)'!$H$50</definedName>
    <definedName name="ESP330.2">'[15]330.2'!$H$52</definedName>
    <definedName name="ESP632.1P">'[14]632.1P '!$H$57</definedName>
    <definedName name="ESP632.4P">'[14]632.4P'!$H$51</definedName>
    <definedName name="ESP640.1.2" localSheetId="1">#REF!</definedName>
    <definedName name="ESP640.1.2" localSheetId="2">#REF!</definedName>
    <definedName name="ESP640.1.2" localSheetId="3">#REF!</definedName>
    <definedName name="ESP640.1.2" localSheetId="7">#REF!</definedName>
    <definedName name="ESP640.1.2" localSheetId="5">#REF!</definedName>
    <definedName name="ESP640.1.2" localSheetId="6">#REF!</definedName>
    <definedName name="ESP640.1.2" localSheetId="9">#REF!</definedName>
    <definedName name="ESP640.1.2" localSheetId="8">#REF!</definedName>
    <definedName name="ESP640.1.2">#REF!</definedName>
    <definedName name="ESP673.1" localSheetId="1">#REF!</definedName>
    <definedName name="ESP673.1" localSheetId="2">#REF!</definedName>
    <definedName name="ESP673.1" localSheetId="3">#REF!</definedName>
    <definedName name="ESP673.1" localSheetId="7">#REF!</definedName>
    <definedName name="ESP673.1" localSheetId="5">#REF!</definedName>
    <definedName name="ESP673.1" localSheetId="6">#REF!</definedName>
    <definedName name="ESP673.1" localSheetId="9">#REF!</definedName>
    <definedName name="ESP673.1" localSheetId="8">#REF!</definedName>
    <definedName name="ESP673.1">#REF!</definedName>
    <definedName name="ESP673.2" localSheetId="1">#REF!</definedName>
    <definedName name="ESP673.2" localSheetId="2">#REF!</definedName>
    <definedName name="ESP673.2" localSheetId="3">#REF!</definedName>
    <definedName name="ESP673.2" localSheetId="7">#REF!</definedName>
    <definedName name="ESP673.2" localSheetId="5">#REF!</definedName>
    <definedName name="ESP673.2" localSheetId="6">#REF!</definedName>
    <definedName name="ESP673.2" localSheetId="9">#REF!</definedName>
    <definedName name="ESP673.2" localSheetId="8">#REF!</definedName>
    <definedName name="ESP673.2">#REF!</definedName>
    <definedName name="ESP700.1">'[15]700.1'!$H$52</definedName>
    <definedName name="ESX">#REF!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QERWGDTHRF" localSheetId="1">#REF!</definedName>
    <definedName name="EWQERWGDTHRF" localSheetId="2">#REF!</definedName>
    <definedName name="EWQERWGDTHRF" localSheetId="3">#REF!</definedName>
    <definedName name="EWQERWGDTHRF" localSheetId="7">#REF!</definedName>
    <definedName name="EWQERWGDTHRF" localSheetId="5">#REF!</definedName>
    <definedName name="EWQERWGDTHRF" localSheetId="6">#REF!</definedName>
    <definedName name="EWQERWGDTHRF" localSheetId="9">#REF!</definedName>
    <definedName name="EWQERWGDTHRF" localSheetId="8">#REF!</definedName>
    <definedName name="EWQERWGDTHRF">#REF!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Print_Area_1_1" localSheetId="1">#REF!,#REF!</definedName>
    <definedName name="Excel_BuiltIn_Print_Area_1_1" localSheetId="2">#REF!,#REF!</definedName>
    <definedName name="Excel_BuiltIn_Print_Area_1_1" localSheetId="3">#REF!,#REF!</definedName>
    <definedName name="Excel_BuiltIn_Print_Area_1_1" localSheetId="7">#REF!,#REF!</definedName>
    <definedName name="Excel_BuiltIn_Print_Area_1_1" localSheetId="5">#REF!,#REF!</definedName>
    <definedName name="Excel_BuiltIn_Print_Area_1_1" localSheetId="6">#REF!,#REF!</definedName>
    <definedName name="Excel_BuiltIn_Print_Area_1_1" localSheetId="9">#REF!,#REF!</definedName>
    <definedName name="Excel_BuiltIn_Print_Area_1_1" localSheetId="8">#REF!,#REF!</definedName>
    <definedName name="Excel_BuiltIn_Print_Area_1_1">#REF!,#REF!</definedName>
    <definedName name="Excel_BuiltIn_Print_Area_1_1_1" localSheetId="1">#REF!</definedName>
    <definedName name="Excel_BuiltIn_Print_Area_1_1_1" localSheetId="2">#REF!</definedName>
    <definedName name="Excel_BuiltIn_Print_Area_1_1_1" localSheetId="3">#REF!</definedName>
    <definedName name="Excel_BuiltIn_Print_Area_1_1_1" localSheetId="7">#REF!</definedName>
    <definedName name="Excel_BuiltIn_Print_Area_1_1_1" localSheetId="5">#REF!</definedName>
    <definedName name="Excel_BuiltIn_Print_Area_1_1_1" localSheetId="6">#REF!</definedName>
    <definedName name="Excel_BuiltIn_Print_Area_1_1_1" localSheetId="9">#REF!</definedName>
    <definedName name="Excel_BuiltIn_Print_Area_1_1_1" localSheetId="8">#REF!</definedName>
    <definedName name="Excel_BuiltIn_Print_Area_1_1_1">#REF!</definedName>
    <definedName name="Excel_BuiltIn_Print_Area_1_1_1_1" localSheetId="1">#REF!</definedName>
    <definedName name="Excel_BuiltIn_Print_Area_1_1_1_1" localSheetId="2">#REF!</definedName>
    <definedName name="Excel_BuiltIn_Print_Area_1_1_1_1" localSheetId="3">#REF!</definedName>
    <definedName name="Excel_BuiltIn_Print_Area_1_1_1_1" localSheetId="7">#REF!</definedName>
    <definedName name="Excel_BuiltIn_Print_Area_1_1_1_1" localSheetId="5">#REF!</definedName>
    <definedName name="Excel_BuiltIn_Print_Area_1_1_1_1" localSheetId="6">#REF!</definedName>
    <definedName name="Excel_BuiltIn_Print_Area_1_1_1_1" localSheetId="9">#REF!</definedName>
    <definedName name="Excel_BuiltIn_Print_Area_1_1_1_1" localSheetId="8">#REF!</definedName>
    <definedName name="Excel_BuiltIn_Print_Area_1_1_1_1">#REF!</definedName>
    <definedName name="Excel_BuiltIn_Print_Area_10" localSheetId="1">#REF!</definedName>
    <definedName name="Excel_BuiltIn_Print_Area_10" localSheetId="2">#REF!</definedName>
    <definedName name="Excel_BuiltIn_Print_Area_10" localSheetId="3">#REF!</definedName>
    <definedName name="Excel_BuiltIn_Print_Area_10" localSheetId="7">#REF!</definedName>
    <definedName name="Excel_BuiltIn_Print_Area_10" localSheetId="5">#REF!</definedName>
    <definedName name="Excel_BuiltIn_Print_Area_10" localSheetId="6">#REF!</definedName>
    <definedName name="Excel_BuiltIn_Print_Area_10" localSheetId="9">#REF!</definedName>
    <definedName name="Excel_BuiltIn_Print_Area_10" localSheetId="8">#REF!</definedName>
    <definedName name="Excel_BuiltIn_Print_Area_10">#REF!</definedName>
    <definedName name="Excel_BuiltIn_Print_Area_10_1" localSheetId="1">#REF!</definedName>
    <definedName name="Excel_BuiltIn_Print_Area_10_1" localSheetId="2">#REF!</definedName>
    <definedName name="Excel_BuiltIn_Print_Area_10_1" localSheetId="3">#REF!</definedName>
    <definedName name="Excel_BuiltIn_Print_Area_10_1" localSheetId="7">#REF!</definedName>
    <definedName name="Excel_BuiltIn_Print_Area_10_1" localSheetId="5">#REF!</definedName>
    <definedName name="Excel_BuiltIn_Print_Area_10_1" localSheetId="6">#REF!</definedName>
    <definedName name="Excel_BuiltIn_Print_Area_10_1" localSheetId="9">#REF!</definedName>
    <definedName name="Excel_BuiltIn_Print_Area_10_1" localSheetId="8">#REF!</definedName>
    <definedName name="Excel_BuiltIn_Print_Area_10_1">#REF!</definedName>
    <definedName name="Excel_BuiltIn_Print_Area_11" localSheetId="1">#REF!</definedName>
    <definedName name="Excel_BuiltIn_Print_Area_11" localSheetId="2">#REF!</definedName>
    <definedName name="Excel_BuiltIn_Print_Area_11" localSheetId="3">#REF!</definedName>
    <definedName name="Excel_BuiltIn_Print_Area_11" localSheetId="7">#REF!</definedName>
    <definedName name="Excel_BuiltIn_Print_Area_11" localSheetId="5">#REF!</definedName>
    <definedName name="Excel_BuiltIn_Print_Area_11" localSheetId="6">#REF!</definedName>
    <definedName name="Excel_BuiltIn_Print_Area_11" localSheetId="9">#REF!</definedName>
    <definedName name="Excel_BuiltIn_Print_Area_11" localSheetId="8">#REF!</definedName>
    <definedName name="Excel_BuiltIn_Print_Area_11">#REF!</definedName>
    <definedName name="Excel_BuiltIn_Print_Area_11_1" localSheetId="1">#REF!</definedName>
    <definedName name="Excel_BuiltIn_Print_Area_11_1" localSheetId="2">#REF!</definedName>
    <definedName name="Excel_BuiltIn_Print_Area_11_1" localSheetId="3">#REF!</definedName>
    <definedName name="Excel_BuiltIn_Print_Area_11_1" localSheetId="7">#REF!</definedName>
    <definedName name="Excel_BuiltIn_Print_Area_11_1" localSheetId="5">#REF!</definedName>
    <definedName name="Excel_BuiltIn_Print_Area_11_1" localSheetId="6">#REF!</definedName>
    <definedName name="Excel_BuiltIn_Print_Area_11_1" localSheetId="9">#REF!</definedName>
    <definedName name="Excel_BuiltIn_Print_Area_11_1" localSheetId="8">#REF!</definedName>
    <definedName name="Excel_BuiltIn_Print_Area_11_1">#REF!</definedName>
    <definedName name="Excel_BuiltIn_Print_Area_2" localSheetId="1">#REF!</definedName>
    <definedName name="Excel_BuiltIn_Print_Area_2" localSheetId="2">#REF!</definedName>
    <definedName name="Excel_BuiltIn_Print_Area_2" localSheetId="3">#REF!</definedName>
    <definedName name="Excel_BuiltIn_Print_Area_2" localSheetId="7">#REF!</definedName>
    <definedName name="Excel_BuiltIn_Print_Area_2" localSheetId="5">#REF!</definedName>
    <definedName name="Excel_BuiltIn_Print_Area_2" localSheetId="6">#REF!</definedName>
    <definedName name="Excel_BuiltIn_Print_Area_2" localSheetId="9">#REF!</definedName>
    <definedName name="Excel_BuiltIn_Print_Area_2" localSheetId="8">#REF!</definedName>
    <definedName name="Excel_BuiltIn_Print_Area_2">#REF!</definedName>
    <definedName name="Excel_BuiltIn_Print_Area_2_1" localSheetId="1">#REF!</definedName>
    <definedName name="Excel_BuiltIn_Print_Area_2_1" localSheetId="2">#REF!</definedName>
    <definedName name="Excel_BuiltIn_Print_Area_2_1" localSheetId="3">#REF!</definedName>
    <definedName name="Excel_BuiltIn_Print_Area_2_1" localSheetId="7">#REF!</definedName>
    <definedName name="Excel_BuiltIn_Print_Area_2_1" localSheetId="5">#REF!</definedName>
    <definedName name="Excel_BuiltIn_Print_Area_2_1" localSheetId="6">#REF!</definedName>
    <definedName name="Excel_BuiltIn_Print_Area_2_1" localSheetId="9">#REF!</definedName>
    <definedName name="Excel_BuiltIn_Print_Area_2_1" localSheetId="8">#REF!</definedName>
    <definedName name="Excel_BuiltIn_Print_Area_2_1">#REF!</definedName>
    <definedName name="Excel_BuiltIn_Print_Area_2_1_1" localSheetId="1">#REF!</definedName>
    <definedName name="Excel_BuiltIn_Print_Area_2_1_1" localSheetId="2">#REF!</definedName>
    <definedName name="Excel_BuiltIn_Print_Area_2_1_1" localSheetId="3">#REF!</definedName>
    <definedName name="Excel_BuiltIn_Print_Area_2_1_1" localSheetId="7">#REF!</definedName>
    <definedName name="Excel_BuiltIn_Print_Area_2_1_1" localSheetId="5">#REF!</definedName>
    <definedName name="Excel_BuiltIn_Print_Area_2_1_1" localSheetId="6">#REF!</definedName>
    <definedName name="Excel_BuiltIn_Print_Area_2_1_1" localSheetId="9">#REF!</definedName>
    <definedName name="Excel_BuiltIn_Print_Area_2_1_1" localSheetId="8">#REF!</definedName>
    <definedName name="Excel_BuiltIn_Print_Area_2_1_1">#REF!</definedName>
    <definedName name="Excel_BuiltIn_Print_Area_3" localSheetId="1">#REF!</definedName>
    <definedName name="Excel_BuiltIn_Print_Area_3" localSheetId="2">#REF!</definedName>
    <definedName name="Excel_BuiltIn_Print_Area_3" localSheetId="3">#REF!</definedName>
    <definedName name="Excel_BuiltIn_Print_Area_3" localSheetId="7">#REF!</definedName>
    <definedName name="Excel_BuiltIn_Print_Area_3" localSheetId="5">#REF!</definedName>
    <definedName name="Excel_BuiltIn_Print_Area_3" localSheetId="6">#REF!</definedName>
    <definedName name="Excel_BuiltIn_Print_Area_3" localSheetId="9">#REF!</definedName>
    <definedName name="Excel_BuiltIn_Print_Area_3" localSheetId="8">#REF!</definedName>
    <definedName name="Excel_BuiltIn_Print_Area_3">#REF!</definedName>
    <definedName name="Excel_BuiltIn_Print_Area_3_1" localSheetId="1">#REF!</definedName>
    <definedName name="Excel_BuiltIn_Print_Area_3_1" localSheetId="2">#REF!</definedName>
    <definedName name="Excel_BuiltIn_Print_Area_3_1" localSheetId="3">#REF!</definedName>
    <definedName name="Excel_BuiltIn_Print_Area_3_1" localSheetId="7">#REF!</definedName>
    <definedName name="Excel_BuiltIn_Print_Area_3_1" localSheetId="5">#REF!</definedName>
    <definedName name="Excel_BuiltIn_Print_Area_3_1" localSheetId="6">#REF!</definedName>
    <definedName name="Excel_BuiltIn_Print_Area_3_1" localSheetId="9">#REF!</definedName>
    <definedName name="Excel_BuiltIn_Print_Area_3_1" localSheetId="8">#REF!</definedName>
    <definedName name="Excel_BuiltIn_Print_Area_3_1">#REF!</definedName>
    <definedName name="Excel_BuiltIn_Print_Area_4" localSheetId="1">#REF!</definedName>
    <definedName name="Excel_BuiltIn_Print_Area_4" localSheetId="2">#REF!</definedName>
    <definedName name="Excel_BuiltIn_Print_Area_4" localSheetId="3">#REF!</definedName>
    <definedName name="Excel_BuiltIn_Print_Area_4" localSheetId="7">#REF!</definedName>
    <definedName name="Excel_BuiltIn_Print_Area_4" localSheetId="5">#REF!</definedName>
    <definedName name="Excel_BuiltIn_Print_Area_4" localSheetId="6">#REF!</definedName>
    <definedName name="Excel_BuiltIn_Print_Area_4" localSheetId="9">#REF!</definedName>
    <definedName name="Excel_BuiltIn_Print_Area_4" localSheetId="8">#REF!</definedName>
    <definedName name="Excel_BuiltIn_Print_Area_4">#REF!</definedName>
    <definedName name="Excel_BuiltIn_Print_Area_6" localSheetId="1">#REF!</definedName>
    <definedName name="Excel_BuiltIn_Print_Area_6" localSheetId="2">#REF!</definedName>
    <definedName name="Excel_BuiltIn_Print_Area_6" localSheetId="3">#REF!</definedName>
    <definedName name="Excel_BuiltIn_Print_Area_6" localSheetId="7">#REF!</definedName>
    <definedName name="Excel_BuiltIn_Print_Area_6" localSheetId="5">#REF!</definedName>
    <definedName name="Excel_BuiltIn_Print_Area_6" localSheetId="6">#REF!</definedName>
    <definedName name="Excel_BuiltIn_Print_Area_6" localSheetId="9">#REF!</definedName>
    <definedName name="Excel_BuiltIn_Print_Area_6" localSheetId="8">#REF!</definedName>
    <definedName name="Excel_BuiltIn_Print_Area_6">#REF!</definedName>
    <definedName name="Excel_BuiltIn_Print_Area_7" localSheetId="1">#REF!</definedName>
    <definedName name="Excel_BuiltIn_Print_Area_7" localSheetId="2">#REF!</definedName>
    <definedName name="Excel_BuiltIn_Print_Area_7" localSheetId="3">#REF!</definedName>
    <definedName name="Excel_BuiltIn_Print_Area_7" localSheetId="7">#REF!</definedName>
    <definedName name="Excel_BuiltIn_Print_Area_7" localSheetId="5">#REF!</definedName>
    <definedName name="Excel_BuiltIn_Print_Area_7" localSheetId="6">#REF!</definedName>
    <definedName name="Excel_BuiltIn_Print_Area_7" localSheetId="9">#REF!</definedName>
    <definedName name="Excel_BuiltIn_Print_Area_7" localSheetId="8">#REF!</definedName>
    <definedName name="Excel_BuiltIn_Print_Area_7">#REF!</definedName>
    <definedName name="Excel_BuiltIn_Print_Area_7_1" localSheetId="1">#REF!</definedName>
    <definedName name="Excel_BuiltIn_Print_Area_7_1" localSheetId="2">#REF!</definedName>
    <definedName name="Excel_BuiltIn_Print_Area_7_1" localSheetId="3">#REF!</definedName>
    <definedName name="Excel_BuiltIn_Print_Area_7_1" localSheetId="7">#REF!</definedName>
    <definedName name="Excel_BuiltIn_Print_Area_7_1" localSheetId="5">#REF!</definedName>
    <definedName name="Excel_BuiltIn_Print_Area_7_1" localSheetId="6">#REF!</definedName>
    <definedName name="Excel_BuiltIn_Print_Area_7_1" localSheetId="9">#REF!</definedName>
    <definedName name="Excel_BuiltIn_Print_Area_7_1" localSheetId="8">#REF!</definedName>
    <definedName name="Excel_BuiltIn_Print_Area_7_1">#REF!</definedName>
    <definedName name="Excel_BuiltIn_Print_Area_8" localSheetId="1">#REF!</definedName>
    <definedName name="Excel_BuiltIn_Print_Area_8" localSheetId="2">#REF!</definedName>
    <definedName name="Excel_BuiltIn_Print_Area_8" localSheetId="3">#REF!</definedName>
    <definedName name="Excel_BuiltIn_Print_Area_8" localSheetId="7">#REF!</definedName>
    <definedName name="Excel_BuiltIn_Print_Area_8" localSheetId="5">#REF!</definedName>
    <definedName name="Excel_BuiltIn_Print_Area_8" localSheetId="6">#REF!</definedName>
    <definedName name="Excel_BuiltIn_Print_Area_8" localSheetId="9">#REF!</definedName>
    <definedName name="Excel_BuiltIn_Print_Area_8" localSheetId="8">#REF!</definedName>
    <definedName name="Excel_BuiltIn_Print_Area_8">#REF!</definedName>
    <definedName name="Excel_BuiltIn_Print_Area_8_1" localSheetId="1">#REF!</definedName>
    <definedName name="Excel_BuiltIn_Print_Area_8_1" localSheetId="2">#REF!</definedName>
    <definedName name="Excel_BuiltIn_Print_Area_8_1" localSheetId="3">#REF!</definedName>
    <definedName name="Excel_BuiltIn_Print_Area_8_1" localSheetId="7">#REF!</definedName>
    <definedName name="Excel_BuiltIn_Print_Area_8_1" localSheetId="5">#REF!</definedName>
    <definedName name="Excel_BuiltIn_Print_Area_8_1" localSheetId="6">#REF!</definedName>
    <definedName name="Excel_BuiltIn_Print_Area_8_1" localSheetId="9">#REF!</definedName>
    <definedName name="Excel_BuiltIn_Print_Area_8_1" localSheetId="8">#REF!</definedName>
    <definedName name="Excel_BuiltIn_Print_Area_8_1">#REF!</definedName>
    <definedName name="Excel_BuiltIn_Print_Area_9_1" localSheetId="1">#REF!</definedName>
    <definedName name="Excel_BuiltIn_Print_Area_9_1" localSheetId="2">#REF!</definedName>
    <definedName name="Excel_BuiltIn_Print_Area_9_1" localSheetId="3">#REF!</definedName>
    <definedName name="Excel_BuiltIn_Print_Area_9_1" localSheetId="7">#REF!</definedName>
    <definedName name="Excel_BuiltIn_Print_Area_9_1" localSheetId="5">#REF!</definedName>
    <definedName name="Excel_BuiltIn_Print_Area_9_1" localSheetId="6">#REF!</definedName>
    <definedName name="Excel_BuiltIn_Print_Area_9_1" localSheetId="9">#REF!</definedName>
    <definedName name="Excel_BuiltIn_Print_Area_9_1" localSheetId="8">#REF!</definedName>
    <definedName name="Excel_BuiltIn_Print_Area_9_1">#REF!</definedName>
    <definedName name="EXCROC" localSheetId="11">'[16]Análisis de precios'!$H$52</definedName>
    <definedName name="EXCROC">'[17]Análisis de precios'!$H$52</definedName>
    <definedName name="Experiencia1">#REF!</definedName>
    <definedName name="Experiencia2">#REF!</definedName>
    <definedName name="Experiencia3">#REF!</definedName>
    <definedName name="fa" localSheetId="1">#REF!</definedName>
    <definedName name="fa" localSheetId="2">#REF!</definedName>
    <definedName name="fa" localSheetId="3">#REF!</definedName>
    <definedName name="fa" localSheetId="7">#REF!</definedName>
    <definedName name="fa" localSheetId="5">#REF!</definedName>
    <definedName name="fa" localSheetId="6">#REF!</definedName>
    <definedName name="fa" localSheetId="9">#REF!</definedName>
    <definedName name="fa" localSheetId="8">#REF!</definedName>
    <definedName name="fa">#REF!</definedName>
    <definedName name="FABI" localSheetId="1">#REF!</definedName>
    <definedName name="FABI" localSheetId="2">#REF!</definedName>
    <definedName name="FABI" localSheetId="3">#REF!</definedName>
    <definedName name="FABI" localSheetId="7">#REF!</definedName>
    <definedName name="FABI" localSheetId="5">#REF!</definedName>
    <definedName name="FABI" localSheetId="6">#REF!</definedName>
    <definedName name="FABI" localSheetId="9">#REF!</definedName>
    <definedName name="FABI" localSheetId="8">#REF!</definedName>
    <definedName name="FABI">#REF!</definedName>
    <definedName name="FAC" localSheetId="1" hidden="1">#REF!</definedName>
    <definedName name="FAC" localSheetId="2" hidden="1">#REF!</definedName>
    <definedName name="FAC" localSheetId="3" hidden="1">#REF!</definedName>
    <definedName name="FAC" localSheetId="7" hidden="1">#REF!</definedName>
    <definedName name="FAC" localSheetId="5" hidden="1">#REF!</definedName>
    <definedName name="FAC" localSheetId="6" hidden="1">#REF!</definedName>
    <definedName name="FAC" localSheetId="9" hidden="1">#REF!</definedName>
    <definedName name="FAC" localSheetId="11" hidden="1">#REF!</definedName>
    <definedName name="FAC" localSheetId="8" hidden="1">#REF!</definedName>
    <definedName name="FAC" hidden="1">#REF!</definedName>
    <definedName name="FALTANTES1">'[18]CANT OBRA'!$A$1:$IV$65536</definedName>
    <definedName name="fb" localSheetId="1">#REF!</definedName>
    <definedName name="fb" localSheetId="2">#REF!</definedName>
    <definedName name="fb" localSheetId="3">#REF!</definedName>
    <definedName name="fb" localSheetId="7">#REF!</definedName>
    <definedName name="fb" localSheetId="5">#REF!</definedName>
    <definedName name="fb" localSheetId="6">#REF!</definedName>
    <definedName name="fb" localSheetId="9">#REF!</definedName>
    <definedName name="fb" localSheetId="8">#REF!</definedName>
    <definedName name="fb">#REF!</definedName>
    <definedName name="fd" localSheetId="1">'[10]A. P. U.'!#REF!</definedName>
    <definedName name="fd" localSheetId="2">'[10]A. P. U.'!#REF!</definedName>
    <definedName name="fd" localSheetId="3">'[10]A. P. U.'!#REF!</definedName>
    <definedName name="fd" localSheetId="7">'[10]A. P. U.'!#REF!</definedName>
    <definedName name="fd" localSheetId="5">'[10]A. P. U.'!#REF!</definedName>
    <definedName name="fd" localSheetId="6">'[10]A. P. U.'!#REF!</definedName>
    <definedName name="fd" localSheetId="9">'[10]A. P. U.'!#REF!</definedName>
    <definedName name="fd" localSheetId="11">'[11]A. P. U.'!#REF!</definedName>
    <definedName name="fd" localSheetId="8">'[10]A. P. U.'!#REF!</definedName>
    <definedName name="fd">'[10]A. P. U.'!#REF!</definedName>
    <definedName name="fda" localSheetId="1">#REF!</definedName>
    <definedName name="fda" localSheetId="2">#REF!</definedName>
    <definedName name="fda" localSheetId="3">#REF!</definedName>
    <definedName name="fda" localSheetId="7">#REF!</definedName>
    <definedName name="fda" localSheetId="5">#REF!</definedName>
    <definedName name="fda" localSheetId="6">#REF!</definedName>
    <definedName name="fda" localSheetId="9">#REF!</definedName>
    <definedName name="fda" localSheetId="11" hidden="1">{"TAB1",#N/A,TRUE,"GENERAL";"TAB2",#N/A,TRUE,"GENERAL";"TAB3",#N/A,TRUE,"GENERAL";"TAB4",#N/A,TRUE,"GENERAL";"TAB5",#N/A,TRUE,"GENERAL"}</definedName>
    <definedName name="fda" localSheetId="8">#REF!</definedName>
    <definedName name="fda">#REF!</definedName>
    <definedName name="fdadsfa" localSheetId="1" hidden="1">{"PRES REHAB ARM-PER POR ITEMS  KM A KM",#N/A,TRUE,"Rehabilitacion Arm-Per"}</definedName>
    <definedName name="fdadsfa" localSheetId="2" hidden="1">{"PRES REHAB ARM-PER POR ITEMS  KM A KM",#N/A,TRUE,"Rehabilitacion Arm-Per"}</definedName>
    <definedName name="fdadsfa" localSheetId="3" hidden="1">{"PRES REHAB ARM-PER POR ITEMS  KM A KM",#N/A,TRUE,"Rehabilitacion Arm-Per"}</definedName>
    <definedName name="fdadsfa" localSheetId="7" hidden="1">{"PRES REHAB ARM-PER POR ITEMS  KM A KM",#N/A,TRUE,"Rehabilitacion Arm-Per"}</definedName>
    <definedName name="fdadsfa" localSheetId="5" hidden="1">{"PRES REHAB ARM-PER POR ITEMS  KM A KM",#N/A,TRUE,"Rehabilitacion Arm-Per"}</definedName>
    <definedName name="fdadsfa" localSheetId="6" hidden="1">{"PRES REHAB ARM-PER POR ITEMS  KM A KM",#N/A,TRUE,"Rehabilitacion Arm-Per"}</definedName>
    <definedName name="fdadsfa" localSheetId="9" hidden="1">{"PRES REHAB ARM-PER POR ITEMS  KM A KM",#N/A,TRUE,"Rehabilitacion Arm-Per"}</definedName>
    <definedName name="fdadsfa" localSheetId="8" hidden="1">{"PRES REHAB ARM-PER POR ITEMS  KM A KM",#N/A,TRUE,"Rehabilitacion Arm-Per"}</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 localSheetId="1">#REF!</definedName>
    <definedName name="fdsafd" localSheetId="2">#REF!</definedName>
    <definedName name="fdsafd" localSheetId="3">#REF!</definedName>
    <definedName name="fdsafd" localSheetId="7">#REF!</definedName>
    <definedName name="fdsafd" localSheetId="5">#REF!</definedName>
    <definedName name="fdsafd" localSheetId="6">#REF!</definedName>
    <definedName name="fdsafd" localSheetId="9">#REF!</definedName>
    <definedName name="fdsafd" localSheetId="8">#REF!</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 localSheetId="1">#REF!</definedName>
    <definedName name="ff" localSheetId="2">#REF!</definedName>
    <definedName name="ff" localSheetId="3">#REF!</definedName>
    <definedName name="ff" localSheetId="7">#REF!</definedName>
    <definedName name="ff" localSheetId="5">#REF!</definedName>
    <definedName name="ff" localSheetId="6">#REF!</definedName>
    <definedName name="ff" localSheetId="9">#REF!</definedName>
    <definedName name="ff" localSheetId="8">#REF!</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g" localSheetId="1">#REF!</definedName>
    <definedName name="ffgg" localSheetId="2">#REF!</definedName>
    <definedName name="ffgg" localSheetId="3">#REF!</definedName>
    <definedName name="ffgg" localSheetId="7">#REF!</definedName>
    <definedName name="ffgg" localSheetId="5">#REF!</definedName>
    <definedName name="ffgg" localSheetId="6">#REF!</definedName>
    <definedName name="ffgg" localSheetId="9">#REF!</definedName>
    <definedName name="ffgg" localSheetId="11">#REF!</definedName>
    <definedName name="ffgg" localSheetId="8">#REF!</definedName>
    <definedName name="ffgg">#REF!</definedName>
    <definedName name="fg" localSheetId="1">#REF!</definedName>
    <definedName name="fg" localSheetId="2">#REF!</definedName>
    <definedName name="fg" localSheetId="3">#REF!</definedName>
    <definedName name="fg" localSheetId="7">#REF!</definedName>
    <definedName name="fg" localSheetId="5">#REF!</definedName>
    <definedName name="fg" localSheetId="6">#REF!</definedName>
    <definedName name="fg" localSheetId="9">#REF!</definedName>
    <definedName name="fg" localSheetId="8">#REF!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 localSheetId="2">#REF!</definedName>
    <definedName name="FGV" localSheetId="3">#REF!</definedName>
    <definedName name="FGV" localSheetId="7">#REF!</definedName>
    <definedName name="FGV" localSheetId="5">#REF!</definedName>
    <definedName name="FGV" localSheetId="6">#REF!</definedName>
    <definedName name="FGV" localSheetId="9">#REF!</definedName>
    <definedName name="FGV" localSheetId="8">#REF!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 localSheetId="1">#REF!</definedName>
    <definedName name="fi" localSheetId="2">#REF!</definedName>
    <definedName name="fi" localSheetId="3">#REF!</definedName>
    <definedName name="fi" localSheetId="7">#REF!</definedName>
    <definedName name="fi" localSheetId="5">#REF!</definedName>
    <definedName name="fi" localSheetId="6">#REF!</definedName>
    <definedName name="fi" localSheetId="9">#REF!</definedName>
    <definedName name="fi" localSheetId="8">#REF!</definedName>
    <definedName name="fi">#REF!</definedName>
    <definedName name="fk" localSheetId="1">#REF!</definedName>
    <definedName name="fk" localSheetId="2">#REF!</definedName>
    <definedName name="fk" localSheetId="3">#REF!</definedName>
    <definedName name="fk" localSheetId="7">#REF!</definedName>
    <definedName name="fk" localSheetId="5">#REF!</definedName>
    <definedName name="fk" localSheetId="6">#REF!</definedName>
    <definedName name="fk" localSheetId="9">#REF!</definedName>
    <definedName name="fk" localSheetId="8">#REF!</definedName>
    <definedName name="fk">#REF!</definedName>
    <definedName name="flq" localSheetId="1">#REF!</definedName>
    <definedName name="flq" localSheetId="2">#REF!</definedName>
    <definedName name="flq" localSheetId="3">#REF!</definedName>
    <definedName name="flq" localSheetId="7">#REF!</definedName>
    <definedName name="flq" localSheetId="5">#REF!</definedName>
    <definedName name="flq" localSheetId="6">#REF!</definedName>
    <definedName name="flq" localSheetId="9">#REF!</definedName>
    <definedName name="flq" localSheetId="8">#REF!</definedName>
    <definedName name="flq">#REF!</definedName>
    <definedName name="fm" localSheetId="1">#REF!</definedName>
    <definedName name="fm" localSheetId="2">#REF!</definedName>
    <definedName name="fm" localSheetId="3">#REF!</definedName>
    <definedName name="fm" localSheetId="7">#REF!</definedName>
    <definedName name="fm" localSheetId="5">#REF!</definedName>
    <definedName name="fm" localSheetId="6">#REF!</definedName>
    <definedName name="fm" localSheetId="9">#REF!</definedName>
    <definedName name="fm" localSheetId="11">#REF!</definedName>
    <definedName name="fm" localSheetId="8">#REF!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es" localSheetId="1">#REF!</definedName>
    <definedName name="fres" localSheetId="2">#REF!</definedName>
    <definedName name="fres" localSheetId="3">#REF!</definedName>
    <definedName name="fres" localSheetId="7">#REF!</definedName>
    <definedName name="fres" localSheetId="5">#REF!</definedName>
    <definedName name="fres" localSheetId="6">#REF!</definedName>
    <definedName name="fres" localSheetId="9">#REF!</definedName>
    <definedName name="fres" localSheetId="8">#REF!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 localSheetId="1">#REF!</definedName>
    <definedName name="fu" localSheetId="2">#REF!</definedName>
    <definedName name="fu" localSheetId="3">#REF!</definedName>
    <definedName name="fu" localSheetId="7">#REF!</definedName>
    <definedName name="fu" localSheetId="5">#REF!</definedName>
    <definedName name="fu" localSheetId="6">#REF!</definedName>
    <definedName name="fu" localSheetId="9">#REF!</definedName>
    <definedName name="fu" localSheetId="8">#REF!</definedName>
    <definedName name="fu">#REF!</definedName>
    <definedName name="fv" localSheetId="1">#REF!</definedName>
    <definedName name="fv" localSheetId="2">#REF!</definedName>
    <definedName name="fv" localSheetId="3">#REF!</definedName>
    <definedName name="fv" localSheetId="7">#REF!</definedName>
    <definedName name="fv" localSheetId="5">#REF!</definedName>
    <definedName name="fv" localSheetId="6">#REF!</definedName>
    <definedName name="fv" localSheetId="9">#REF!</definedName>
    <definedName name="fv" localSheetId="8">#REF!</definedName>
    <definedName name="fv">#REF!</definedName>
    <definedName name="fwff" hidden="1">{"via1",#N/A,TRUE,"general";"via2",#N/A,TRUE,"general";"via3",#N/A,TRUE,"general"}</definedName>
    <definedName name="fwwe" hidden="1">{"via1",#N/A,TRUE,"general";"via2",#N/A,TRUE,"general";"via3",#N/A,TRUE,"general"}</definedName>
    <definedName name="fy" localSheetId="1">#REF!</definedName>
    <definedName name="fy" localSheetId="2">#REF!</definedName>
    <definedName name="fy" localSheetId="3">#REF!</definedName>
    <definedName name="fy" localSheetId="7">#REF!</definedName>
    <definedName name="fy" localSheetId="5">#REF!</definedName>
    <definedName name="fy" localSheetId="6">#REF!</definedName>
    <definedName name="fy" localSheetId="9">#REF!</definedName>
    <definedName name="fy" localSheetId="8">#REF!</definedName>
    <definedName name="fy">#REF!</definedName>
    <definedName name="G" localSheetId="1">#REF!</definedName>
    <definedName name="G" localSheetId="2">#REF!</definedName>
    <definedName name="G" localSheetId="3">#REF!</definedName>
    <definedName name="G" localSheetId="7">#REF!</definedName>
    <definedName name="G" localSheetId="5">#REF!</definedName>
    <definedName name="G" localSheetId="6">#REF!</definedName>
    <definedName name="G" localSheetId="9">#REF!</definedName>
    <definedName name="G" localSheetId="8">#REF!</definedName>
    <definedName name="G">#REF!</definedName>
    <definedName name="ga" localSheetId="1">#REF!</definedName>
    <definedName name="ga" localSheetId="2">#REF!</definedName>
    <definedName name="ga" localSheetId="3">#REF!</definedName>
    <definedName name="ga" localSheetId="7">#REF!</definedName>
    <definedName name="ga" localSheetId="5">#REF!</definedName>
    <definedName name="ga" localSheetId="6">#REF!</definedName>
    <definedName name="ga" localSheetId="9">#REF!</definedName>
    <definedName name="ga" localSheetId="8">#REF!</definedName>
    <definedName name="ga">#REF!</definedName>
    <definedName name="gb" localSheetId="1">#REF!</definedName>
    <definedName name="gb" localSheetId="2">#REF!</definedName>
    <definedName name="gb" localSheetId="3">#REF!</definedName>
    <definedName name="gb" localSheetId="7">#REF!</definedName>
    <definedName name="gb" localSheetId="5">#REF!</definedName>
    <definedName name="gb" localSheetId="6">#REF!</definedName>
    <definedName name="gb" localSheetId="9">#REF!</definedName>
    <definedName name="gb" localSheetId="8">#REF!</definedName>
    <definedName name="gb">#REF!</definedName>
    <definedName name="gbbfghghj" hidden="1">{"TAB1",#N/A,TRUE,"GENERAL";"TAB2",#N/A,TRUE,"GENERAL";"TAB3",#N/A,TRUE,"GENERAL";"TAB4",#N/A,TRUE,"GENERAL";"TAB5",#N/A,TRUE,"GENERAL"}</definedName>
    <definedName name="gc" localSheetId="1">#REF!</definedName>
    <definedName name="gc" localSheetId="2">#REF!</definedName>
    <definedName name="gc" localSheetId="3">#REF!</definedName>
    <definedName name="gc" localSheetId="7">#REF!</definedName>
    <definedName name="gc" localSheetId="5">#REF!</definedName>
    <definedName name="gc" localSheetId="6">#REF!</definedName>
    <definedName name="gc" localSheetId="9">#REF!</definedName>
    <definedName name="gc" localSheetId="8">#REF!</definedName>
    <definedName name="gc">#REF!</definedName>
    <definedName name="gd" localSheetId="1">#REF!</definedName>
    <definedName name="gd" localSheetId="2">#REF!</definedName>
    <definedName name="gd" localSheetId="3">#REF!</definedName>
    <definedName name="gd" localSheetId="7">#REF!</definedName>
    <definedName name="gd" localSheetId="5">#REF!</definedName>
    <definedName name="gd" localSheetId="6">#REF!</definedName>
    <definedName name="gd" localSheetId="9">#REF!</definedName>
    <definedName name="gd" localSheetId="8">#REF!</definedName>
    <definedName name="gd">#REF!</definedName>
    <definedName name="gdj" localSheetId="1">#REF!</definedName>
    <definedName name="gdj" localSheetId="2">#REF!</definedName>
    <definedName name="gdj" localSheetId="3">#REF!</definedName>
    <definedName name="gdj" localSheetId="7">#REF!</definedName>
    <definedName name="gdj" localSheetId="5">#REF!</definedName>
    <definedName name="gdj" localSheetId="6">#REF!</definedName>
    <definedName name="gdj" localSheetId="9">#REF!</definedName>
    <definedName name="gdj" localSheetId="8">#REF!</definedName>
    <definedName name="gdj">#REF!</definedName>
    <definedName name="gdt" hidden="1">{"TAB1",#N/A,TRUE,"GENERAL";"TAB2",#N/A,TRUE,"GENERAL";"TAB3",#N/A,TRUE,"GENERAL";"TAB4",#N/A,TRUE,"GENERAL";"TAB5",#N/A,TRUE,"GENERAL"}</definedName>
    <definedName name="GE" localSheetId="1">#REF!</definedName>
    <definedName name="GE" localSheetId="2">#REF!</definedName>
    <definedName name="GE" localSheetId="3">#REF!</definedName>
    <definedName name="GE" localSheetId="7">#REF!</definedName>
    <definedName name="GE" localSheetId="5">#REF!</definedName>
    <definedName name="GE" localSheetId="6">#REF!</definedName>
    <definedName name="GE" localSheetId="9">#REF!</definedName>
    <definedName name="GE" localSheetId="8">#REF!</definedName>
    <definedName name="GE">#REF!</definedName>
    <definedName name="geg" hidden="1">{"via1",#N/A,TRUE,"general";"via2",#N/A,TRUE,"general";"via3",#N/A,TRUE,"general"}</definedName>
    <definedName name="Generación_de_análisis_de_precios_Unitarios." localSheetId="1">#REF!</definedName>
    <definedName name="Generación_de_análisis_de_precios_Unitarios." localSheetId="2">#REF!</definedName>
    <definedName name="Generación_de_análisis_de_precios_Unitarios." localSheetId="3">#REF!</definedName>
    <definedName name="Generación_de_análisis_de_precios_Unitarios." localSheetId="7">#REF!</definedName>
    <definedName name="Generación_de_análisis_de_precios_Unitarios." localSheetId="5">#REF!</definedName>
    <definedName name="Generación_de_análisis_de_precios_Unitarios." localSheetId="6">#REF!</definedName>
    <definedName name="Generación_de_análisis_de_precios_Unitarios." localSheetId="9">#REF!</definedName>
    <definedName name="Generación_de_análisis_de_precios_Unitarios." localSheetId="11">#REF!</definedName>
    <definedName name="Generación_de_análisis_de_precios_Unitarios." localSheetId="8">#REF!</definedName>
    <definedName name="Generación_de_análisis_de_precios_Unitario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ORCTO" localSheetId="11">[19]base!$B$35</definedName>
    <definedName name="GESTORCTO">[20]base!$B$35</definedName>
    <definedName name="gf" localSheetId="1">#REF!</definedName>
    <definedName name="gf" localSheetId="2">#REF!</definedName>
    <definedName name="gf" localSheetId="3">#REF!</definedName>
    <definedName name="gf" localSheetId="7">#REF!</definedName>
    <definedName name="gf" localSheetId="5">#REF!</definedName>
    <definedName name="gf" localSheetId="6">#REF!</definedName>
    <definedName name="gf" localSheetId="9">#REF!</definedName>
    <definedName name="gf" localSheetId="8">#REF!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1">#REF!</definedName>
    <definedName name="gft" localSheetId="2">#REF!</definedName>
    <definedName name="gft" localSheetId="3">#REF!</definedName>
    <definedName name="gft" localSheetId="7">#REF!</definedName>
    <definedName name="gft" localSheetId="5">#REF!</definedName>
    <definedName name="gft" localSheetId="6">#REF!</definedName>
    <definedName name="gft" localSheetId="9">#REF!</definedName>
    <definedName name="gft" localSheetId="8">#REF!</definedName>
    <definedName name="gft">#REF!</definedName>
    <definedName name="gfutyj6" hidden="1">{"via1",#N/A,TRUE,"general";"via2",#N/A,TRUE,"general";"via3",#N/A,TRUE,"general"}</definedName>
    <definedName name="gg" localSheetId="1">#REF!</definedName>
    <definedName name="gg" localSheetId="2">#REF!</definedName>
    <definedName name="gg" localSheetId="3">#REF!</definedName>
    <definedName name="gg" localSheetId="7">#REF!</definedName>
    <definedName name="gg" localSheetId="5">#REF!</definedName>
    <definedName name="gg" localSheetId="6">#REF!</definedName>
    <definedName name="gg" localSheetId="9">#REF!</definedName>
    <definedName name="gg" localSheetId="11" hidden="1">{"TAB1",#N/A,TRUE,"GENERAL";"TAB2",#N/A,TRUE,"GENERAL";"TAB3",#N/A,TRUE,"GENERAL";"TAB4",#N/A,TRUE,"GENERAL";"TAB5",#N/A,TRUE,"GENERAL"}</definedName>
    <definedName name="gg" localSheetId="8">#REF!</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1">#REF!</definedName>
    <definedName name="gh" localSheetId="2">#REF!</definedName>
    <definedName name="gh" localSheetId="3">#REF!</definedName>
    <definedName name="gh" localSheetId="7">#REF!</definedName>
    <definedName name="gh" localSheetId="5">#REF!</definedName>
    <definedName name="gh" localSheetId="6">#REF!</definedName>
    <definedName name="gh" localSheetId="9">#REF!</definedName>
    <definedName name="gh" localSheetId="8">#REF!</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1">#REF!</definedName>
    <definedName name="ghu" localSheetId="2">#REF!</definedName>
    <definedName name="ghu" localSheetId="3">#REF!</definedName>
    <definedName name="ghu" localSheetId="7">#REF!</definedName>
    <definedName name="ghu" localSheetId="5">#REF!</definedName>
    <definedName name="ghu" localSheetId="6">#REF!</definedName>
    <definedName name="ghu" localSheetId="9">#REF!</definedName>
    <definedName name="ghu" localSheetId="8">#REF!</definedName>
    <definedName name="ghu">#REF!</definedName>
    <definedName name="gj" localSheetId="1">#REF!</definedName>
    <definedName name="gj" localSheetId="2">#REF!</definedName>
    <definedName name="gj" localSheetId="3">#REF!</definedName>
    <definedName name="gj" localSheetId="7">#REF!</definedName>
    <definedName name="gj" localSheetId="5">#REF!</definedName>
    <definedName name="gj" localSheetId="6">#REF!</definedName>
    <definedName name="gj" localSheetId="9">#REF!</definedName>
    <definedName name="gj" localSheetId="8">#REF!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1">#REF!</definedName>
    <definedName name="gl" localSheetId="2">#REF!</definedName>
    <definedName name="gl" localSheetId="3">#REF!</definedName>
    <definedName name="gl" localSheetId="7">#REF!</definedName>
    <definedName name="gl" localSheetId="5">#REF!</definedName>
    <definedName name="gl" localSheetId="6">#REF!</definedName>
    <definedName name="gl" localSheetId="9">#REF!</definedName>
    <definedName name="gl" localSheetId="8">#REF!</definedName>
    <definedName name="gl">#REF!</definedName>
    <definedName name="gmt" localSheetId="1">#REF!</definedName>
    <definedName name="gmt" localSheetId="2">#REF!</definedName>
    <definedName name="gmt" localSheetId="3">#REF!</definedName>
    <definedName name="gmt" localSheetId="7">#REF!</definedName>
    <definedName name="gmt" localSheetId="5">#REF!</definedName>
    <definedName name="gmt" localSheetId="6">#REF!</definedName>
    <definedName name="gmt" localSheetId="9">#REF!</definedName>
    <definedName name="gmt" localSheetId="8">#REF!</definedName>
    <definedName name="gmt">#REF!</definedName>
    <definedName name="gn" localSheetId="1">#REF!</definedName>
    <definedName name="gn" localSheetId="2">#REF!</definedName>
    <definedName name="gn" localSheetId="3">#REF!</definedName>
    <definedName name="gn" localSheetId="7">#REF!</definedName>
    <definedName name="gn" localSheetId="5">#REF!</definedName>
    <definedName name="gn" localSheetId="6">#REF!</definedName>
    <definedName name="gn" localSheetId="9">#REF!</definedName>
    <definedName name="gn" localSheetId="8">#REF!</definedName>
    <definedName name="gn">#REF!</definedName>
    <definedName name="gnm" localSheetId="1">#REF!</definedName>
    <definedName name="gnm" localSheetId="2">#REF!</definedName>
    <definedName name="gnm" localSheetId="3">#REF!</definedName>
    <definedName name="gnm" localSheetId="7">#REF!</definedName>
    <definedName name="gnm" localSheetId="5">#REF!</definedName>
    <definedName name="gnm" localSheetId="6">#REF!</definedName>
    <definedName name="gnm" localSheetId="9">#REF!</definedName>
    <definedName name="gnm" localSheetId="8">#REF!</definedName>
    <definedName name="gnm">#REF!</definedName>
    <definedName name="gñ" localSheetId="1">#REF!</definedName>
    <definedName name="gñ" localSheetId="2">#REF!</definedName>
    <definedName name="gñ" localSheetId="3">#REF!</definedName>
    <definedName name="gñ" localSheetId="7">#REF!</definedName>
    <definedName name="gñ" localSheetId="5">#REF!</definedName>
    <definedName name="gñ" localSheetId="6">#REF!</definedName>
    <definedName name="gñ" localSheetId="9">#REF!</definedName>
    <definedName name="gñ" localSheetId="8">#REF!</definedName>
    <definedName name="gñ">#REF!</definedName>
    <definedName name="gp" localSheetId="1">#REF!</definedName>
    <definedName name="gp" localSheetId="2">#REF!</definedName>
    <definedName name="gp" localSheetId="3">#REF!</definedName>
    <definedName name="gp" localSheetId="7">#REF!</definedName>
    <definedName name="gp" localSheetId="5">#REF!</definedName>
    <definedName name="gp" localSheetId="6">#REF!</definedName>
    <definedName name="gp" localSheetId="9">#REF!</definedName>
    <definedName name="gp" localSheetId="8">#REF!</definedName>
    <definedName name="gp">#REF!</definedName>
    <definedName name="_xlnm.Recorder" localSheetId="1">#REF!</definedName>
    <definedName name="_xlnm.Recorder" localSheetId="2">#REF!</definedName>
    <definedName name="_xlnm.Recorder" localSheetId="3">#REF!</definedName>
    <definedName name="_xlnm.Recorder" localSheetId="7">#REF!</definedName>
    <definedName name="_xlnm.Recorder" localSheetId="5">#REF!</definedName>
    <definedName name="_xlnm.Recorder" localSheetId="6">#REF!</definedName>
    <definedName name="_xlnm.Recorder" localSheetId="9">#REF!</definedName>
    <definedName name="_xlnm.Recorder" localSheetId="11">#REF!</definedName>
    <definedName name="_xlnm.Recorder" localSheetId="8">#REF!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 localSheetId="1">#REF!</definedName>
    <definedName name="grl" localSheetId="2">#REF!</definedName>
    <definedName name="grl" localSheetId="3">#REF!</definedName>
    <definedName name="grl" localSheetId="7">#REF!</definedName>
    <definedName name="grl" localSheetId="5">#REF!</definedName>
    <definedName name="grl" localSheetId="6">#REF!</definedName>
    <definedName name="grl" localSheetId="9">#REF!</definedName>
    <definedName name="grl" localSheetId="8">#REF!</definedName>
    <definedName name="grl">#REF!</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 localSheetId="7">#REF!</definedName>
    <definedName name="GRUPO1" localSheetId="5">#REF!</definedName>
    <definedName name="GRUPO1" localSheetId="6">#REF!</definedName>
    <definedName name="GRUPO1" localSheetId="9">#REF!</definedName>
    <definedName name="GRUPO1" localSheetId="11">#REF!</definedName>
    <definedName name="GRUPO1" localSheetId="8">#REF!</definedName>
    <definedName name="GRUPO1">#REF!</definedName>
    <definedName name="GRUPO2" localSheetId="1">#REF!</definedName>
    <definedName name="GRUPO2" localSheetId="2">#REF!</definedName>
    <definedName name="GRUPO2" localSheetId="3">#REF!</definedName>
    <definedName name="GRUPO2" localSheetId="7">#REF!</definedName>
    <definedName name="GRUPO2" localSheetId="5">#REF!</definedName>
    <definedName name="GRUPO2" localSheetId="6">#REF!</definedName>
    <definedName name="GRUPO2" localSheetId="9">#REF!</definedName>
    <definedName name="GRUPO2" localSheetId="11">#REF!</definedName>
    <definedName name="GRUPO2" localSheetId="8">#REF!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 localSheetId="1">#REF!</definedName>
    <definedName name="gte" localSheetId="2">#REF!</definedName>
    <definedName name="gte" localSheetId="3">#REF!</definedName>
    <definedName name="gte" localSheetId="7">#REF!</definedName>
    <definedName name="gte" localSheetId="5">#REF!</definedName>
    <definedName name="gte" localSheetId="6">#REF!</definedName>
    <definedName name="gte" localSheetId="9">#REF!</definedName>
    <definedName name="gte" localSheetId="8">#REF!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 localSheetId="2">#REF!</definedName>
    <definedName name="GTI" localSheetId="3">#REF!</definedName>
    <definedName name="GTI" localSheetId="7">#REF!</definedName>
    <definedName name="GTI" localSheetId="5">#REF!</definedName>
    <definedName name="GTI" localSheetId="6">#REF!</definedName>
    <definedName name="GTI" localSheetId="9">#REF!</definedName>
    <definedName name="GTI" localSheetId="8">#REF!</definedName>
    <definedName name="GTI">#REF!</definedName>
    <definedName name="gy" localSheetId="1">#REF!</definedName>
    <definedName name="gy" localSheetId="2">#REF!</definedName>
    <definedName name="gy" localSheetId="3">#REF!</definedName>
    <definedName name="gy" localSheetId="7">#REF!</definedName>
    <definedName name="gy" localSheetId="5">#REF!</definedName>
    <definedName name="gy" localSheetId="6">#REF!</definedName>
    <definedName name="gy" localSheetId="9">#REF!</definedName>
    <definedName name="gy" localSheetId="8">#REF!</definedName>
    <definedName name="gy">#REF!</definedName>
    <definedName name="h" localSheetId="1">#REF!</definedName>
    <definedName name="h" localSheetId="2">#REF!</definedName>
    <definedName name="h" localSheetId="3">#REF!</definedName>
    <definedName name="h" localSheetId="7">#REF!</definedName>
    <definedName name="h" localSheetId="5">#REF!</definedName>
    <definedName name="h" localSheetId="6">#REF!</definedName>
    <definedName name="h" localSheetId="9">#REF!</definedName>
    <definedName name="h" localSheetId="8">#REF!</definedName>
    <definedName name="h">#REF!</definedName>
    <definedName name="h9h" hidden="1">{"via1",#N/A,TRUE,"general";"via2",#N/A,TRUE,"general";"via3",#N/A,TRUE,"general"}</definedName>
    <definedName name="ha" localSheetId="1">#REF!</definedName>
    <definedName name="ha" localSheetId="2">#REF!</definedName>
    <definedName name="ha" localSheetId="3">#REF!</definedName>
    <definedName name="ha" localSheetId="7">#REF!</definedName>
    <definedName name="ha" localSheetId="5">#REF!</definedName>
    <definedName name="ha" localSheetId="6">#REF!</definedName>
    <definedName name="ha" localSheetId="9">#REF!</definedName>
    <definedName name="ha" localSheetId="8">#REF!</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1">#REF!</definedName>
    <definedName name="hgt" localSheetId="2">#REF!</definedName>
    <definedName name="hgt" localSheetId="3">#REF!</definedName>
    <definedName name="hgt" localSheetId="7">#REF!</definedName>
    <definedName name="hgt" localSheetId="5">#REF!</definedName>
    <definedName name="hgt" localSheetId="6">#REF!</definedName>
    <definedName name="hgt" localSheetId="9">#REF!</definedName>
    <definedName name="hgt" localSheetId="8">#REF!</definedName>
    <definedName name="hgt">#REF!</definedName>
    <definedName name="hgu" localSheetId="1">#REF!</definedName>
    <definedName name="hgu" localSheetId="2">#REF!</definedName>
    <definedName name="hgu" localSheetId="3">#REF!</definedName>
    <definedName name="hgu" localSheetId="7">#REF!</definedName>
    <definedName name="hgu" localSheetId="5">#REF!</definedName>
    <definedName name="hgu" localSheetId="6">#REF!</definedName>
    <definedName name="hgu" localSheetId="9">#REF!</definedName>
    <definedName name="hgu" localSheetId="8">#REF!</definedName>
    <definedName name="hgu">#REF!</definedName>
    <definedName name="hh" localSheetId="1">#REF!</definedName>
    <definedName name="hh" localSheetId="2">#REF!</definedName>
    <definedName name="hh" localSheetId="3">#REF!</definedName>
    <definedName name="hh" localSheetId="7">#REF!</definedName>
    <definedName name="hh" localSheetId="5">#REF!</definedName>
    <definedName name="hh" localSheetId="6">#REF!</definedName>
    <definedName name="hh" localSheetId="9">#REF!</definedName>
    <definedName name="hh" localSheetId="8">#REF!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 localSheetId="1">#REF!</definedName>
    <definedName name="hj" localSheetId="2">#REF!</definedName>
    <definedName name="hj" localSheetId="3">#REF!</definedName>
    <definedName name="hj" localSheetId="7">#REF!</definedName>
    <definedName name="hj" localSheetId="5">#REF!</definedName>
    <definedName name="hj" localSheetId="6">#REF!</definedName>
    <definedName name="hj" localSheetId="9">#REF!</definedName>
    <definedName name="hj" localSheetId="8">#REF!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 localSheetId="2">#REF!</definedName>
    <definedName name="hjk" localSheetId="3">#REF!</definedName>
    <definedName name="hjk" localSheetId="7">#REF!</definedName>
    <definedName name="hjk" localSheetId="5">#REF!</definedName>
    <definedName name="hjk" localSheetId="6">#REF!</definedName>
    <definedName name="hjk" localSheetId="9">#REF!</definedName>
    <definedName name="hjk" localSheetId="8">#REF!</definedName>
    <definedName name="hjk">#REF!</definedName>
    <definedName name="HJKH" hidden="1">{"via1",#N/A,TRUE,"general";"via2",#N/A,TRUE,"general";"via3",#N/A,TRUE,"general"}</definedName>
    <definedName name="hjkjk" hidden="1">{"via1",#N/A,TRUE,"general";"via2",#N/A,TRUE,"general";"via3",#N/A,TRUE,"general"}</definedName>
    <definedName name="hl" localSheetId="1">#REF!</definedName>
    <definedName name="hl" localSheetId="2">#REF!</definedName>
    <definedName name="hl" localSheetId="3">#REF!</definedName>
    <definedName name="hl" localSheetId="7">#REF!</definedName>
    <definedName name="hl" localSheetId="5">#REF!</definedName>
    <definedName name="hl" localSheetId="6">#REF!</definedName>
    <definedName name="hl" localSheetId="9">#REF!</definedName>
    <definedName name="hl" localSheetId="8">#REF!</definedName>
    <definedName name="hl">#REF!</definedName>
    <definedName name="hn" hidden="1">{"TAB1",#N/A,TRUE,"GENERAL";"TAB2",#N/A,TRUE,"GENERAL";"TAB3",#N/A,TRUE,"GENERAL";"TAB4",#N/A,TRUE,"GENERAL";"TAB5",#N/A,TRUE,"GENERAL"}</definedName>
    <definedName name="hnt" localSheetId="1">#REF!</definedName>
    <definedName name="hnt" localSheetId="2">#REF!</definedName>
    <definedName name="hnt" localSheetId="3">#REF!</definedName>
    <definedName name="hnt" localSheetId="7">#REF!</definedName>
    <definedName name="hnt" localSheetId="5">#REF!</definedName>
    <definedName name="hnt" localSheetId="6">#REF!</definedName>
    <definedName name="hnt" localSheetId="9">#REF!</definedName>
    <definedName name="hnt" localSheetId="8">#REF!</definedName>
    <definedName name="hnt">#REF!</definedName>
    <definedName name="HOJA1" localSheetId="1">#REF!</definedName>
    <definedName name="HOJA1" localSheetId="2">#REF!</definedName>
    <definedName name="HOJA1" localSheetId="3">#REF!</definedName>
    <definedName name="HOJA1" localSheetId="7">#REF!</definedName>
    <definedName name="HOJA1" localSheetId="5">#REF!</definedName>
    <definedName name="HOJA1" localSheetId="6">#REF!</definedName>
    <definedName name="HOJA1" localSheetId="9">#REF!</definedName>
    <definedName name="HOJA1" localSheetId="11">#REF!</definedName>
    <definedName name="HOJA1" localSheetId="8">#REF!</definedName>
    <definedName name="HOJA1">#REF!</definedName>
    <definedName name="HOJA8" localSheetId="1">#REF!</definedName>
    <definedName name="HOJA8" localSheetId="2">#REF!</definedName>
    <definedName name="HOJA8" localSheetId="3">#REF!</definedName>
    <definedName name="HOJA8" localSheetId="7">#REF!</definedName>
    <definedName name="HOJA8" localSheetId="5">#REF!</definedName>
    <definedName name="HOJA8" localSheetId="6">#REF!</definedName>
    <definedName name="HOJA8" localSheetId="9">#REF!</definedName>
    <definedName name="HOJA8" localSheetId="11">#REF!</definedName>
    <definedName name="HOJA8" localSheetId="8">#REF!</definedName>
    <definedName name="HOJA8">#REF!</definedName>
    <definedName name="hp" localSheetId="1">#REF!</definedName>
    <definedName name="hp" localSheetId="2">#REF!</definedName>
    <definedName name="hp" localSheetId="3">#REF!</definedName>
    <definedName name="hp" localSheetId="7">#REF!</definedName>
    <definedName name="hp" localSheetId="5">#REF!</definedName>
    <definedName name="hp" localSheetId="6">#REF!</definedName>
    <definedName name="hp" localSheetId="9">#REF!</definedName>
    <definedName name="hp" localSheetId="8">#REF!</definedName>
    <definedName name="hp">#REF!</definedName>
    <definedName name="hqi" localSheetId="1">#REF!</definedName>
    <definedName name="hqi" localSheetId="2">#REF!</definedName>
    <definedName name="hqi" localSheetId="3">#REF!</definedName>
    <definedName name="hqi" localSheetId="7">#REF!</definedName>
    <definedName name="hqi" localSheetId="5">#REF!</definedName>
    <definedName name="hqi" localSheetId="6">#REF!</definedName>
    <definedName name="hqi" localSheetId="9">#REF!</definedName>
    <definedName name="hqi" localSheetId="8">#REF!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 localSheetId="1">#REF!</definedName>
    <definedName name="ht" localSheetId="2">#REF!</definedName>
    <definedName name="ht" localSheetId="3">#REF!</definedName>
    <definedName name="ht" localSheetId="7">#REF!</definedName>
    <definedName name="ht" localSheetId="5">#REF!</definedName>
    <definedName name="ht" localSheetId="6">#REF!</definedName>
    <definedName name="ht" localSheetId="9">#REF!</definedName>
    <definedName name="ht" localSheetId="8">#REF!</definedName>
    <definedName name="ht">#REF!</definedName>
    <definedName name="hthdrf" hidden="1">{"TAB1",#N/A,TRUE,"GENERAL";"TAB2",#N/A,TRUE,"GENERAL";"TAB3",#N/A,TRUE,"GENERAL";"TAB4",#N/A,TRUE,"GENERAL";"TAB5",#N/A,TRUE,"GENERAL"}</definedName>
    <definedName name="htk" localSheetId="1">#REF!</definedName>
    <definedName name="htk" localSheetId="2">#REF!</definedName>
    <definedName name="htk" localSheetId="3">#REF!</definedName>
    <definedName name="htk" localSheetId="7">#REF!</definedName>
    <definedName name="htk" localSheetId="5">#REF!</definedName>
    <definedName name="htk" localSheetId="6">#REF!</definedName>
    <definedName name="htk" localSheetId="9">#REF!</definedName>
    <definedName name="htk" localSheetId="8">#REF!</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 localSheetId="2">#REF!</definedName>
    <definedName name="HYT" localSheetId="3">#REF!</definedName>
    <definedName name="HYT" localSheetId="7">#REF!</definedName>
    <definedName name="HYT" localSheetId="5">#REF!</definedName>
    <definedName name="HYT" localSheetId="6">#REF!</definedName>
    <definedName name="HYT" localSheetId="9">#REF!</definedName>
    <definedName name="HYT" localSheetId="8">#REF!</definedName>
    <definedName name="HYT">#REF!</definedName>
    <definedName name="hytirs" hidden="1">{"via1",#N/A,TRUE,"general";"via2",#N/A,TRUE,"general";"via3",#N/A,TRUE,"general"}</definedName>
    <definedName name="I" localSheetId="1">#REF!</definedName>
    <definedName name="I" localSheetId="2">#REF!</definedName>
    <definedName name="I" localSheetId="3">#REF!</definedName>
    <definedName name="I" localSheetId="7">#REF!</definedName>
    <definedName name="I" localSheetId="5">#REF!</definedName>
    <definedName name="I" localSheetId="6">#REF!</definedName>
    <definedName name="I" localSheetId="9">#REF!</definedName>
    <definedName name="I" localSheetId="11">#REF!</definedName>
    <definedName name="I" localSheetId="8">#REF!</definedName>
    <definedName name="I">#REF!</definedName>
    <definedName name="i8i" hidden="1">{"TAB1",#N/A,TRUE,"GENERAL";"TAB2",#N/A,TRUE,"GENERAL";"TAB3",#N/A,TRUE,"GENERAL";"TAB4",#N/A,TRUE,"GENERAL";"TAB5",#N/A,TRUE,"GENERAL"}</definedName>
    <definedName name="id" localSheetId="1">#REF!</definedName>
    <definedName name="id" localSheetId="2">#REF!</definedName>
    <definedName name="id" localSheetId="3">#REF!</definedName>
    <definedName name="id" localSheetId="7">#REF!</definedName>
    <definedName name="id" localSheetId="5">#REF!</definedName>
    <definedName name="id" localSheetId="6">#REF!</definedName>
    <definedName name="id" localSheetId="9">#REF!</definedName>
    <definedName name="id" localSheetId="8">#REF!</definedName>
    <definedName name="id">#REF!</definedName>
    <definedName name="IF" localSheetId="1">'[10]A. P. U.'!#REF!</definedName>
    <definedName name="IF" localSheetId="2">'[10]A. P. U.'!#REF!</definedName>
    <definedName name="IF" localSheetId="3">'[10]A. P. U.'!#REF!</definedName>
    <definedName name="IF" localSheetId="7">'[10]A. P. U.'!#REF!</definedName>
    <definedName name="IF" localSheetId="5">'[10]A. P. U.'!#REF!</definedName>
    <definedName name="IF" localSheetId="6">'[10]A. P. U.'!#REF!</definedName>
    <definedName name="IF" localSheetId="9">'[10]A. P. U.'!#REF!</definedName>
    <definedName name="IF" localSheetId="11">'[11]A. P. U.'!#REF!</definedName>
    <definedName name="IF" localSheetId="8">'[10]A. P. U.'!#REF!</definedName>
    <definedName name="IF">'[10]A. P. U.'!#REF!</definedName>
    <definedName name="ig" localSheetId="1">#REF!</definedName>
    <definedName name="ig" localSheetId="2">#REF!</definedName>
    <definedName name="ig" localSheetId="3">#REF!</definedName>
    <definedName name="ig" localSheetId="7">#REF!</definedName>
    <definedName name="ig" localSheetId="5">#REF!</definedName>
    <definedName name="ig" localSheetId="6">#REF!</definedName>
    <definedName name="ig" localSheetId="9">#REF!</definedName>
    <definedName name="ig" localSheetId="8">#REF!</definedName>
    <definedName name="ig">#REF!</definedName>
    <definedName name="ii" localSheetId="1">#REF!</definedName>
    <definedName name="ii" localSheetId="2">#REF!</definedName>
    <definedName name="ii" localSheetId="3">#REF!</definedName>
    <definedName name="ii" localSheetId="7">#REF!</definedName>
    <definedName name="ii" localSheetId="5">#REF!</definedName>
    <definedName name="ii" localSheetId="6">#REF!</definedName>
    <definedName name="ii" localSheetId="9">#REF!</definedName>
    <definedName name="ii" localSheetId="11" hidden="1">{"TAB1",#N/A,TRUE,"GENERAL";"TAB2",#N/A,TRUE,"GENERAL";"TAB3",#N/A,TRUE,"GENERAL";"TAB4",#N/A,TRUE,"GENERAL";"TAB5",#N/A,TRUE,"GENERAL"}</definedName>
    <definedName name="ii" localSheetId="8">#REF!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1">#REF!</definedName>
    <definedName name="ik" localSheetId="2">#REF!</definedName>
    <definedName name="ik" localSheetId="3">#REF!</definedName>
    <definedName name="ik" localSheetId="7">#REF!</definedName>
    <definedName name="ik" localSheetId="5">#REF!</definedName>
    <definedName name="ik" localSheetId="6">#REF!</definedName>
    <definedName name="ik" localSheetId="9">#REF!</definedName>
    <definedName name="ik" localSheetId="8">#REF!</definedName>
    <definedName name="ik">#REF!</definedName>
    <definedName name="ikj" localSheetId="1">#REF!</definedName>
    <definedName name="ikj" localSheetId="2">#REF!</definedName>
    <definedName name="ikj" localSheetId="3">#REF!</definedName>
    <definedName name="ikj" localSheetId="7">#REF!</definedName>
    <definedName name="ikj" localSheetId="5">#REF!</definedName>
    <definedName name="ikj" localSheetId="6">#REF!</definedName>
    <definedName name="ikj" localSheetId="9">#REF!</definedName>
    <definedName name="ikj" localSheetId="8">#REF!</definedName>
    <definedName name="ikj">#REF!</definedName>
    <definedName name="iktgvfmu" hidden="1">{"TAB1",#N/A,TRUE,"GENERAL";"TAB2",#N/A,TRUE,"GENERAL";"TAB3",#N/A,TRUE,"GENERAL";"TAB4",#N/A,TRUE,"GENERAL";"TAB5",#N/A,TRUE,"GENERAL"}</definedName>
    <definedName name="INDICE_APUs_AMVG3">[21]INDICE!$A$2:$D$321</definedName>
    <definedName name="inf" localSheetId="1">#REF!</definedName>
    <definedName name="inf" localSheetId="2">#REF!</definedName>
    <definedName name="inf" localSheetId="3">#REF!</definedName>
    <definedName name="inf" localSheetId="7">#REF!</definedName>
    <definedName name="inf" localSheetId="5">#REF!</definedName>
    <definedName name="inf" localSheetId="6">#REF!</definedName>
    <definedName name="inf" localSheetId="9">#REF!</definedName>
    <definedName name="inf" localSheetId="11">#REF!</definedName>
    <definedName name="inf" localSheetId="8">#REF!</definedName>
    <definedName name="inf">#REF!</definedName>
    <definedName name="INFG" localSheetId="1">#REF!</definedName>
    <definedName name="INFG" localSheetId="2">#REF!</definedName>
    <definedName name="INFG" localSheetId="3">#REF!</definedName>
    <definedName name="INFG" localSheetId="7">#REF!</definedName>
    <definedName name="INFG" localSheetId="5">#REF!</definedName>
    <definedName name="INFG" localSheetId="6">#REF!</definedName>
    <definedName name="INFG" localSheetId="9">#REF!</definedName>
    <definedName name="INFG" localSheetId="11">#REF!</definedName>
    <definedName name="INFG" localSheetId="8">#REF!</definedName>
    <definedName name="INFG">#REF!</definedName>
    <definedName name="INV_11" localSheetId="11">'[22]PR 1'!$A$2:$N$655</definedName>
    <definedName name="INV_11">'[23]PR 1'!$A$2:$N$655</definedName>
    <definedName name="io" localSheetId="1">#REF!</definedName>
    <definedName name="io" localSheetId="2">#REF!</definedName>
    <definedName name="io" localSheetId="3">#REF!</definedName>
    <definedName name="io" localSheetId="7">#REF!</definedName>
    <definedName name="io" localSheetId="5">#REF!</definedName>
    <definedName name="io" localSheetId="6">#REF!</definedName>
    <definedName name="io" localSheetId="9">#REF!</definedName>
    <definedName name="io" localSheetId="8">#REF!</definedName>
    <definedName name="io">#REF!</definedName>
    <definedName name="ir" localSheetId="1">#REF!</definedName>
    <definedName name="ir" localSheetId="2">#REF!</definedName>
    <definedName name="ir" localSheetId="3">#REF!</definedName>
    <definedName name="ir" localSheetId="7">#REF!</definedName>
    <definedName name="ir" localSheetId="5">#REF!</definedName>
    <definedName name="ir" localSheetId="6">#REF!</definedName>
    <definedName name="ir" localSheetId="9">#REF!</definedName>
    <definedName name="ir" localSheetId="8">#REF!</definedName>
    <definedName name="ir">#REF!</definedName>
    <definedName name="it." localSheetId="1">#REF!</definedName>
    <definedName name="it." localSheetId="2">#REF!</definedName>
    <definedName name="it." localSheetId="3">#REF!</definedName>
    <definedName name="it." localSheetId="7">#REF!</definedName>
    <definedName name="it." localSheetId="5">#REF!</definedName>
    <definedName name="it." localSheetId="6">#REF!</definedName>
    <definedName name="it." localSheetId="9">#REF!</definedName>
    <definedName name="it." localSheetId="8">#REF!</definedName>
    <definedName name="it.">#REF!</definedName>
    <definedName name="ITEM" localSheetId="1">#REF!</definedName>
    <definedName name="ITEM" localSheetId="2">#REF!</definedName>
    <definedName name="ITEM" localSheetId="3">#REF!</definedName>
    <definedName name="ITEM" localSheetId="7">#REF!</definedName>
    <definedName name="ITEM" localSheetId="5">#REF!</definedName>
    <definedName name="ITEM" localSheetId="6">#REF!</definedName>
    <definedName name="ITEM" localSheetId="9">#REF!</definedName>
    <definedName name="ITEM" localSheetId="11">#REF!</definedName>
    <definedName name="ITEM" localSheetId="8">#REF!</definedName>
    <definedName name="ITEM">#REF!</definedName>
    <definedName name="ITEM1" localSheetId="1">#REF!</definedName>
    <definedName name="ITEM1" localSheetId="2">#REF!</definedName>
    <definedName name="ITEM1" localSheetId="3">#REF!</definedName>
    <definedName name="ITEM1" localSheetId="7">#REF!</definedName>
    <definedName name="ITEM1" localSheetId="5">#REF!</definedName>
    <definedName name="ITEM1" localSheetId="6">#REF!</definedName>
    <definedName name="ITEM1" localSheetId="9">#REF!</definedName>
    <definedName name="ITEM1" localSheetId="8">#REF!</definedName>
    <definedName name="ITEM1">#REF!</definedName>
    <definedName name="ITEM2" localSheetId="1">#REF!</definedName>
    <definedName name="ITEM2" localSheetId="2">#REF!</definedName>
    <definedName name="ITEM2" localSheetId="3">#REF!</definedName>
    <definedName name="ITEM2" localSheetId="7">#REF!</definedName>
    <definedName name="ITEM2" localSheetId="5">#REF!</definedName>
    <definedName name="ITEM2" localSheetId="6">#REF!</definedName>
    <definedName name="ITEM2" localSheetId="9">#REF!</definedName>
    <definedName name="ITEM2" localSheetId="8">#REF!</definedName>
    <definedName name="ITEM2">#REF!</definedName>
    <definedName name="item210.3" localSheetId="1">#REF!</definedName>
    <definedName name="item210.3" localSheetId="2">#REF!</definedName>
    <definedName name="item210.3" localSheetId="3">#REF!</definedName>
    <definedName name="item210.3" localSheetId="7">#REF!</definedName>
    <definedName name="item210.3" localSheetId="5">#REF!</definedName>
    <definedName name="item210.3" localSheetId="6">#REF!</definedName>
    <definedName name="item210.3" localSheetId="9">#REF!</definedName>
    <definedName name="item210.3" localSheetId="8">#REF!</definedName>
    <definedName name="item210.3">#REF!</definedName>
    <definedName name="item230.1" localSheetId="1">#REF!</definedName>
    <definedName name="item230.1" localSheetId="2">#REF!</definedName>
    <definedName name="item230.1" localSheetId="3">#REF!</definedName>
    <definedName name="item230.1" localSheetId="7">#REF!</definedName>
    <definedName name="item230.1" localSheetId="5">#REF!</definedName>
    <definedName name="item230.1" localSheetId="6">#REF!</definedName>
    <definedName name="item230.1" localSheetId="9">#REF!</definedName>
    <definedName name="item230.1" localSheetId="8">#REF!</definedName>
    <definedName name="item230.1">#REF!</definedName>
    <definedName name="ITEM3" localSheetId="1">#REF!</definedName>
    <definedName name="ITEM3" localSheetId="2">#REF!</definedName>
    <definedName name="ITEM3" localSheetId="3">#REF!</definedName>
    <definedName name="ITEM3" localSheetId="7">#REF!</definedName>
    <definedName name="ITEM3" localSheetId="5">#REF!</definedName>
    <definedName name="ITEM3" localSheetId="6">#REF!</definedName>
    <definedName name="ITEM3" localSheetId="9">#REF!</definedName>
    <definedName name="ITEM3" localSheetId="8">#REF!</definedName>
    <definedName name="ITEM3">#REF!</definedName>
    <definedName name="item310" localSheetId="1">#REF!</definedName>
    <definedName name="item310" localSheetId="2">#REF!</definedName>
    <definedName name="item310" localSheetId="3">#REF!</definedName>
    <definedName name="item310" localSheetId="7">#REF!</definedName>
    <definedName name="item310" localSheetId="5">#REF!</definedName>
    <definedName name="item310" localSheetId="6">#REF!</definedName>
    <definedName name="item310" localSheetId="9">#REF!</definedName>
    <definedName name="item310" localSheetId="8">#REF!</definedName>
    <definedName name="item310">#REF!</definedName>
    <definedName name="item320.2" localSheetId="1">#REF!</definedName>
    <definedName name="item320.2" localSheetId="2">#REF!</definedName>
    <definedName name="item320.2" localSheetId="3">#REF!</definedName>
    <definedName name="item320.2" localSheetId="7">#REF!</definedName>
    <definedName name="item320.2" localSheetId="5">#REF!</definedName>
    <definedName name="item320.2" localSheetId="6">#REF!</definedName>
    <definedName name="item320.2" localSheetId="9">#REF!</definedName>
    <definedName name="item320.2" localSheetId="8">#REF!</definedName>
    <definedName name="item320.2">#REF!</definedName>
    <definedName name="item330.1" localSheetId="1">#REF!</definedName>
    <definedName name="item330.1" localSheetId="2">#REF!</definedName>
    <definedName name="item330.1" localSheetId="3">#REF!</definedName>
    <definedName name="item330.1" localSheetId="7">#REF!</definedName>
    <definedName name="item330.1" localSheetId="5">#REF!</definedName>
    <definedName name="item330.1" localSheetId="6">#REF!</definedName>
    <definedName name="item330.1" localSheetId="9">#REF!</definedName>
    <definedName name="item330.1" localSheetId="8">#REF!</definedName>
    <definedName name="item330.1">#REF!</definedName>
    <definedName name="item420" localSheetId="1">#REF!</definedName>
    <definedName name="item420" localSheetId="2">#REF!</definedName>
    <definedName name="item420" localSheetId="3">#REF!</definedName>
    <definedName name="item420" localSheetId="7">#REF!</definedName>
    <definedName name="item420" localSheetId="5">#REF!</definedName>
    <definedName name="item420" localSheetId="6">#REF!</definedName>
    <definedName name="item420" localSheetId="9">#REF!</definedName>
    <definedName name="item420" localSheetId="8">#REF!</definedName>
    <definedName name="item420">#REF!</definedName>
    <definedName name="item450.2P" localSheetId="1">#REF!</definedName>
    <definedName name="item450.2P" localSheetId="2">#REF!</definedName>
    <definedName name="item450.2P" localSheetId="3">#REF!</definedName>
    <definedName name="item450.2P" localSheetId="7">#REF!</definedName>
    <definedName name="item450.2P" localSheetId="5">#REF!</definedName>
    <definedName name="item450.2P" localSheetId="6">#REF!</definedName>
    <definedName name="item450.2P" localSheetId="9">#REF!</definedName>
    <definedName name="item450.2P" localSheetId="8">#REF!</definedName>
    <definedName name="item450.2P">#REF!</definedName>
    <definedName name="item600.1" localSheetId="1">#REF!</definedName>
    <definedName name="item600.1" localSheetId="2">#REF!</definedName>
    <definedName name="item600.1" localSheetId="3">#REF!</definedName>
    <definedName name="item600.1" localSheetId="7">#REF!</definedName>
    <definedName name="item600.1" localSheetId="5">#REF!</definedName>
    <definedName name="item600.1" localSheetId="6">#REF!</definedName>
    <definedName name="item600.1" localSheetId="9">#REF!</definedName>
    <definedName name="item600.1" localSheetId="8">#REF!</definedName>
    <definedName name="item600.1">#REF!</definedName>
    <definedName name="item610.1" localSheetId="1">#REF!</definedName>
    <definedName name="item610.1" localSheetId="2">#REF!</definedName>
    <definedName name="item610.1" localSheetId="3">#REF!</definedName>
    <definedName name="item610.1" localSheetId="7">#REF!</definedName>
    <definedName name="item610.1" localSheetId="5">#REF!</definedName>
    <definedName name="item610.1" localSheetId="6">#REF!</definedName>
    <definedName name="item610.1" localSheetId="9">#REF!</definedName>
    <definedName name="item610.1" localSheetId="8">#REF!</definedName>
    <definedName name="item610.1">#REF!</definedName>
    <definedName name="item610.2" localSheetId="1">#REF!</definedName>
    <definedName name="item610.2" localSheetId="2">#REF!</definedName>
    <definedName name="item610.2" localSheetId="3">#REF!</definedName>
    <definedName name="item610.2" localSheetId="7">#REF!</definedName>
    <definedName name="item610.2" localSheetId="5">#REF!</definedName>
    <definedName name="item610.2" localSheetId="6">#REF!</definedName>
    <definedName name="item610.2" localSheetId="9">#REF!</definedName>
    <definedName name="item610.2" localSheetId="8">#REF!</definedName>
    <definedName name="item610.2">#REF!</definedName>
    <definedName name="item630.4" localSheetId="1">#REF!</definedName>
    <definedName name="item630.4" localSheetId="2">#REF!</definedName>
    <definedName name="item630.4" localSheetId="3">#REF!</definedName>
    <definedName name="item630.4" localSheetId="7">#REF!</definedName>
    <definedName name="item630.4" localSheetId="5">#REF!</definedName>
    <definedName name="item630.4" localSheetId="6">#REF!</definedName>
    <definedName name="item630.4" localSheetId="9">#REF!</definedName>
    <definedName name="item630.4" localSheetId="8">#REF!</definedName>
    <definedName name="item630.4">#REF!</definedName>
    <definedName name="item630.6" localSheetId="1">#REF!</definedName>
    <definedName name="item630.6" localSheetId="2">#REF!</definedName>
    <definedName name="item630.6" localSheetId="3">#REF!</definedName>
    <definedName name="item630.6" localSheetId="7">#REF!</definedName>
    <definedName name="item630.6" localSheetId="5">#REF!</definedName>
    <definedName name="item630.6" localSheetId="6">#REF!</definedName>
    <definedName name="item630.6" localSheetId="9">#REF!</definedName>
    <definedName name="item630.6" localSheetId="8">#REF!</definedName>
    <definedName name="item630.6">#REF!</definedName>
    <definedName name="item630.7" localSheetId="1">#REF!</definedName>
    <definedName name="item630.7" localSheetId="2">#REF!</definedName>
    <definedName name="item630.7" localSheetId="3">#REF!</definedName>
    <definedName name="item630.7" localSheetId="7">#REF!</definedName>
    <definedName name="item630.7" localSheetId="5">#REF!</definedName>
    <definedName name="item630.7" localSheetId="6">#REF!</definedName>
    <definedName name="item630.7" localSheetId="9">#REF!</definedName>
    <definedName name="item630.7" localSheetId="8">#REF!</definedName>
    <definedName name="item630.7">#REF!</definedName>
    <definedName name="item640.3" localSheetId="1">#REF!</definedName>
    <definedName name="item640.3" localSheetId="2">#REF!</definedName>
    <definedName name="item640.3" localSheetId="3">#REF!</definedName>
    <definedName name="item640.3" localSheetId="7">#REF!</definedName>
    <definedName name="item640.3" localSheetId="5">#REF!</definedName>
    <definedName name="item640.3" localSheetId="6">#REF!</definedName>
    <definedName name="item640.3" localSheetId="9">#REF!</definedName>
    <definedName name="item640.3" localSheetId="8">#REF!</definedName>
    <definedName name="item640.3">#REF!</definedName>
    <definedName name="item661" localSheetId="1">#REF!</definedName>
    <definedName name="item661" localSheetId="2">#REF!</definedName>
    <definedName name="item661" localSheetId="3">#REF!</definedName>
    <definedName name="item661" localSheetId="7">#REF!</definedName>
    <definedName name="item661" localSheetId="5">#REF!</definedName>
    <definedName name="item661" localSheetId="6">#REF!</definedName>
    <definedName name="item661" localSheetId="9">#REF!</definedName>
    <definedName name="item661" localSheetId="8">#REF!</definedName>
    <definedName name="item661">#REF!</definedName>
    <definedName name="item671" localSheetId="1">#REF!</definedName>
    <definedName name="item671" localSheetId="2">#REF!</definedName>
    <definedName name="item671" localSheetId="3">#REF!</definedName>
    <definedName name="item671" localSheetId="7">#REF!</definedName>
    <definedName name="item671" localSheetId="5">#REF!</definedName>
    <definedName name="item671" localSheetId="6">#REF!</definedName>
    <definedName name="item671" localSheetId="9">#REF!</definedName>
    <definedName name="item671" localSheetId="8">#REF!</definedName>
    <definedName name="item671">#REF!</definedName>
    <definedName name="item672" localSheetId="1">#REF!</definedName>
    <definedName name="item672" localSheetId="2">#REF!</definedName>
    <definedName name="item672" localSheetId="3">#REF!</definedName>
    <definedName name="item672" localSheetId="7">#REF!</definedName>
    <definedName name="item672" localSheetId="5">#REF!</definedName>
    <definedName name="item672" localSheetId="6">#REF!</definedName>
    <definedName name="item672" localSheetId="9">#REF!</definedName>
    <definedName name="item672" localSheetId="8">#REF!</definedName>
    <definedName name="item672">#REF!</definedName>
    <definedName name="item673.1" localSheetId="1">#REF!</definedName>
    <definedName name="item673.1" localSheetId="2">#REF!</definedName>
    <definedName name="item673.1" localSheetId="3">#REF!</definedName>
    <definedName name="item673.1" localSheetId="7">#REF!</definedName>
    <definedName name="item673.1" localSheetId="5">#REF!</definedName>
    <definedName name="item673.1" localSheetId="6">#REF!</definedName>
    <definedName name="item673.1" localSheetId="9">#REF!</definedName>
    <definedName name="item673.1" localSheetId="8">#REF!</definedName>
    <definedName name="item673.1">#REF!</definedName>
    <definedName name="item673.3" localSheetId="1">#REF!</definedName>
    <definedName name="item673.3" localSheetId="2">#REF!</definedName>
    <definedName name="item673.3" localSheetId="3">#REF!</definedName>
    <definedName name="item673.3" localSheetId="7">#REF!</definedName>
    <definedName name="item673.3" localSheetId="5">#REF!</definedName>
    <definedName name="item673.3" localSheetId="6">#REF!</definedName>
    <definedName name="item673.3" localSheetId="9">#REF!</definedName>
    <definedName name="item673.3" localSheetId="8">#REF!</definedName>
    <definedName name="item673.3">#REF!</definedName>
    <definedName name="item681" localSheetId="1">#REF!</definedName>
    <definedName name="item681" localSheetId="2">#REF!</definedName>
    <definedName name="item681" localSheetId="3">#REF!</definedName>
    <definedName name="item681" localSheetId="7">#REF!</definedName>
    <definedName name="item681" localSheetId="5">#REF!</definedName>
    <definedName name="item681" localSheetId="6">#REF!</definedName>
    <definedName name="item681" localSheetId="9">#REF!</definedName>
    <definedName name="item681" localSheetId="8">#REF!</definedName>
    <definedName name="item681">#REF!</definedName>
    <definedName name="item700.1" localSheetId="1">#REF!</definedName>
    <definedName name="item700.1" localSheetId="2">#REF!</definedName>
    <definedName name="item700.1" localSheetId="3">#REF!</definedName>
    <definedName name="item700.1" localSheetId="7">#REF!</definedName>
    <definedName name="item700.1" localSheetId="5">#REF!</definedName>
    <definedName name="item700.1" localSheetId="6">#REF!</definedName>
    <definedName name="item700.1" localSheetId="9">#REF!</definedName>
    <definedName name="item700.1" localSheetId="8">#REF!</definedName>
    <definedName name="item700.1">#REF!</definedName>
    <definedName name="item710.1" localSheetId="1">#REF!</definedName>
    <definedName name="item710.1" localSheetId="2">#REF!</definedName>
    <definedName name="item710.1" localSheetId="3">#REF!</definedName>
    <definedName name="item710.1" localSheetId="7">#REF!</definedName>
    <definedName name="item710.1" localSheetId="5">#REF!</definedName>
    <definedName name="item710.1" localSheetId="6">#REF!</definedName>
    <definedName name="item710.1" localSheetId="9">#REF!</definedName>
    <definedName name="item710.1" localSheetId="8">#REF!</definedName>
    <definedName name="item710.1">#REF!</definedName>
    <definedName name="item710.2" localSheetId="1">#REF!</definedName>
    <definedName name="item710.2" localSheetId="2">#REF!</definedName>
    <definedName name="item710.2" localSheetId="3">#REF!</definedName>
    <definedName name="item710.2" localSheetId="7">#REF!</definedName>
    <definedName name="item710.2" localSheetId="5">#REF!</definedName>
    <definedName name="item710.2" localSheetId="6">#REF!</definedName>
    <definedName name="item710.2" localSheetId="9">#REF!</definedName>
    <definedName name="item710.2" localSheetId="8">#REF!</definedName>
    <definedName name="item710.2">#REF!</definedName>
    <definedName name="item730.1" localSheetId="1">#REF!</definedName>
    <definedName name="item730.1" localSheetId="2">#REF!</definedName>
    <definedName name="item730.1" localSheetId="3">#REF!</definedName>
    <definedName name="item730.1" localSheetId="7">#REF!</definedName>
    <definedName name="item730.1" localSheetId="5">#REF!</definedName>
    <definedName name="item730.1" localSheetId="6">#REF!</definedName>
    <definedName name="item730.1" localSheetId="9">#REF!</definedName>
    <definedName name="item730.1" localSheetId="8">#REF!</definedName>
    <definedName name="item730.1">#REF!</definedName>
    <definedName name="item730.2" localSheetId="1">#REF!</definedName>
    <definedName name="item730.2" localSheetId="2">#REF!</definedName>
    <definedName name="item730.2" localSheetId="3">#REF!</definedName>
    <definedName name="item730.2" localSheetId="7">#REF!</definedName>
    <definedName name="item730.2" localSheetId="5">#REF!</definedName>
    <definedName name="item730.2" localSheetId="6">#REF!</definedName>
    <definedName name="item730.2" localSheetId="9">#REF!</definedName>
    <definedName name="item730.2" localSheetId="8">#REF!</definedName>
    <definedName name="item730.2">#REF!</definedName>
    <definedName name="item730.2.4" localSheetId="1">#REF!</definedName>
    <definedName name="item730.2.4" localSheetId="2">#REF!</definedName>
    <definedName name="item730.2.4" localSheetId="3">#REF!</definedName>
    <definedName name="item730.2.4" localSheetId="7">#REF!</definedName>
    <definedName name="item730.2.4" localSheetId="5">#REF!</definedName>
    <definedName name="item730.2.4" localSheetId="6">#REF!</definedName>
    <definedName name="item730.2.4" localSheetId="9">#REF!</definedName>
    <definedName name="item730.2.4" localSheetId="8">#REF!</definedName>
    <definedName name="item730.2.4">#REF!</definedName>
    <definedName name="item900.2" localSheetId="1">#REF!</definedName>
    <definedName name="item900.2" localSheetId="2">#REF!</definedName>
    <definedName name="item900.2" localSheetId="3">#REF!</definedName>
    <definedName name="item900.2" localSheetId="7">#REF!</definedName>
    <definedName name="item900.2" localSheetId="5">#REF!</definedName>
    <definedName name="item900.2" localSheetId="6">#REF!</definedName>
    <definedName name="item900.2" localSheetId="9">#REF!</definedName>
    <definedName name="item900.2" localSheetId="8">#REF!</definedName>
    <definedName name="item900.2">#REF!</definedName>
    <definedName name="ITEMS" localSheetId="1">#REF!</definedName>
    <definedName name="ITEMS" localSheetId="2">#REF!</definedName>
    <definedName name="ITEMS" localSheetId="3">#REF!</definedName>
    <definedName name="ITEMS" localSheetId="7">#REF!</definedName>
    <definedName name="ITEMS" localSheetId="5">#REF!</definedName>
    <definedName name="ITEMS" localSheetId="6">#REF!</definedName>
    <definedName name="ITEMS" localSheetId="9">#REF!</definedName>
    <definedName name="ITEMS" localSheetId="8">#REF!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 localSheetId="7">#REF!</definedName>
    <definedName name="IVA" localSheetId="5">#REF!</definedName>
    <definedName name="IVA" localSheetId="6">#REF!</definedName>
    <definedName name="IVA" localSheetId="9">#REF!</definedName>
    <definedName name="IVA" localSheetId="8">#REF!</definedName>
    <definedName name="IVA">#REF!</definedName>
    <definedName name="iyuiuyi" hidden="1">{"via1",#N/A,TRUE,"general";"via2",#N/A,TRUE,"general";"via3",#N/A,TRUE,"general"}</definedName>
    <definedName name="j" hidden="1">{"TAB1",#N/A,TRUE,"GENERAL";"TAB2",#N/A,TRUE,"GENERAL";"TAB3",#N/A,TRUE,"GENERAL";"TAB4",#N/A,TRUE,"GENERAL";"TAB5",#N/A,TRUE,"GENERAL"}</definedName>
    <definedName name="jairo" localSheetId="1">#REF!</definedName>
    <definedName name="jairo" localSheetId="2">#REF!</definedName>
    <definedName name="jairo" localSheetId="3">#REF!</definedName>
    <definedName name="jairo" localSheetId="7">#REF!</definedName>
    <definedName name="jairo" localSheetId="5">#REF!</definedName>
    <definedName name="jairo" localSheetId="6">#REF!</definedName>
    <definedName name="jairo" localSheetId="9">#REF!</definedName>
    <definedName name="jairo" localSheetId="8">#REF!</definedName>
    <definedName name="jairo">#REF!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 localSheetId="2">#REF!</definedName>
    <definedName name="jh" localSheetId="3">#REF!</definedName>
    <definedName name="jh" localSheetId="7">#REF!</definedName>
    <definedName name="jh" localSheetId="5">#REF!</definedName>
    <definedName name="jh" localSheetId="6">#REF!</definedName>
    <definedName name="jh" localSheetId="9">#REF!</definedName>
    <definedName name="jh" localSheetId="8">#REF!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1">#REF!</definedName>
    <definedName name="jj" localSheetId="2">#REF!</definedName>
    <definedName name="jj" localSheetId="3">#REF!</definedName>
    <definedName name="jj" localSheetId="7">#REF!</definedName>
    <definedName name="jj" localSheetId="5">#REF!</definedName>
    <definedName name="jj" localSheetId="6">#REF!</definedName>
    <definedName name="jj" localSheetId="9">#REF!</definedName>
    <definedName name="jj" localSheetId="11" hidden="1">{"via1",#N/A,TRUE,"general";"via2",#N/A,TRUE,"general";"via3",#N/A,TRUE,"general"}</definedName>
    <definedName name="jj" localSheetId="8">#REF!</definedName>
    <definedName name="jj">#REF!</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1">#REF!</definedName>
    <definedName name="jk" localSheetId="2">#REF!</definedName>
    <definedName name="jk" localSheetId="3">#REF!</definedName>
    <definedName name="jk" localSheetId="7">#REF!</definedName>
    <definedName name="jk" localSheetId="5">#REF!</definedName>
    <definedName name="jk" localSheetId="6">#REF!</definedName>
    <definedName name="jk" localSheetId="9">#REF!</definedName>
    <definedName name="jk" localSheetId="8">#REF!</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 localSheetId="1">#REF!</definedName>
    <definedName name="jn" localSheetId="2">#REF!</definedName>
    <definedName name="jn" localSheetId="3">#REF!</definedName>
    <definedName name="jn" localSheetId="7">#REF!</definedName>
    <definedName name="jn" localSheetId="5">#REF!</definedName>
    <definedName name="jn" localSheetId="6">#REF!</definedName>
    <definedName name="jn" localSheetId="9">#REF!</definedName>
    <definedName name="jn" localSheetId="8">#REF!</definedName>
    <definedName name="jn">#REF!</definedName>
    <definedName name="jñ" localSheetId="1">#REF!</definedName>
    <definedName name="jñ" localSheetId="2">#REF!</definedName>
    <definedName name="jñ" localSheetId="3">#REF!</definedName>
    <definedName name="jñ" localSheetId="7">#REF!</definedName>
    <definedName name="jñ" localSheetId="5">#REF!</definedName>
    <definedName name="jñ" localSheetId="6">#REF!</definedName>
    <definedName name="jñ" localSheetId="9">#REF!</definedName>
    <definedName name="jñ" localSheetId="8">#REF!</definedName>
    <definedName name="jñ">#REF!</definedName>
    <definedName name="jo" localSheetId="1">#REF!</definedName>
    <definedName name="jo" localSheetId="2">#REF!</definedName>
    <definedName name="jo" localSheetId="3">#REF!</definedName>
    <definedName name="jo" localSheetId="7">#REF!</definedName>
    <definedName name="jo" localSheetId="5">#REF!</definedName>
    <definedName name="jo" localSheetId="6">#REF!</definedName>
    <definedName name="jo" localSheetId="9">#REF!</definedName>
    <definedName name="jo" localSheetId="8">#REF!</definedName>
    <definedName name="jo">#REF!</definedName>
    <definedName name="JRYJ" hidden="1">{"via1",#N/A,TRUE,"general";"via2",#N/A,TRUE,"general";"via3",#N/A,TRUE,"general"}</definedName>
    <definedName name="jt" localSheetId="1">#REF!</definedName>
    <definedName name="jt" localSheetId="2">#REF!</definedName>
    <definedName name="jt" localSheetId="3">#REF!</definedName>
    <definedName name="jt" localSheetId="7">#REF!</definedName>
    <definedName name="jt" localSheetId="5">#REF!</definedName>
    <definedName name="jt" localSheetId="6">#REF!</definedName>
    <definedName name="jt" localSheetId="9">#REF!</definedName>
    <definedName name="jt" localSheetId="8">#REF!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 localSheetId="1">#REF!</definedName>
    <definedName name="jui" localSheetId="2">#REF!</definedName>
    <definedName name="jui" localSheetId="3">#REF!</definedName>
    <definedName name="jui" localSheetId="7">#REF!</definedName>
    <definedName name="jui" localSheetId="5">#REF!</definedName>
    <definedName name="jui" localSheetId="6">#REF!</definedName>
    <definedName name="jui" localSheetId="9">#REF!</definedName>
    <definedName name="jui" localSheetId="8">#REF!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 localSheetId="1">#REF!</definedName>
    <definedName name="jun" localSheetId="2">#REF!</definedName>
    <definedName name="jun" localSheetId="3">#REF!</definedName>
    <definedName name="jun" localSheetId="7">#REF!</definedName>
    <definedName name="jun" localSheetId="5">#REF!</definedName>
    <definedName name="jun" localSheetId="6">#REF!</definedName>
    <definedName name="jun" localSheetId="9">#REF!</definedName>
    <definedName name="jun" localSheetId="8">#REF!</definedName>
    <definedName name="jun">#REF!</definedName>
    <definedName name="juuuhb" hidden="1">{"TAB1",#N/A,TRUE,"GENERAL";"TAB2",#N/A,TRUE,"GENERAL";"TAB3",#N/A,TRUE,"GENERAL";"TAB4",#N/A,TRUE,"GENERAL";"TAB5",#N/A,TRUE,"GENERAL"}</definedName>
    <definedName name="juy" localSheetId="1">#REF!</definedName>
    <definedName name="juy" localSheetId="2">#REF!</definedName>
    <definedName name="juy" localSheetId="3">#REF!</definedName>
    <definedName name="juy" localSheetId="7">#REF!</definedName>
    <definedName name="juy" localSheetId="5">#REF!</definedName>
    <definedName name="juy" localSheetId="6">#REF!</definedName>
    <definedName name="juy" localSheetId="9">#REF!</definedName>
    <definedName name="juy" localSheetId="8">#REF!</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 localSheetId="1">#REF!</definedName>
    <definedName name="kio" localSheetId="2">#REF!</definedName>
    <definedName name="kio" localSheetId="3">#REF!</definedName>
    <definedName name="kio" localSheetId="7">#REF!</definedName>
    <definedName name="kio" localSheetId="5">#REF!</definedName>
    <definedName name="kio" localSheetId="6">#REF!</definedName>
    <definedName name="kio" localSheetId="9">#REF!</definedName>
    <definedName name="kio" localSheetId="8">#REF!</definedName>
    <definedName name="kio">#REF!</definedName>
    <definedName name="kip" localSheetId="1">#REF!</definedName>
    <definedName name="kip" localSheetId="2">#REF!</definedName>
    <definedName name="kip" localSheetId="3">#REF!</definedName>
    <definedName name="kip" localSheetId="7">#REF!</definedName>
    <definedName name="kip" localSheetId="5">#REF!</definedName>
    <definedName name="kip" localSheetId="6">#REF!</definedName>
    <definedName name="kip" localSheetId="9">#REF!</definedName>
    <definedName name="kip" localSheetId="8">#REF!</definedName>
    <definedName name="kip">#REF!</definedName>
    <definedName name="KJH" localSheetId="1">#REF!</definedName>
    <definedName name="KJH" localSheetId="2">#REF!</definedName>
    <definedName name="KJH" localSheetId="3">#REF!</definedName>
    <definedName name="KJH" localSheetId="7">#REF!</definedName>
    <definedName name="KJH" localSheetId="5">#REF!</definedName>
    <definedName name="KJH" localSheetId="6">#REF!</definedName>
    <definedName name="KJH" localSheetId="9">#REF!</definedName>
    <definedName name="KJH" localSheetId="8">#REF!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 localSheetId="1">#REF!</definedName>
    <definedName name="kl" localSheetId="2">#REF!</definedName>
    <definedName name="kl" localSheetId="3">#REF!</definedName>
    <definedName name="kl" localSheetId="7">#REF!</definedName>
    <definedName name="kl" localSheetId="5">#REF!</definedName>
    <definedName name="kl" localSheetId="6">#REF!</definedName>
    <definedName name="kl" localSheetId="9">#REF!</definedName>
    <definedName name="kl" localSheetId="8">#REF!</definedName>
    <definedName name="kl">#REF!</definedName>
    <definedName name="kñy" localSheetId="1">#REF!</definedName>
    <definedName name="kñy" localSheetId="2">#REF!</definedName>
    <definedName name="kñy" localSheetId="3">#REF!</definedName>
    <definedName name="kñy" localSheetId="7">#REF!</definedName>
    <definedName name="kñy" localSheetId="5">#REF!</definedName>
    <definedName name="kñy" localSheetId="6">#REF!</definedName>
    <definedName name="kñy" localSheetId="9">#REF!</definedName>
    <definedName name="kñy" localSheetId="8">#REF!</definedName>
    <definedName name="kñy">#REF!</definedName>
    <definedName name="ko">[24]items!$C$4:$J$247</definedName>
    <definedName name="krtrk" hidden="1">{"via1",#N/A,TRUE,"general";"via2",#N/A,TRUE,"general";"via3",#N/A,TRUE,"general"}</definedName>
    <definedName name="kt" localSheetId="1">#REF!</definedName>
    <definedName name="kt" localSheetId="2">#REF!</definedName>
    <definedName name="kt" localSheetId="3">#REF!</definedName>
    <definedName name="kt" localSheetId="7">#REF!</definedName>
    <definedName name="kt" localSheetId="5">#REF!</definedName>
    <definedName name="kt" localSheetId="6">#REF!</definedName>
    <definedName name="kt" localSheetId="9">#REF!</definedName>
    <definedName name="kt" localSheetId="8">#REF!</definedName>
    <definedName name="kt">#REF!</definedName>
    <definedName name="kuh" localSheetId="1">#REF!</definedName>
    <definedName name="kuh" localSheetId="2">#REF!</definedName>
    <definedName name="kuh" localSheetId="3">#REF!</definedName>
    <definedName name="kuh" localSheetId="7">#REF!</definedName>
    <definedName name="kuh" localSheetId="5">#REF!</definedName>
    <definedName name="kuh" localSheetId="6">#REF!</definedName>
    <definedName name="kuh" localSheetId="9">#REF!</definedName>
    <definedName name="kuh" localSheetId="8">#REF!</definedName>
    <definedName name="kuh">#REF!</definedName>
    <definedName name="kuy" localSheetId="1">#REF!</definedName>
    <definedName name="kuy" localSheetId="2">#REF!</definedName>
    <definedName name="kuy" localSheetId="3">#REF!</definedName>
    <definedName name="kuy" localSheetId="7">#REF!</definedName>
    <definedName name="kuy" localSheetId="5">#REF!</definedName>
    <definedName name="kuy" localSheetId="6">#REF!</definedName>
    <definedName name="kuy" localSheetId="9">#REF!</definedName>
    <definedName name="kuy" localSheetId="8">#REF!</definedName>
    <definedName name="kuy">#REF!</definedName>
    <definedName name="kyr" hidden="1">{"TAB1",#N/A,TRUE,"GENERAL";"TAB2",#N/A,TRUE,"GENERAL";"TAB3",#N/A,TRUE,"GENERAL";"TAB4",#N/A,TRUE,"GENERAL";"TAB5",#N/A,TRUE,"GENERAL"}</definedName>
    <definedName name="LICITACION" localSheetId="1">#REF!</definedName>
    <definedName name="LICITACION" localSheetId="2">#REF!</definedName>
    <definedName name="LICITACION" localSheetId="3">#REF!</definedName>
    <definedName name="LICITACION" localSheetId="7">#REF!</definedName>
    <definedName name="LICITACION" localSheetId="5">#REF!</definedName>
    <definedName name="LICITACION" localSheetId="6">#REF!</definedName>
    <definedName name="LICITACION" localSheetId="9">#REF!</definedName>
    <definedName name="LICITACION" localSheetId="11">#REF!</definedName>
    <definedName name="LICITACION" localSheetId="8">#REF!</definedName>
    <definedName name="LICITACION">#REF!</definedName>
    <definedName name="LISTAPR" localSheetId="1">#REF!</definedName>
    <definedName name="LISTAPR" localSheetId="2">#REF!</definedName>
    <definedName name="LISTAPR" localSheetId="3">#REF!</definedName>
    <definedName name="LISTAPR" localSheetId="7">#REF!</definedName>
    <definedName name="LISTAPR" localSheetId="5">#REF!</definedName>
    <definedName name="LISTAPR" localSheetId="6">#REF!</definedName>
    <definedName name="LISTAPR" localSheetId="9">#REF!</definedName>
    <definedName name="LISTAPR" localSheetId="8">#REF!</definedName>
    <definedName name="LISTAPR">#REF!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#REF!</definedName>
    <definedName name="ll" localSheetId="2">#REF!</definedName>
    <definedName name="ll" localSheetId="3">#REF!</definedName>
    <definedName name="ll" localSheetId="7">#REF!</definedName>
    <definedName name="ll" localSheetId="5">#REF!</definedName>
    <definedName name="ll" localSheetId="6">#REF!</definedName>
    <definedName name="ll" localSheetId="9">#REF!</definedName>
    <definedName name="ll" localSheetId="8">#REF!</definedName>
    <definedName name="ll">#REF!</definedName>
    <definedName name="lllllh" hidden="1">{"via1",#N/A,TRUE,"general";"via2",#N/A,TRUE,"general";"via3",#N/A,TRUE,"general"}</definedName>
    <definedName name="lllllllo" hidden="1">{"via1",#N/A,TRUE,"general";"via2",#N/A,TRUE,"general";"via3",#N/A,TRUE,"general"}</definedName>
    <definedName name="LÑP" localSheetId="1">#REF!</definedName>
    <definedName name="LÑP" localSheetId="2">#REF!</definedName>
    <definedName name="LÑP" localSheetId="3">#REF!</definedName>
    <definedName name="LÑP" localSheetId="7">#REF!</definedName>
    <definedName name="LÑP" localSheetId="5">#REF!</definedName>
    <definedName name="LÑP" localSheetId="6">#REF!</definedName>
    <definedName name="LÑP" localSheetId="9">#REF!</definedName>
    <definedName name="LÑP" localSheetId="8">#REF!</definedName>
    <definedName name="LÑP">#REF!</definedName>
    <definedName name="LOCA" localSheetId="11">[4]!absc</definedName>
    <definedName name="LOCA">[8]!absc</definedName>
    <definedName name="LOCA1" localSheetId="11">[4]!absc</definedName>
    <definedName name="LOCA1">[8]!absc</definedName>
    <definedName name="LOI" localSheetId="1">#REF!</definedName>
    <definedName name="LOI" localSheetId="2">#REF!</definedName>
    <definedName name="LOI" localSheetId="3">#REF!</definedName>
    <definedName name="LOI" localSheetId="7">#REF!</definedName>
    <definedName name="LOI" localSheetId="5">#REF!</definedName>
    <definedName name="LOI" localSheetId="6">#REF!</definedName>
    <definedName name="LOI" localSheetId="9">#REF!</definedName>
    <definedName name="LOI" localSheetId="8">#REF!</definedName>
    <definedName name="LOI">#REF!</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L" localSheetId="1">'[25]Estado Resumen'!#REF!&lt;2.5</definedName>
    <definedName name="MAL" localSheetId="2">'[25]Estado Resumen'!#REF!&lt;2.5</definedName>
    <definedName name="MAL" localSheetId="3">'[25]Estado Resumen'!#REF!&lt;2.5</definedName>
    <definedName name="MAL" localSheetId="7">'[25]Estado Resumen'!#REF!&lt;2.5</definedName>
    <definedName name="MAL" localSheetId="5">'[25]Estado Resumen'!#REF!&lt;2.5</definedName>
    <definedName name="MAL" localSheetId="6">'[25]Estado Resumen'!#REF!&lt;2.5</definedName>
    <definedName name="MAL" localSheetId="9">'[25]Estado Resumen'!#REF!&lt;2.5</definedName>
    <definedName name="MAL" localSheetId="11">'[25]Estado Resumen'!#REF!&lt;2.5</definedName>
    <definedName name="MAL" localSheetId="8">'[25]Estado Resumen'!#REF!&lt;2.5</definedName>
    <definedName name="MAL">'[25]Estado Resumen'!#REF!&lt;2.5</definedName>
    <definedName name="MALO" localSheetId="1">'[26]ESTADO VÍA-CRIT.TECNICO'!#REF!&lt;2.5</definedName>
    <definedName name="MALO" localSheetId="2">'[26]ESTADO VÍA-CRIT.TECNICO'!#REF!&lt;2.5</definedName>
    <definedName name="MALO" localSheetId="3">'[26]ESTADO VÍA-CRIT.TECNICO'!#REF!&lt;2.5</definedName>
    <definedName name="MALO" localSheetId="7">'[26]ESTADO VÍA-CRIT.TECNICO'!#REF!&lt;2.5</definedName>
    <definedName name="MALO" localSheetId="5">'[26]ESTADO VÍA-CRIT.TECNICO'!#REF!&lt;2.5</definedName>
    <definedName name="MALO" localSheetId="6">'[26]ESTADO VÍA-CRIT.TECNICO'!#REF!&lt;2.5</definedName>
    <definedName name="MALO" localSheetId="9">'[26]ESTADO VÍA-CRIT.TECNICO'!#REF!&lt;2.5</definedName>
    <definedName name="MALO" localSheetId="11">'[27]ESTADO VÍA-CRIT.TECNICO'!#REF!&lt;2.5</definedName>
    <definedName name="MALO" localSheetId="8">'[26]ESTADO VÍA-CRIT.TECNICO'!#REF!&lt;2.5</definedName>
    <definedName name="MALO">'[26]ESTADO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 localSheetId="7">#REF!</definedName>
    <definedName name="MAT" localSheetId="5">#REF!</definedName>
    <definedName name="MAT" localSheetId="6">#REF!</definedName>
    <definedName name="MAT" localSheetId="9">#REF!</definedName>
    <definedName name="MAT" localSheetId="11">#REF!</definedName>
    <definedName name="MAT" localSheetId="8">#REF!</definedName>
    <definedName name="MAT">#REF!</definedName>
    <definedName name="matriz" localSheetId="1">#REF!,#REF!</definedName>
    <definedName name="matriz" localSheetId="2">#REF!,#REF!</definedName>
    <definedName name="matriz" localSheetId="3">#REF!,#REF!</definedName>
    <definedName name="matriz" localSheetId="7">#REF!,#REF!</definedName>
    <definedName name="matriz" localSheetId="5">#REF!,#REF!</definedName>
    <definedName name="matriz" localSheetId="6">#REF!,#REF!</definedName>
    <definedName name="matriz" localSheetId="9">#REF!,#REF!</definedName>
    <definedName name="matriz" localSheetId="8">#REF!,#REF!</definedName>
    <definedName name="matriz">#REF!,#REF!</definedName>
    <definedName name="mdd" hidden="1">{"via1",#N/A,TRUE,"general";"via2",#N/A,TRUE,"general";"via3",#N/A,TRUE,"general"}</definedName>
    <definedName name="meg" hidden="1">{"TAB1",#N/A,TRUE,"GENERAL";"TAB2",#N/A,TRUE,"GENERAL";"TAB3",#N/A,TRUE,"GENERAL";"TAB4",#N/A,TRUE,"GENERAL";"TAB5",#N/A,TRUE,"GENERAL"}</definedName>
    <definedName name="MEJORA" localSheetId="1">#REF!</definedName>
    <definedName name="MEJORA" localSheetId="2">#REF!</definedName>
    <definedName name="MEJORA" localSheetId="3">#REF!</definedName>
    <definedName name="MEJORA" localSheetId="7">#REF!</definedName>
    <definedName name="MEJORA" localSheetId="5">#REF!</definedName>
    <definedName name="MEJORA" localSheetId="6">#REF!</definedName>
    <definedName name="MEJORA" localSheetId="9">#REF!</definedName>
    <definedName name="MEJORA" localSheetId="8">#REF!</definedName>
    <definedName name="MEJORA">#REF!</definedName>
    <definedName name="mf" localSheetId="1">#REF!</definedName>
    <definedName name="mf" localSheetId="2">#REF!</definedName>
    <definedName name="mf" localSheetId="3">#REF!</definedName>
    <definedName name="mf" localSheetId="7">#REF!</definedName>
    <definedName name="mf" localSheetId="5">#REF!</definedName>
    <definedName name="mf" localSheetId="6">#REF!</definedName>
    <definedName name="mf" localSheetId="9">#REF!</definedName>
    <definedName name="mf" localSheetId="8">#REF!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1">#REF!</definedName>
    <definedName name="mhg" localSheetId="2">#REF!</definedName>
    <definedName name="mhg" localSheetId="3">#REF!</definedName>
    <definedName name="mhg" localSheetId="7">#REF!</definedName>
    <definedName name="mhg" localSheetId="5">#REF!</definedName>
    <definedName name="mhg" localSheetId="6">#REF!</definedName>
    <definedName name="mhg" localSheetId="9">#REF!</definedName>
    <definedName name="mhg" localSheetId="8">#REF!</definedName>
    <definedName name="mhg">#REF!</definedName>
    <definedName name="mht" localSheetId="1">#REF!</definedName>
    <definedName name="mht" localSheetId="2">#REF!</definedName>
    <definedName name="mht" localSheetId="3">#REF!</definedName>
    <definedName name="mht" localSheetId="7">#REF!</definedName>
    <definedName name="mht" localSheetId="5">#REF!</definedName>
    <definedName name="mht" localSheetId="6">#REF!</definedName>
    <definedName name="mht" localSheetId="9">#REF!</definedName>
    <definedName name="mht" localSheetId="8">#REF!</definedName>
    <definedName name="mht">#REF!</definedName>
    <definedName name="mhy" localSheetId="1">#REF!</definedName>
    <definedName name="mhy" localSheetId="2">#REF!</definedName>
    <definedName name="mhy" localSheetId="3">#REF!</definedName>
    <definedName name="mhy" localSheetId="7">#REF!</definedName>
    <definedName name="mhy" localSheetId="5">#REF!</definedName>
    <definedName name="mhy" localSheetId="6">#REF!</definedName>
    <definedName name="mhy" localSheetId="9">#REF!</definedName>
    <definedName name="mhy" localSheetId="8">#REF!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 localSheetId="2">#REF!</definedName>
    <definedName name="mju" localSheetId="3">#REF!</definedName>
    <definedName name="mju" localSheetId="7">#REF!</definedName>
    <definedName name="mju" localSheetId="5">#REF!</definedName>
    <definedName name="mju" localSheetId="6">#REF!</definedName>
    <definedName name="mju" localSheetId="9">#REF!</definedName>
    <definedName name="mju" localSheetId="8">#REF!</definedName>
    <definedName name="mju">#REF!</definedName>
    <definedName name="mku" localSheetId="1">#REF!</definedName>
    <definedName name="mku" localSheetId="2">#REF!</definedName>
    <definedName name="mku" localSheetId="3">#REF!</definedName>
    <definedName name="mku" localSheetId="7">#REF!</definedName>
    <definedName name="mku" localSheetId="5">#REF!</definedName>
    <definedName name="mku" localSheetId="6">#REF!</definedName>
    <definedName name="mku" localSheetId="9">#REF!</definedName>
    <definedName name="mku" localSheetId="8">#REF!</definedName>
    <definedName name="mku">#REF!</definedName>
    <definedName name="mm" localSheetId="1">#REF!</definedName>
    <definedName name="mm" localSheetId="2">#REF!</definedName>
    <definedName name="mm" localSheetId="3">#REF!</definedName>
    <definedName name="mm" localSheetId="7">#REF!</definedName>
    <definedName name="mm" localSheetId="5">#REF!</definedName>
    <definedName name="mm" localSheetId="6">#REF!</definedName>
    <definedName name="mm" localSheetId="9">#REF!</definedName>
    <definedName name="mm" localSheetId="8">#REF!</definedName>
    <definedName name="mm">#REF!</definedName>
    <definedName name="mmjmjh" hidden="1">{"TAB1",#N/A,TRUE,"GENERAL";"TAB2",#N/A,TRUE,"GENERAL";"TAB3",#N/A,TRUE,"GENERAL";"TAB4",#N/A,TRUE,"GENERAL";"TAB5",#N/A,TRUE,"GENERAL"}</definedName>
    <definedName name="mmm" localSheetId="1">#REF!</definedName>
    <definedName name="mmm" localSheetId="2">#REF!</definedName>
    <definedName name="mmm" localSheetId="3">#REF!</definedName>
    <definedName name="mmm" localSheetId="7">#REF!</definedName>
    <definedName name="mmm" localSheetId="5">#REF!</definedName>
    <definedName name="mmm" localSheetId="6">#REF!</definedName>
    <definedName name="mmm" localSheetId="9">#REF!</definedName>
    <definedName name="mmm" localSheetId="11" hidden="1">{"TAB1",#N/A,TRUE,"GENERAL";"TAB2",#N/A,TRUE,"GENERAL";"TAB3",#N/A,TRUE,"GENERAL";"TAB4",#N/A,TRUE,"GENERAL";"TAB5",#N/A,TRUE,"GENERAL"}</definedName>
    <definedName name="mmm" localSheetId="8">#REF!</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#REF!</definedName>
    <definedName name="MO" localSheetId="2">#REF!</definedName>
    <definedName name="MO" localSheetId="3">#REF!</definedName>
    <definedName name="MO" localSheetId="7">#REF!</definedName>
    <definedName name="MO" localSheetId="5">#REF!</definedName>
    <definedName name="MO" localSheetId="6">#REF!</definedName>
    <definedName name="MO" localSheetId="9">#REF!</definedName>
    <definedName name="MO" localSheetId="8">#REF!</definedName>
    <definedName name="MO">#REF!</definedName>
    <definedName name="MPGESTORCTO" localSheetId="11">[19]base!$B$36</definedName>
    <definedName name="MPGESTORCTO">[20]base!$B$36</definedName>
    <definedName name="MPORDENADOR" localSheetId="11">[19]base!$B$39</definedName>
    <definedName name="MPORDENADOR">[20]base!$B$39</definedName>
    <definedName name="mr" localSheetId="1">#REF!</definedName>
    <definedName name="mr" localSheetId="2">#REF!</definedName>
    <definedName name="mr" localSheetId="3">#REF!</definedName>
    <definedName name="mr" localSheetId="7">#REF!</definedName>
    <definedName name="mr" localSheetId="5">#REF!</definedName>
    <definedName name="mr" localSheetId="6">#REF!</definedName>
    <definedName name="mr" localSheetId="9">#REF!</definedName>
    <definedName name="mr" localSheetId="8">#REF!</definedName>
    <definedName name="mr">#REF!</definedName>
    <definedName name="n" hidden="1">{"via1",#N/A,TRUE,"general";"via2",#N/A,TRUE,"general";"via3",#N/A,TRUE,"general"}</definedName>
    <definedName name="nb" localSheetId="1">#REF!</definedName>
    <definedName name="nb" localSheetId="2">#REF!</definedName>
    <definedName name="nb" localSheetId="3">#REF!</definedName>
    <definedName name="nb" localSheetId="7">#REF!</definedName>
    <definedName name="nb" localSheetId="5">#REF!</definedName>
    <definedName name="nb" localSheetId="6">#REF!</definedName>
    <definedName name="nb" localSheetId="9">#REF!</definedName>
    <definedName name="nb" localSheetId="8">#REF!</definedName>
    <definedName name="nb">#REF!</definedName>
    <definedName name="nbv" localSheetId="1">#REF!</definedName>
    <definedName name="nbv" localSheetId="2">#REF!</definedName>
    <definedName name="nbv" localSheetId="3">#REF!</definedName>
    <definedName name="nbv" localSheetId="7">#REF!</definedName>
    <definedName name="nbv" localSheetId="5">#REF!</definedName>
    <definedName name="nbv" localSheetId="6">#REF!</definedName>
    <definedName name="nbv" localSheetId="9">#REF!</definedName>
    <definedName name="nbv" localSheetId="8">#REF!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 localSheetId="1">#REF!</definedName>
    <definedName name="NHG" localSheetId="2">#REF!</definedName>
    <definedName name="NHG" localSheetId="3">#REF!</definedName>
    <definedName name="NHG" localSheetId="7">#REF!</definedName>
    <definedName name="NHG" localSheetId="5">#REF!</definedName>
    <definedName name="NHG" localSheetId="6">#REF!</definedName>
    <definedName name="NHG" localSheetId="9">#REF!</definedName>
    <definedName name="NHG" localSheetId="8">#REF!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EM" localSheetId="1">#REF!</definedName>
    <definedName name="NITEM" localSheetId="2">#REF!</definedName>
    <definedName name="NITEM" localSheetId="3">#REF!</definedName>
    <definedName name="NITEM" localSheetId="7">#REF!</definedName>
    <definedName name="NITEM" localSheetId="5">#REF!</definedName>
    <definedName name="NITEM" localSheetId="6">#REF!</definedName>
    <definedName name="NITEM" localSheetId="9">#REF!</definedName>
    <definedName name="NITEM" localSheetId="8">#REF!</definedName>
    <definedName name="NITEM">#REF!</definedName>
    <definedName name="NJH" localSheetId="1">#REF!</definedName>
    <definedName name="NJH" localSheetId="2">#REF!</definedName>
    <definedName name="NJH" localSheetId="3">#REF!</definedName>
    <definedName name="NJH" localSheetId="7">#REF!</definedName>
    <definedName name="NJH" localSheetId="5">#REF!</definedName>
    <definedName name="NJH" localSheetId="6">#REF!</definedName>
    <definedName name="NJH" localSheetId="9">#REF!</definedName>
    <definedName name="NJH" localSheetId="8">#REF!</definedName>
    <definedName name="NJH">#REF!</definedName>
    <definedName name="NM" localSheetId="1">#REF!</definedName>
    <definedName name="NM" localSheetId="2">#REF!</definedName>
    <definedName name="NM" localSheetId="3">#REF!</definedName>
    <definedName name="NM" localSheetId="7">#REF!</definedName>
    <definedName name="NM" localSheetId="5">#REF!</definedName>
    <definedName name="NM" localSheetId="6">#REF!</definedName>
    <definedName name="NM" localSheetId="9">#REF!</definedName>
    <definedName name="NM" localSheetId="11">#REF!</definedName>
    <definedName name="NM" localSheetId="8">#REF!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11" hidden="1">{"TAB1",#N/A,TRUE,"GENERAL";"TAB2",#N/A,TRUE,"GENERAL";"TAB3",#N/A,TRUE,"GENERAL";"TAB4",#N/A,TRUE,"GENERAL";"TAB5",#N/A,TRUE,"GENERAL"}</definedName>
    <definedName name="NNN">[1]!absc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 localSheetId="1">#REF!</definedName>
    <definedName name="NOMBRE" localSheetId="2">#REF!</definedName>
    <definedName name="NOMBRE" localSheetId="3">#REF!</definedName>
    <definedName name="NOMBRE" localSheetId="7">#REF!</definedName>
    <definedName name="NOMBRE" localSheetId="5">#REF!</definedName>
    <definedName name="NOMBRE" localSheetId="6">#REF!</definedName>
    <definedName name="NOMBRE" localSheetId="9">#REF!</definedName>
    <definedName name="NOMBRE" localSheetId="11">#REF!</definedName>
    <definedName name="NOMBRE" localSheetId="8">#REF!</definedName>
    <definedName name="NOMBRE">#REF!</definedName>
    <definedName name="NOMBRES" localSheetId="1">#REF!</definedName>
    <definedName name="NOMBRES" localSheetId="2">#REF!</definedName>
    <definedName name="NOMBRES" localSheetId="3">#REF!</definedName>
    <definedName name="NOMBRES" localSheetId="7">#REF!</definedName>
    <definedName name="NOMBRES" localSheetId="5">#REF!</definedName>
    <definedName name="NOMBRES" localSheetId="6">#REF!</definedName>
    <definedName name="NOMBRES" localSheetId="9">#REF!</definedName>
    <definedName name="NOMBRES" localSheetId="8">#REF!</definedName>
    <definedName name="NOMBRES">#REF!</definedName>
    <definedName name="nr" localSheetId="1">#REF!</definedName>
    <definedName name="nr" localSheetId="2">#REF!</definedName>
    <definedName name="nr" localSheetId="3">#REF!</definedName>
    <definedName name="nr" localSheetId="7">#REF!</definedName>
    <definedName name="nr" localSheetId="5">#REF!</definedName>
    <definedName name="nr" localSheetId="6">#REF!</definedName>
    <definedName name="nr" localSheetId="9">#REF!</definedName>
    <definedName name="nr" localSheetId="8">#REF!</definedName>
    <definedName name="nr">#REF!</definedName>
    <definedName name="nt" localSheetId="1">#REF!</definedName>
    <definedName name="nt" localSheetId="2">#REF!</definedName>
    <definedName name="nt" localSheetId="3">#REF!</definedName>
    <definedName name="nt" localSheetId="7">#REF!</definedName>
    <definedName name="nt" localSheetId="5">#REF!</definedName>
    <definedName name="nt" localSheetId="6">#REF!</definedName>
    <definedName name="nt" localSheetId="9">#REF!</definedName>
    <definedName name="nt" localSheetId="8">#REF!</definedName>
    <definedName name="nt">#REF!</definedName>
    <definedName name="nxn" hidden="1">{"via1",#N/A,TRUE,"general";"via2",#N/A,TRUE,"general";"via3",#N/A,TRUE,"general"}</definedName>
    <definedName name="ñl" localSheetId="1">#REF!</definedName>
    <definedName name="ñl" localSheetId="2">#REF!</definedName>
    <definedName name="ñl" localSheetId="3">#REF!</definedName>
    <definedName name="ñl" localSheetId="7">#REF!</definedName>
    <definedName name="ñl" localSheetId="5">#REF!</definedName>
    <definedName name="ñl" localSheetId="6">#REF!</definedName>
    <definedName name="ñl" localSheetId="9">#REF!</definedName>
    <definedName name="ñl" localSheetId="8">#REF!</definedName>
    <definedName name="ñl">#REF!</definedName>
    <definedName name="ññ" localSheetId="1">#REF!</definedName>
    <definedName name="ññ" localSheetId="2">#REF!</definedName>
    <definedName name="ññ" localSheetId="3">#REF!</definedName>
    <definedName name="ññ" localSheetId="7">#REF!</definedName>
    <definedName name="ññ" localSheetId="5">#REF!</definedName>
    <definedName name="ññ" localSheetId="6">#REF!</definedName>
    <definedName name="ññ" localSheetId="9">#REF!</definedName>
    <definedName name="ññ" localSheetId="8">#REF!</definedName>
    <definedName name="ññ">#REF!</definedName>
    <definedName name="ñok" localSheetId="1">#REF!</definedName>
    <definedName name="ñok" localSheetId="2">#REF!</definedName>
    <definedName name="ñok" localSheetId="3">#REF!</definedName>
    <definedName name="ñok" localSheetId="7">#REF!</definedName>
    <definedName name="ñok" localSheetId="5">#REF!</definedName>
    <definedName name="ñok" localSheetId="6">#REF!</definedName>
    <definedName name="ñok" localSheetId="9">#REF!</definedName>
    <definedName name="ñok" localSheetId="8">#REF!</definedName>
    <definedName name="ñok">#REF!</definedName>
    <definedName name="ñp" localSheetId="1">#REF!</definedName>
    <definedName name="ñp" localSheetId="2">#REF!</definedName>
    <definedName name="ñp" localSheetId="3">#REF!</definedName>
    <definedName name="ñp" localSheetId="7">#REF!</definedName>
    <definedName name="ñp" localSheetId="5">#REF!</definedName>
    <definedName name="ñp" localSheetId="6">#REF!</definedName>
    <definedName name="ñp" localSheetId="9">#REF!</definedName>
    <definedName name="ñp" localSheetId="8">#REF!</definedName>
    <definedName name="ñp">#REF!</definedName>
    <definedName name="ñpñpñ" hidden="1">{"via1",#N/A,TRUE,"general";"via2",#N/A,TRUE,"general";"via3",#N/A,TRUE,"general"}</definedName>
    <definedName name="ñpo" localSheetId="1">#REF!</definedName>
    <definedName name="ñpo" localSheetId="2">#REF!</definedName>
    <definedName name="ñpo" localSheetId="3">#REF!</definedName>
    <definedName name="ñpo" localSheetId="7">#REF!</definedName>
    <definedName name="ñpo" localSheetId="5">#REF!</definedName>
    <definedName name="ñpo" localSheetId="6">#REF!</definedName>
    <definedName name="ñpo" localSheetId="9">#REF!</definedName>
    <definedName name="ñpo" localSheetId="8">#REF!</definedName>
    <definedName name="ñpo">#REF!</definedName>
    <definedName name="o9o9" hidden="1">{"via1",#N/A,TRUE,"general";"via2",#N/A,TRUE,"general";"via3",#N/A,TRUE,"general"}</definedName>
    <definedName name="oferta">[28]Hoja1!$A$3:$I$9</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 localSheetId="1">#REF!</definedName>
    <definedName name="oo" localSheetId="2">#REF!</definedName>
    <definedName name="oo" localSheetId="3">#REF!</definedName>
    <definedName name="oo" localSheetId="7">#REF!</definedName>
    <definedName name="oo" localSheetId="5">#REF!</definedName>
    <definedName name="oo" localSheetId="6">#REF!</definedName>
    <definedName name="oo" localSheetId="9">#REF!</definedName>
    <definedName name="oo" localSheetId="8">#REF!</definedName>
    <definedName name="oo">#REF!</definedName>
    <definedName name="ooo" localSheetId="1">#REF!</definedName>
    <definedName name="ooo" localSheetId="2">#REF!</definedName>
    <definedName name="ooo" localSheetId="3">#REF!</definedName>
    <definedName name="ooo" localSheetId="7">#REF!</definedName>
    <definedName name="ooo" localSheetId="5">#REF!</definedName>
    <definedName name="ooo" localSheetId="6">#REF!</definedName>
    <definedName name="ooo" localSheetId="9">#REF!</definedName>
    <definedName name="ooo" localSheetId="11" hidden="1">{"via1",#N/A,TRUE,"general";"via2",#N/A,TRUE,"general";"via3",#N/A,TRUE,"general"}</definedName>
    <definedName name="ooo" localSheetId="8">#REF!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RDENADOR" localSheetId="11">[19]base!$B$38</definedName>
    <definedName name="ORDENADOR">[20]base!$B$38</definedName>
    <definedName name="os" localSheetId="1">#REF!</definedName>
    <definedName name="os" localSheetId="2">#REF!</definedName>
    <definedName name="os" localSheetId="3">#REF!</definedName>
    <definedName name="os" localSheetId="7">#REF!</definedName>
    <definedName name="os" localSheetId="5">#REF!</definedName>
    <definedName name="os" localSheetId="6">#REF!</definedName>
    <definedName name="os" localSheetId="9">#REF!</definedName>
    <definedName name="os" localSheetId="8">#REF!</definedName>
    <definedName name="os">#REF!</definedName>
    <definedName name="p0p0" hidden="1">{"via1",#N/A,TRUE,"general";"via2",#N/A,TRUE,"general";"via3",#N/A,TRUE,"general"}</definedName>
    <definedName name="pk" localSheetId="1">#REF!</definedName>
    <definedName name="pk" localSheetId="2">#REF!</definedName>
    <definedName name="pk" localSheetId="3">#REF!</definedName>
    <definedName name="pk" localSheetId="7">#REF!</definedName>
    <definedName name="pk" localSheetId="5">#REF!</definedName>
    <definedName name="pk" localSheetId="6">#REF!</definedName>
    <definedName name="pk" localSheetId="9">#REF!</definedName>
    <definedName name="pk" localSheetId="11">#REF!</definedName>
    <definedName name="pk" localSheetId="8">#REF!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ñ" localSheetId="1">#REF!</definedName>
    <definedName name="pñ" localSheetId="2">#REF!</definedName>
    <definedName name="pñ" localSheetId="3">#REF!</definedName>
    <definedName name="pñ" localSheetId="7">#REF!</definedName>
    <definedName name="pñ" localSheetId="5">#REF!</definedName>
    <definedName name="pñ" localSheetId="6">#REF!</definedName>
    <definedName name="pñ" localSheetId="9">#REF!</definedName>
    <definedName name="pñ" localSheetId="8">#REF!</definedName>
    <definedName name="pñ">#REF!</definedName>
    <definedName name="po" localSheetId="1">#REF!</definedName>
    <definedName name="po" localSheetId="2">#REF!</definedName>
    <definedName name="po" localSheetId="3">#REF!</definedName>
    <definedName name="po" localSheetId="7">#REF!</definedName>
    <definedName name="po" localSheetId="5">#REF!</definedName>
    <definedName name="po" localSheetId="6">#REF!</definedName>
    <definedName name="po" localSheetId="9">#REF!</definedName>
    <definedName name="po" localSheetId="8">#REF!</definedName>
    <definedName name="po">#REF!</definedName>
    <definedName name="poi" localSheetId="1">#REF!</definedName>
    <definedName name="poi" localSheetId="2">#REF!</definedName>
    <definedName name="poi" localSheetId="3">#REF!</definedName>
    <definedName name="poi" localSheetId="7">#REF!</definedName>
    <definedName name="poi" localSheetId="5">#REF!</definedName>
    <definedName name="poi" localSheetId="6">#REF!</definedName>
    <definedName name="poi" localSheetId="9">#REF!</definedName>
    <definedName name="poi" localSheetId="8">#REF!</definedName>
    <definedName name="poi">#REF!</definedName>
    <definedName name="POIUP" hidden="1">{"via1",#N/A,TRUE,"general";"via2",#N/A,TRUE,"general";"via3",#N/A,TRUE,"general"}</definedName>
    <definedName name="POO" localSheetId="1">#REF!</definedName>
    <definedName name="POO" localSheetId="2">#REF!</definedName>
    <definedName name="POO" localSheetId="3">#REF!</definedName>
    <definedName name="POO" localSheetId="7">#REF!</definedName>
    <definedName name="POO" localSheetId="5">#REF!</definedName>
    <definedName name="POO" localSheetId="6">#REF!</definedName>
    <definedName name="POO" localSheetId="9">#REF!</definedName>
    <definedName name="POO" localSheetId="8">#REF!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 localSheetId="1">#REF!</definedName>
    <definedName name="pp" localSheetId="2">#REF!</definedName>
    <definedName name="pp" localSheetId="3">#REF!</definedName>
    <definedName name="pp" localSheetId="7">#REF!</definedName>
    <definedName name="pp" localSheetId="5">#REF!</definedName>
    <definedName name="pp" localSheetId="6">#REF!</definedName>
    <definedName name="pp" localSheetId="9">#REF!</definedName>
    <definedName name="pp" localSheetId="8">#REF!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 localSheetId="2">#REF!</definedName>
    <definedName name="PRE" localSheetId="3">#REF!</definedName>
    <definedName name="PRE" localSheetId="7">#REF!</definedName>
    <definedName name="PRE" localSheetId="5">#REF!</definedName>
    <definedName name="PRE" localSheetId="6">#REF!</definedName>
    <definedName name="PRE" localSheetId="9">#REF!</definedName>
    <definedName name="PRE" localSheetId="11">#REF!</definedName>
    <definedName name="PRE" localSheetId="8">#REF!</definedName>
    <definedName name="PRE">#REF!</definedName>
    <definedName name="PRECIO">[29]PRECIOS!$A$5:$M$143</definedName>
    <definedName name="precios" localSheetId="1">#REF!</definedName>
    <definedName name="precios" localSheetId="2">#REF!</definedName>
    <definedName name="precios" localSheetId="3">#REF!</definedName>
    <definedName name="precios" localSheetId="7">#REF!</definedName>
    <definedName name="precios" localSheetId="5">#REF!</definedName>
    <definedName name="precios" localSheetId="6">#REF!</definedName>
    <definedName name="precios" localSheetId="9">#REF!</definedName>
    <definedName name="precios" localSheetId="8">#REF!</definedName>
    <definedName name="precios">#REF!</definedName>
    <definedName name="predios">'[30]K5+900 A K7+500'!$A$3:$W$38</definedName>
    <definedName name="PRIMER" hidden="1">{"via1",#N/A,TRUE,"general";"via2",#N/A,TRUE,"general";"via3",#N/A,TRUE,"general"}</definedName>
    <definedName name="PRIMET" hidden="1">{"TAB1",#N/A,TRUE,"GENERAL";"TAB2",#N/A,TRUE,"GENERAL";"TAB3",#N/A,TRUE,"GENERAL";"TAB4",#N/A,TRUE,"GENERAL";"TAB5",#N/A,TRUE,"GENERAL"}</definedName>
    <definedName name="Print_Area_MI" localSheetId="1">#REF!</definedName>
    <definedName name="Print_Area_MI" localSheetId="2">#REF!</definedName>
    <definedName name="Print_Area_MI" localSheetId="3">#REF!</definedName>
    <definedName name="Print_Area_MI" localSheetId="7">#REF!</definedName>
    <definedName name="Print_Area_MI" localSheetId="5">#REF!</definedName>
    <definedName name="Print_Area_MI" localSheetId="6">#REF!</definedName>
    <definedName name="Print_Area_MI" localSheetId="9">#REF!</definedName>
    <definedName name="Print_Area_MI" localSheetId="11">#REF!</definedName>
    <definedName name="Print_Area_MI" localSheetId="8">#REF!</definedName>
    <definedName name="Print_Area_MI">#REF!</definedName>
    <definedName name="PRINT_TITLES_MI">#N/A</definedName>
    <definedName name="Print_Titles2">#N/A</definedName>
    <definedName name="PROG" localSheetId="1" hidden="1">#REF!</definedName>
    <definedName name="PROG" localSheetId="2" hidden="1">#REF!</definedName>
    <definedName name="PROG" localSheetId="3" hidden="1">#REF!</definedName>
    <definedName name="PROG" localSheetId="7" hidden="1">#REF!</definedName>
    <definedName name="PROG" localSheetId="5" hidden="1">#REF!</definedName>
    <definedName name="PROG" localSheetId="6" hidden="1">#REF!</definedName>
    <definedName name="PROG" localSheetId="9" hidden="1">#REF!</definedName>
    <definedName name="PROG" localSheetId="11" hidden="1">#REF!</definedName>
    <definedName name="PROG" localSheetId="8" hidden="1">#REF!</definedName>
    <definedName name="PROG" hidden="1">#REF!</definedName>
    <definedName name="Prov" localSheetId="1">#REF!</definedName>
    <definedName name="Prov" localSheetId="2">#REF!</definedName>
    <definedName name="Prov" localSheetId="3">#REF!</definedName>
    <definedName name="Prov" localSheetId="7">#REF!</definedName>
    <definedName name="Prov" localSheetId="5">#REF!</definedName>
    <definedName name="Prov" localSheetId="6">#REF!</definedName>
    <definedName name="Prov" localSheetId="9">#REF!</definedName>
    <definedName name="Prov" localSheetId="8">#REF!</definedName>
    <definedName name="Prov">#REF!</definedName>
    <definedName name="PRUEBA" localSheetId="1">#N/A</definedName>
    <definedName name="PRUEBA" localSheetId="2">#N/A</definedName>
    <definedName name="PRUEBA" localSheetId="3">#N/A</definedName>
    <definedName name="PRUEBA" localSheetId="7">#N/A</definedName>
    <definedName name="PRUEBA" localSheetId="5">#N/A</definedName>
    <definedName name="PRUEBA" localSheetId="6">#N/A</definedName>
    <definedName name="PRUEBA" localSheetId="9">#N/A</definedName>
    <definedName name="PRUEBA" localSheetId="11">#N/A</definedName>
    <definedName name="PRUEBA" localSheetId="8">#N/A</definedName>
    <definedName name="prueba">#REF!</definedName>
    <definedName name="PRUEBA2" localSheetId="1">#REF!</definedName>
    <definedName name="PRUEBA2" localSheetId="2">#REF!</definedName>
    <definedName name="PRUEBA2" localSheetId="3">#REF!</definedName>
    <definedName name="PRUEBA2" localSheetId="7">#REF!</definedName>
    <definedName name="PRUEBA2" localSheetId="5">#REF!</definedName>
    <definedName name="PRUEBA2" localSheetId="6">#REF!</definedName>
    <definedName name="PRUEBA2" localSheetId="9">#REF!</definedName>
    <definedName name="PRUEBA2" localSheetId="11">#REF!</definedName>
    <definedName name="PRUEBA2" localSheetId="8">#REF!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localSheetId="1">#REF!</definedName>
    <definedName name="q" localSheetId="2">#REF!</definedName>
    <definedName name="q" localSheetId="3">#REF!</definedName>
    <definedName name="q" localSheetId="7">#REF!</definedName>
    <definedName name="q" localSheetId="5">#REF!</definedName>
    <definedName name="q" localSheetId="6">#REF!</definedName>
    <definedName name="q" localSheetId="9">#REF!</definedName>
    <definedName name="q" localSheetId="11" hidden="1">{"via1",#N/A,TRUE,"general";"via2",#N/A,TRUE,"general";"via3",#N/A,TRUE,"general"}</definedName>
    <definedName name="q" localSheetId="8">#REF!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localSheetId="1">#REF!</definedName>
    <definedName name="qq" localSheetId="2">#REF!</definedName>
    <definedName name="qq" localSheetId="3">#REF!</definedName>
    <definedName name="qq" localSheetId="7">#REF!</definedName>
    <definedName name="qq" localSheetId="5">#REF!</definedName>
    <definedName name="qq" localSheetId="6">#REF!</definedName>
    <definedName name="qq" localSheetId="9">#REF!</definedName>
    <definedName name="qq" localSheetId="8">#REF!</definedName>
    <definedName name="qq">#REF!</definedName>
    <definedName name="qqqqqw" hidden="1">{"via1",#N/A,TRUE,"general";"via2",#N/A,TRUE,"general";"via3",#N/A,TRUE,"general"}</definedName>
    <definedName name="qw" localSheetId="1">#REF!</definedName>
    <definedName name="qw" localSheetId="2">#REF!</definedName>
    <definedName name="qw" localSheetId="3">#REF!</definedName>
    <definedName name="qw" localSheetId="7">#REF!</definedName>
    <definedName name="qw" localSheetId="5">#REF!</definedName>
    <definedName name="qw" localSheetId="6">#REF!</definedName>
    <definedName name="qw" localSheetId="9">#REF!</definedName>
    <definedName name="qw" localSheetId="11" hidden="1">{"via1",#N/A,TRUE,"general";"via2",#N/A,TRUE,"general";"via3",#N/A,TRUE,"general"}</definedName>
    <definedName name="qw" localSheetId="8">#REF!</definedName>
    <definedName name="qw">#REF!</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JÓN" localSheetId="1">#REF!</definedName>
    <definedName name="RAJÓN" localSheetId="2">#REF!</definedName>
    <definedName name="RAJÓN" localSheetId="3">#REF!</definedName>
    <definedName name="RAJÓN" localSheetId="7">#REF!</definedName>
    <definedName name="RAJÓN" localSheetId="5">#REF!</definedName>
    <definedName name="RAJÓN" localSheetId="6">#REF!</definedName>
    <definedName name="RAJÓN" localSheetId="9">#REF!</definedName>
    <definedName name="RAJÓN" localSheetId="8">#REF!</definedName>
    <definedName name="RAJÓN">#REF!</definedName>
    <definedName name="rds" localSheetId="1">#REF!</definedName>
    <definedName name="rds" localSheetId="2">#REF!</definedName>
    <definedName name="rds" localSheetId="3">#REF!</definedName>
    <definedName name="rds" localSheetId="7">#REF!</definedName>
    <definedName name="rds" localSheetId="5">#REF!</definedName>
    <definedName name="rds" localSheetId="6">#REF!</definedName>
    <definedName name="rds" localSheetId="9">#REF!</definedName>
    <definedName name="rds" localSheetId="8">#REF!</definedName>
    <definedName name="rds">#REF!</definedName>
    <definedName name="REG">'[25]Estado Resumen'!XFC1&gt;2.5</definedName>
    <definedName name="rege" hidden="1">{"TAB1",#N/A,TRUE,"GENERAL";"TAB2",#N/A,TRUE,"GENERAL";"TAB3",#N/A,TRUE,"GENERAL";"TAB4",#N/A,TRUE,"GENERAL";"TAB5",#N/A,TRUE,"GENERAL"}</definedName>
    <definedName name="regional">[9]CARRETERAS!$A$2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1">'[27]ESTADO VÍA-CRIT.TECNICO'!XFC1&gt;2.5</definedName>
    <definedName name="REGULAR">'[26]ESTADO VÍA-CRIT.TECNICO'!XFC1&gt;2.5</definedName>
    <definedName name="REJHE" hidden="1">{"via1",#N/A,TRUE,"general";"via2",#N/A,TRUE,"general";"via3",#N/A,TRUE,"general"}</definedName>
    <definedName name="RELACION_SUB" localSheetId="1">#REF!</definedName>
    <definedName name="RELACION_SUB" localSheetId="2">#REF!</definedName>
    <definedName name="RELACION_SUB" localSheetId="3">#REF!</definedName>
    <definedName name="RELACION_SUB" localSheetId="7">#REF!</definedName>
    <definedName name="RELACION_SUB" localSheetId="5">#REF!</definedName>
    <definedName name="RELACION_SUB" localSheetId="6">#REF!</definedName>
    <definedName name="RELACION_SUB" localSheetId="9">#REF!</definedName>
    <definedName name="RELACION_SUB" localSheetId="8">#REF!</definedName>
    <definedName name="RELACION_SUB">#REF!</definedName>
    <definedName name="RELACUION" localSheetId="1">#REF!</definedName>
    <definedName name="RELACUION" localSheetId="2">#REF!</definedName>
    <definedName name="RELACUION" localSheetId="3">#REF!</definedName>
    <definedName name="RELACUION" localSheetId="7">#REF!</definedName>
    <definedName name="RELACUION" localSheetId="5">#REF!</definedName>
    <definedName name="RELACUION" localSheetId="6">#REF!</definedName>
    <definedName name="RELACUION" localSheetId="9">#REF!</definedName>
    <definedName name="RELACUION" localSheetId="11">#REF!</definedName>
    <definedName name="RELACUION" localSheetId="8">#REF!</definedName>
    <definedName name="RELACUION">#REF!</definedName>
    <definedName name="rell" localSheetId="1">#REF!</definedName>
    <definedName name="rell" localSheetId="2">#REF!</definedName>
    <definedName name="rell" localSheetId="3">#REF!</definedName>
    <definedName name="rell" localSheetId="7">#REF!</definedName>
    <definedName name="rell" localSheetId="5">#REF!</definedName>
    <definedName name="rell" localSheetId="6">#REF!</definedName>
    <definedName name="rell" localSheetId="9">#REF!</definedName>
    <definedName name="rell" localSheetId="11">#REF!</definedName>
    <definedName name="rell" localSheetId="8">#REF!</definedName>
    <definedName name="rell">#REF!</definedName>
    <definedName name="RELLG" localSheetId="1">#REF!</definedName>
    <definedName name="RELLG" localSheetId="2">#REF!</definedName>
    <definedName name="RELLG" localSheetId="3">#REF!</definedName>
    <definedName name="RELLG" localSheetId="7">#REF!</definedName>
    <definedName name="RELLG" localSheetId="5">#REF!</definedName>
    <definedName name="RELLG" localSheetId="6">#REF!</definedName>
    <definedName name="RELLG" localSheetId="9">#REF!</definedName>
    <definedName name="RELLG" localSheetId="11">#REF!</definedName>
    <definedName name="RELLG" localSheetId="8">#REF!</definedName>
    <definedName name="RELLG">#REF!</definedName>
    <definedName name="RELSUBB3" localSheetId="1">#REF!</definedName>
    <definedName name="RELSUBB3" localSheetId="2">#REF!</definedName>
    <definedName name="RELSUBB3" localSheetId="3">#REF!</definedName>
    <definedName name="RELSUBB3" localSheetId="7">#REF!</definedName>
    <definedName name="RELSUBB3" localSheetId="5">#REF!</definedName>
    <definedName name="RELSUBB3" localSheetId="6">#REF!</definedName>
    <definedName name="RELSUBB3" localSheetId="9">#REF!</definedName>
    <definedName name="RELSUBB3" localSheetId="8">#REF!</definedName>
    <definedName name="RELSUBB3">#REF!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'[9]GENERALIDADES '!$E$9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1">#REF!</definedName>
    <definedName name="rl" localSheetId="2">#REF!</definedName>
    <definedName name="rl" localSheetId="3">#REF!</definedName>
    <definedName name="rl" localSheetId="7">#REF!</definedName>
    <definedName name="rl" localSheetId="5">#REF!</definedName>
    <definedName name="rl" localSheetId="6">#REF!</definedName>
    <definedName name="rl" localSheetId="9">#REF!</definedName>
    <definedName name="rl" localSheetId="8">#REF!</definedName>
    <definedName name="rl">#REF!</definedName>
    <definedName name="rlo" localSheetId="1">#REF!</definedName>
    <definedName name="rlo" localSheetId="2">#REF!</definedName>
    <definedName name="rlo" localSheetId="3">#REF!</definedName>
    <definedName name="rlo" localSheetId="7">#REF!</definedName>
    <definedName name="rlo" localSheetId="5">#REF!</definedName>
    <definedName name="rlo" localSheetId="6">#REF!</definedName>
    <definedName name="rlo" localSheetId="9">#REF!</definedName>
    <definedName name="rlo" localSheetId="8">#REF!</definedName>
    <definedName name="rlo">#REF!</definedName>
    <definedName name="rm" localSheetId="1">#REF!</definedName>
    <definedName name="rm" localSheetId="2">#REF!</definedName>
    <definedName name="rm" localSheetId="3">#REF!</definedName>
    <definedName name="rm" localSheetId="7">#REF!</definedName>
    <definedName name="rm" localSheetId="5">#REF!</definedName>
    <definedName name="rm" localSheetId="6">#REF!</definedName>
    <definedName name="rm" localSheetId="9">#REF!</definedName>
    <definedName name="rm" localSheetId="8">#REF!</definedName>
    <definedName name="rm">#REF!</definedName>
    <definedName name="rñ" localSheetId="1">#REF!</definedName>
    <definedName name="rñ" localSheetId="2">#REF!</definedName>
    <definedName name="rñ" localSheetId="3">#REF!</definedName>
    <definedName name="rñ" localSheetId="7">#REF!</definedName>
    <definedName name="rñ" localSheetId="5">#REF!</definedName>
    <definedName name="rñ" localSheetId="6">#REF!</definedName>
    <definedName name="rñ" localSheetId="9">#REF!</definedName>
    <definedName name="rñ" localSheetId="8">#REF!</definedName>
    <definedName name="rñ">#REF!</definedName>
    <definedName name="rr" localSheetId="1">#REF!</definedName>
    <definedName name="rr" localSheetId="2">#REF!</definedName>
    <definedName name="rr" localSheetId="3">#REF!</definedName>
    <definedName name="rr" localSheetId="7">#REF!</definedName>
    <definedName name="rr" localSheetId="5">#REF!</definedName>
    <definedName name="rr" localSheetId="6">#REF!</definedName>
    <definedName name="rr" localSheetId="9">#REF!</definedName>
    <definedName name="rr" localSheetId="8">#REF!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 localSheetId="1">#REF!</definedName>
    <definedName name="rsadf" localSheetId="2">#REF!</definedName>
    <definedName name="rsadf" localSheetId="3">#REF!</definedName>
    <definedName name="rsadf" localSheetId="7">#REF!</definedName>
    <definedName name="rsadf" localSheetId="5">#REF!</definedName>
    <definedName name="rsadf" localSheetId="6">#REF!</definedName>
    <definedName name="rsadf" localSheetId="9">#REF!</definedName>
    <definedName name="rsadf" localSheetId="8">#REF!</definedName>
    <definedName name="rsadf">#REF!</definedName>
    <definedName name="rsdgsd5" hidden="1">{"TAB1",#N/A,TRUE,"GENERAL";"TAB2",#N/A,TRUE,"GENERAL";"TAB3",#N/A,TRUE,"GENERAL";"TAB4",#N/A,TRUE,"GENERAL";"TAB5",#N/A,TRUE,"GENERAL"}</definedName>
    <definedName name="RSUBB" localSheetId="1">#REF!</definedName>
    <definedName name="RSUBB" localSheetId="2">#REF!</definedName>
    <definedName name="RSUBB" localSheetId="3">#REF!</definedName>
    <definedName name="RSUBB" localSheetId="7">#REF!</definedName>
    <definedName name="RSUBB" localSheetId="5">#REF!</definedName>
    <definedName name="RSUBB" localSheetId="6">#REF!</definedName>
    <definedName name="RSUBB" localSheetId="9">#REF!</definedName>
    <definedName name="RSUBB" localSheetId="8">#REF!</definedName>
    <definedName name="RSUBB">#REF!</definedName>
    <definedName name="rt" localSheetId="1">#REF!</definedName>
    <definedName name="rt" localSheetId="2">#REF!</definedName>
    <definedName name="rt" localSheetId="3">#REF!</definedName>
    <definedName name="rt" localSheetId="7">#REF!</definedName>
    <definedName name="rt" localSheetId="5">#REF!</definedName>
    <definedName name="rt" localSheetId="6">#REF!</definedName>
    <definedName name="rt" localSheetId="9">#REF!</definedName>
    <definedName name="rt" localSheetId="11" hidden="1">{"TAB1",#N/A,TRUE,"GENERAL";"TAB2",#N/A,TRUE,"GENERAL";"TAB3",#N/A,TRUE,"GENERAL";"TAB4",#N/A,TRUE,"GENERAL";"TAB5",#N/A,TRUE,"GENERAL"}</definedName>
    <definedName name="rt" localSheetId="8">#REF!</definedName>
    <definedName name="rt">#REF!</definedName>
    <definedName name="rte" localSheetId="1">#REF!</definedName>
    <definedName name="rte" localSheetId="2">#REF!</definedName>
    <definedName name="rte" localSheetId="3">#REF!</definedName>
    <definedName name="rte" localSheetId="7">#REF!</definedName>
    <definedName name="rte" localSheetId="5">#REF!</definedName>
    <definedName name="rte" localSheetId="6">#REF!</definedName>
    <definedName name="rte" localSheetId="9">#REF!</definedName>
    <definedName name="rte" localSheetId="11" hidden="1">{"TAB1",#N/A,TRUE,"GENERAL";"TAB2",#N/A,TRUE,"GENERAL";"TAB3",#N/A,TRUE,"GENERAL";"TAB4",#N/A,TRUE,"GENERAL";"TAB5",#N/A,TRUE,"GENERAL"}</definedName>
    <definedName name="rte" localSheetId="8">#REF!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1">#REF!</definedName>
    <definedName name="rty" localSheetId="2">#REF!</definedName>
    <definedName name="rty" localSheetId="3">#REF!</definedName>
    <definedName name="rty" localSheetId="7">#REF!</definedName>
    <definedName name="rty" localSheetId="5">#REF!</definedName>
    <definedName name="rty" localSheetId="6">#REF!</definedName>
    <definedName name="rty" localSheetId="9">#REF!</definedName>
    <definedName name="rty" localSheetId="8">#REF!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[31]items!$C$4:$J$248</definedName>
    <definedName name="rwt" hidden="1">{"via1",#N/A,TRUE,"general";"via2",#N/A,TRUE,"general";"via3",#N/A,TRUE,"general"}</definedName>
    <definedName name="ry" localSheetId="1">#REF!</definedName>
    <definedName name="ry" localSheetId="2">#REF!</definedName>
    <definedName name="ry" localSheetId="3">#REF!</definedName>
    <definedName name="ry" localSheetId="7">#REF!</definedName>
    <definedName name="ry" localSheetId="5">#REF!</definedName>
    <definedName name="ry" localSheetId="6">#REF!</definedName>
    <definedName name="ry" localSheetId="9">#REF!</definedName>
    <definedName name="ry" localSheetId="11" hidden="1">{"via1",#N/A,TRUE,"general";"via2",#N/A,TRUE,"general";"via3",#N/A,TRUE,"general"}</definedName>
    <definedName name="ry" localSheetId="8">#REF!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 localSheetId="1">#REF!</definedName>
    <definedName name="S" localSheetId="2">#REF!</definedName>
    <definedName name="S" localSheetId="3">#REF!</definedName>
    <definedName name="S" localSheetId="7">#REF!</definedName>
    <definedName name="S" localSheetId="5">#REF!</definedName>
    <definedName name="S" localSheetId="6">#REF!</definedName>
    <definedName name="S" localSheetId="9">#REF!</definedName>
    <definedName name="S" localSheetId="8">#REF!</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 localSheetId="1">#REF!</definedName>
    <definedName name="SB" localSheetId="2">#REF!</definedName>
    <definedName name="SB" localSheetId="3">#REF!</definedName>
    <definedName name="SB" localSheetId="7">#REF!</definedName>
    <definedName name="SB" localSheetId="5">#REF!</definedName>
    <definedName name="SB" localSheetId="6">#REF!</definedName>
    <definedName name="SB" localSheetId="9">#REF!</definedName>
    <definedName name="SB" localSheetId="8">#REF!</definedName>
    <definedName name="SB">#REF!</definedName>
    <definedName name="sbe" localSheetId="1">#REF!</definedName>
    <definedName name="sbe" localSheetId="2">#REF!</definedName>
    <definedName name="sbe" localSheetId="3">#REF!</definedName>
    <definedName name="sbe" localSheetId="7">#REF!</definedName>
    <definedName name="sbe" localSheetId="5">#REF!</definedName>
    <definedName name="sbe" localSheetId="6">#REF!</definedName>
    <definedName name="sbe" localSheetId="9">#REF!</definedName>
    <definedName name="sbe" localSheetId="8">#REF!</definedName>
    <definedName name="sbe">#REF!</definedName>
    <definedName name="sbgfbgdr" hidden="1">{"via1",#N/A,TRUE,"general";"via2",#N/A,TRUE,"general";"via3",#N/A,TRUE,"general"}</definedName>
    <definedName name="sc" localSheetId="1">#REF!</definedName>
    <definedName name="sc" localSheetId="2">#REF!</definedName>
    <definedName name="sc" localSheetId="3">#REF!</definedName>
    <definedName name="sc" localSheetId="7">#REF!</definedName>
    <definedName name="sc" localSheetId="5">#REF!</definedName>
    <definedName name="sc" localSheetId="6">#REF!</definedName>
    <definedName name="sc" localSheetId="9">#REF!</definedName>
    <definedName name="sc" localSheetId="8">#REF!</definedName>
    <definedName name="sc">#REF!</definedName>
    <definedName name="sd" localSheetId="1">#REF!</definedName>
    <definedName name="sd" localSheetId="2">#REF!</definedName>
    <definedName name="sd" localSheetId="3">#REF!</definedName>
    <definedName name="sd" localSheetId="7">#REF!</definedName>
    <definedName name="sd" localSheetId="5">#REF!</definedName>
    <definedName name="sd" localSheetId="6">#REF!</definedName>
    <definedName name="sd" localSheetId="9">#REF!</definedName>
    <definedName name="sd" localSheetId="11" hidden="1">{"TAB1",#N/A,TRUE,"GENERAL";"TAB2",#N/A,TRUE,"GENERAL";"TAB3",#N/A,TRUE,"GENERAL";"TAB4",#N/A,TRUE,"GENERAL";"TAB5",#N/A,TRUE,"GENERAL"}</definedName>
    <definedName name="sd" localSheetId="8">#REF!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 localSheetId="1">#REF!</definedName>
    <definedName name="SDE" localSheetId="2">#REF!</definedName>
    <definedName name="SDE" localSheetId="3">#REF!</definedName>
    <definedName name="SDE" localSheetId="7">#REF!</definedName>
    <definedName name="SDE" localSheetId="5">#REF!</definedName>
    <definedName name="SDE" localSheetId="6">#REF!</definedName>
    <definedName name="SDE" localSheetId="9">#REF!</definedName>
    <definedName name="SDE" localSheetId="8">#REF!</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fggg" localSheetId="1">#REF!</definedName>
    <definedName name="sdffggg" localSheetId="2">#REF!</definedName>
    <definedName name="sdffggg" localSheetId="3">#REF!</definedName>
    <definedName name="sdffggg" localSheetId="7">#REF!</definedName>
    <definedName name="sdffggg" localSheetId="5">#REF!</definedName>
    <definedName name="sdffggg" localSheetId="6">#REF!</definedName>
    <definedName name="sdffggg" localSheetId="9">#REF!</definedName>
    <definedName name="sdffggg" localSheetId="11">#REF!</definedName>
    <definedName name="sdffggg" localSheetId="8">#REF!</definedName>
    <definedName name="sdffggg">#REF!</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 localSheetId="1">#REF!</definedName>
    <definedName name="si" localSheetId="2">#REF!</definedName>
    <definedName name="si" localSheetId="3">#REF!</definedName>
    <definedName name="si" localSheetId="7">#REF!</definedName>
    <definedName name="si" localSheetId="5">#REF!</definedName>
    <definedName name="si" localSheetId="6">#REF!</definedName>
    <definedName name="si" localSheetId="9">#REF!</definedName>
    <definedName name="si" localSheetId="8">#REF!</definedName>
    <definedName name="si">#REF!</definedName>
    <definedName name="sk" localSheetId="1">#REF!</definedName>
    <definedName name="sk" localSheetId="2">#REF!</definedName>
    <definedName name="sk" localSheetId="3">#REF!</definedName>
    <definedName name="sk" localSheetId="7">#REF!</definedName>
    <definedName name="sk" localSheetId="5">#REF!</definedName>
    <definedName name="sk" localSheetId="6">#REF!</definedName>
    <definedName name="sk" localSheetId="9">#REF!</definedName>
    <definedName name="sk" localSheetId="8">#REF!</definedName>
    <definedName name="sk">#REF!</definedName>
    <definedName name="sm" localSheetId="1">#REF!</definedName>
    <definedName name="sm" localSheetId="2">#REF!</definedName>
    <definedName name="sm" localSheetId="3">#REF!</definedName>
    <definedName name="sm" localSheetId="7">#REF!</definedName>
    <definedName name="sm" localSheetId="5">#REF!</definedName>
    <definedName name="sm" localSheetId="6">#REF!</definedName>
    <definedName name="sm" localSheetId="9">#REF!</definedName>
    <definedName name="sm" localSheetId="8">#REF!</definedName>
    <definedName name="sm">#REF!</definedName>
    <definedName name="sn" localSheetId="1">#REF!</definedName>
    <definedName name="sn" localSheetId="2">#REF!</definedName>
    <definedName name="sn" localSheetId="3">#REF!</definedName>
    <definedName name="sn" localSheetId="7">#REF!</definedName>
    <definedName name="sn" localSheetId="5">#REF!</definedName>
    <definedName name="sn" localSheetId="6">#REF!</definedName>
    <definedName name="sn" localSheetId="9">#REF!</definedName>
    <definedName name="sn" localSheetId="8">#REF!</definedName>
    <definedName name="sn">#REF!</definedName>
    <definedName name="snw" localSheetId="1">#REF!</definedName>
    <definedName name="snw" localSheetId="2">#REF!</definedName>
    <definedName name="snw" localSheetId="3">#REF!</definedName>
    <definedName name="snw" localSheetId="7">#REF!</definedName>
    <definedName name="snw" localSheetId="5">#REF!</definedName>
    <definedName name="snw" localSheetId="6">#REF!</definedName>
    <definedName name="snw" localSheetId="9">#REF!</definedName>
    <definedName name="snw" localSheetId="8">#REF!</definedName>
    <definedName name="snw">#REF!</definedName>
    <definedName name="sñ" localSheetId="1">#REF!</definedName>
    <definedName name="sñ" localSheetId="2">#REF!</definedName>
    <definedName name="sñ" localSheetId="3">#REF!</definedName>
    <definedName name="sñ" localSheetId="7">#REF!</definedName>
    <definedName name="sñ" localSheetId="5">#REF!</definedName>
    <definedName name="sñ" localSheetId="6">#REF!</definedName>
    <definedName name="sñ" localSheetId="9">#REF!</definedName>
    <definedName name="sñ" localSheetId="8">#REF!</definedName>
    <definedName name="sñ">#REF!</definedName>
    <definedName name="so" localSheetId="1">#REF!</definedName>
    <definedName name="so" localSheetId="2">#REF!</definedName>
    <definedName name="so" localSheetId="3">#REF!</definedName>
    <definedName name="so" localSheetId="7">#REF!</definedName>
    <definedName name="so" localSheetId="5">#REF!</definedName>
    <definedName name="so" localSheetId="6">#REF!</definedName>
    <definedName name="so" localSheetId="9">#REF!</definedName>
    <definedName name="so" localSheetId="8">#REF!</definedName>
    <definedName name="so">#REF!</definedName>
    <definedName name="soad" localSheetId="1">#REF!</definedName>
    <definedName name="soad" localSheetId="2">#REF!</definedName>
    <definedName name="soad" localSheetId="3">#REF!</definedName>
    <definedName name="soad" localSheetId="7">#REF!</definedName>
    <definedName name="soad" localSheetId="5">#REF!</definedName>
    <definedName name="soad" localSheetId="6">#REF!</definedName>
    <definedName name="soad" localSheetId="9">#REF!</definedName>
    <definedName name="soad" localSheetId="8">#REF!</definedName>
    <definedName name="soad">#REF!</definedName>
    <definedName name="sr" localSheetId="1">#REF!</definedName>
    <definedName name="sr" localSheetId="2">#REF!</definedName>
    <definedName name="sr" localSheetId="3">#REF!</definedName>
    <definedName name="sr" localSheetId="7">#REF!</definedName>
    <definedName name="sr" localSheetId="5">#REF!</definedName>
    <definedName name="sr" localSheetId="6">#REF!</definedName>
    <definedName name="sr" localSheetId="9">#REF!</definedName>
    <definedName name="sr" localSheetId="8">#REF!</definedName>
    <definedName name="sr">#REF!</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 localSheetId="7">#REF!</definedName>
    <definedName name="ss" localSheetId="5">#REF!</definedName>
    <definedName name="ss" localSheetId="6">#REF!</definedName>
    <definedName name="ss" localSheetId="9">#REF!</definedName>
    <definedName name="ss" localSheetId="8">#REF!</definedName>
    <definedName name="ss">#REF!</definedName>
    <definedName name="ssss" localSheetId="1">#REF!</definedName>
    <definedName name="ssss" localSheetId="2">#REF!</definedName>
    <definedName name="ssss" localSheetId="3">#REF!</definedName>
    <definedName name="ssss" localSheetId="7">#REF!</definedName>
    <definedName name="ssss" localSheetId="5">#REF!</definedName>
    <definedName name="ssss" localSheetId="6">#REF!</definedName>
    <definedName name="ssss" localSheetId="9">#REF!</definedName>
    <definedName name="ssss" localSheetId="8">#REF!</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2" localSheetId="1">#REF!</definedName>
    <definedName name="Subbase2" localSheetId="2">#REF!</definedName>
    <definedName name="Subbase2" localSheetId="3">#REF!</definedName>
    <definedName name="Subbase2" localSheetId="7">#REF!</definedName>
    <definedName name="Subbase2" localSheetId="5">#REF!</definedName>
    <definedName name="Subbase2" localSheetId="6">#REF!</definedName>
    <definedName name="Subbase2" localSheetId="9">#REF!</definedName>
    <definedName name="Subbase2" localSheetId="8">#REF!</definedName>
    <definedName name="Subbase2">#REF!</definedName>
    <definedName name="swsw" hidden="1">{"via1",#N/A,TRUE,"general";"via2",#N/A,TRUE,"general";"via3",#N/A,TRUE,"general"}</definedName>
    <definedName name="swsw3" hidden="1">{"TAB1",#N/A,TRUE,"GENERAL";"TAB2",#N/A,TRUE,"GENERAL";"TAB3",#N/A,TRUE,"GENERAL";"TAB4",#N/A,TRUE,"GENERAL";"TAB5",#N/A,TRUE,"GENERAL"}</definedName>
    <definedName name="t" localSheetId="11">[4]!absc</definedName>
    <definedName name="t">[1]!absc</definedName>
    <definedName name="t5t5" hidden="1">{"TAB1",#N/A,TRUE,"GENERAL";"TAB2",#N/A,TRUE,"GENERAL";"TAB3",#N/A,TRUE,"GENERAL";"TAB4",#N/A,TRUE,"GENERAL";"TAB5",#N/A,TRUE,"GENERAL"}</definedName>
    <definedName name="TAB" localSheetId="1">#REF!</definedName>
    <definedName name="TAB" localSheetId="2">#REF!</definedName>
    <definedName name="TAB" localSheetId="3">#REF!</definedName>
    <definedName name="TAB" localSheetId="7">#REF!</definedName>
    <definedName name="TAB" localSheetId="5">#REF!</definedName>
    <definedName name="TAB" localSheetId="6">#REF!</definedName>
    <definedName name="TAB" localSheetId="9">#REF!</definedName>
    <definedName name="TAB" localSheetId="11">#REF!</definedName>
    <definedName name="TAB" localSheetId="8">#REF!</definedName>
    <definedName name="TAB">#REF!</definedName>
    <definedName name="TABLA" localSheetId="1">#REF!</definedName>
    <definedName name="TABLA" localSheetId="2">#REF!</definedName>
    <definedName name="TABLA" localSheetId="3">#REF!</definedName>
    <definedName name="TABLA" localSheetId="7">#REF!</definedName>
    <definedName name="TABLA" localSheetId="5">#REF!</definedName>
    <definedName name="TABLA" localSheetId="6">#REF!</definedName>
    <definedName name="TABLA" localSheetId="9">#REF!</definedName>
    <definedName name="TABLA" localSheetId="11">#REF!</definedName>
    <definedName name="TABLA" localSheetId="8">#REF!</definedName>
    <definedName name="TABLA">#REF!</definedName>
    <definedName name="TABLA_DE_CONTENIDO__A1" localSheetId="1">#REF!</definedName>
    <definedName name="TABLA_DE_CONTENIDO__A1" localSheetId="2">#REF!</definedName>
    <definedName name="TABLA_DE_CONTENIDO__A1" localSheetId="3">#REF!</definedName>
    <definedName name="TABLA_DE_CONTENIDO__A1" localSheetId="7">#REF!</definedName>
    <definedName name="TABLA_DE_CONTENIDO__A1" localSheetId="5">#REF!</definedName>
    <definedName name="TABLA_DE_CONTENIDO__A1" localSheetId="6">#REF!</definedName>
    <definedName name="TABLA_DE_CONTENIDO__A1" localSheetId="9">#REF!</definedName>
    <definedName name="TABLA_DE_CONTENIDO__A1" localSheetId="8">#REF!</definedName>
    <definedName name="TABLA_DE_CONTENIDO__A1">#REF!</definedName>
    <definedName name="TABLA1.2.2" localSheetId="1">'[12]A.P.U'!#REF!</definedName>
    <definedName name="TABLA1.2.2" localSheetId="2">'[12]A.P.U'!#REF!</definedName>
    <definedName name="TABLA1.2.2" localSheetId="3">'[12]A.P.U'!#REF!</definedName>
    <definedName name="TABLA1.2.2" localSheetId="7">'[12]A.P.U'!#REF!</definedName>
    <definedName name="TABLA1.2.2" localSheetId="5">'[12]A.P.U'!#REF!</definedName>
    <definedName name="TABLA1.2.2" localSheetId="6">'[12]A.P.U'!#REF!</definedName>
    <definedName name="TABLA1.2.2" localSheetId="9">'[12]A.P.U'!#REF!</definedName>
    <definedName name="TABLA1.2.2" localSheetId="8">'[12]A.P.U'!#REF!</definedName>
    <definedName name="TABLA1.2.2">'[12]A.P.U'!#REF!</definedName>
    <definedName name="tb" localSheetId="1">#REF!</definedName>
    <definedName name="tb" localSheetId="2">#REF!</definedName>
    <definedName name="tb" localSheetId="3">#REF!</definedName>
    <definedName name="tb" localSheetId="7">#REF!</definedName>
    <definedName name="tb" localSheetId="5">#REF!</definedName>
    <definedName name="tb" localSheetId="6">#REF!</definedName>
    <definedName name="tb" localSheetId="9">#REF!</definedName>
    <definedName name="tb" localSheetId="8">#REF!</definedName>
    <definedName name="tb">#REF!</definedName>
    <definedName name="tdy" hidden="1">{"TAB1",#N/A,TRUE,"GENERAL";"TAB2",#N/A,TRUE,"GENERAL";"TAB3",#N/A,TRUE,"GENERAL";"TAB4",#N/A,TRUE,"GENERAL";"TAB5",#N/A,TRUE,"GENERAL"}</definedName>
    <definedName name="TERRAPLEN2" localSheetId="1">#REF!</definedName>
    <definedName name="TERRAPLEN2" localSheetId="2">#REF!</definedName>
    <definedName name="TERRAPLEN2" localSheetId="3">#REF!</definedName>
    <definedName name="TERRAPLEN2" localSheetId="7">#REF!</definedName>
    <definedName name="TERRAPLEN2" localSheetId="5">#REF!</definedName>
    <definedName name="TERRAPLEN2" localSheetId="6">#REF!</definedName>
    <definedName name="TERRAPLEN2" localSheetId="9">#REF!</definedName>
    <definedName name="TERRAPLEN2" localSheetId="8">#REF!</definedName>
    <definedName name="TERRAPLEN2">#REF!</definedName>
    <definedName name="tewst" hidden="1">{"TAB1",#N/A,TRUE,"GENERAL";"TAB2",#N/A,TRUE,"GENERAL";"TAB3",#N/A,TRUE,"GENERAL";"TAB4",#N/A,TRUE,"GENERAL";"TAB5",#N/A,TRUE,"GENERAL"}</definedName>
    <definedName name="teytrh" hidden="1">{"via1",#N/A,TRUE,"general";"via2",#N/A,TRUE,"general";"via3",#N/A,TRUE,"general"}</definedName>
    <definedName name="th" localSheetId="1">#REF!</definedName>
    <definedName name="th" localSheetId="2">#REF!</definedName>
    <definedName name="th" localSheetId="3">#REF!</definedName>
    <definedName name="th" localSheetId="7">#REF!</definedName>
    <definedName name="th" localSheetId="5">#REF!</definedName>
    <definedName name="th" localSheetId="6">#REF!</definedName>
    <definedName name="th" localSheetId="9">#REF!</definedName>
    <definedName name="th" localSheetId="8">#REF!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v" localSheetId="1">#REF!</definedName>
    <definedName name="tipov" localSheetId="2">#REF!</definedName>
    <definedName name="tipov" localSheetId="3">#REF!</definedName>
    <definedName name="tipov" localSheetId="7">#REF!</definedName>
    <definedName name="tipov" localSheetId="5">#REF!</definedName>
    <definedName name="tipov" localSheetId="6">#REF!</definedName>
    <definedName name="tipov" localSheetId="9">#REF!</definedName>
    <definedName name="tipov" localSheetId="8">#REF!</definedName>
    <definedName name="tipov">#REF!</definedName>
    <definedName name="TIT" localSheetId="1">#REF!</definedName>
    <definedName name="TIT" localSheetId="2">#REF!</definedName>
    <definedName name="TIT" localSheetId="3">#REF!</definedName>
    <definedName name="TIT" localSheetId="7">#REF!</definedName>
    <definedName name="TIT" localSheetId="5">#REF!</definedName>
    <definedName name="TIT" localSheetId="6">#REF!</definedName>
    <definedName name="TIT" localSheetId="9">#REF!</definedName>
    <definedName name="TIT" localSheetId="11">#REF!</definedName>
    <definedName name="TIT" localSheetId="8">#REF!</definedName>
    <definedName name="TIT">#REF!</definedName>
    <definedName name="TITULO" localSheetId="1">#REF!</definedName>
    <definedName name="TITULO" localSheetId="2">#REF!</definedName>
    <definedName name="TITULO" localSheetId="3">#REF!</definedName>
    <definedName name="TITULO" localSheetId="7">#REF!</definedName>
    <definedName name="TITULO" localSheetId="5">#REF!</definedName>
    <definedName name="TITULO" localSheetId="6">#REF!</definedName>
    <definedName name="TITULO" localSheetId="9">#REF!</definedName>
    <definedName name="TITULO" localSheetId="11">#REF!</definedName>
    <definedName name="TITULO" localSheetId="8">#REF!</definedName>
    <definedName name="TITULO">#REF!</definedName>
    <definedName name="_xlnm.Print_Titles">#N/A</definedName>
    <definedName name="tj" localSheetId="1">#REF!</definedName>
    <definedName name="tj" localSheetId="2">#REF!</definedName>
    <definedName name="tj" localSheetId="3">#REF!</definedName>
    <definedName name="tj" localSheetId="7">#REF!</definedName>
    <definedName name="tj" localSheetId="5">#REF!</definedName>
    <definedName name="tj" localSheetId="6">#REF!</definedName>
    <definedName name="tj" localSheetId="9">#REF!</definedName>
    <definedName name="tj" localSheetId="8">#REF!</definedName>
    <definedName name="tj">#REF!</definedName>
    <definedName name="tl" localSheetId="1">#REF!</definedName>
    <definedName name="tl" localSheetId="2">#REF!</definedName>
    <definedName name="tl" localSheetId="3">#REF!</definedName>
    <definedName name="tl" localSheetId="7">#REF!</definedName>
    <definedName name="tl" localSheetId="5">#REF!</definedName>
    <definedName name="tl" localSheetId="6">#REF!</definedName>
    <definedName name="tl" localSheetId="9">#REF!</definedName>
    <definedName name="tl" localSheetId="8">#REF!</definedName>
    <definedName name="tl">#REF!</definedName>
    <definedName name="tn" localSheetId="1">#REF!</definedName>
    <definedName name="tn" localSheetId="2">#REF!</definedName>
    <definedName name="tn" localSheetId="3">#REF!</definedName>
    <definedName name="tn" localSheetId="7">#REF!</definedName>
    <definedName name="tn" localSheetId="5">#REF!</definedName>
    <definedName name="tn" localSheetId="6">#REF!</definedName>
    <definedName name="tn" localSheetId="9">#REF!</definedName>
    <definedName name="tn" localSheetId="8">#REF!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 localSheetId="1">#REF!</definedName>
    <definedName name="TOTAL" localSheetId="2">#REF!</definedName>
    <definedName name="TOTAL" localSheetId="3">#REF!</definedName>
    <definedName name="TOTAL" localSheetId="7">#REF!</definedName>
    <definedName name="TOTAL" localSheetId="5">#REF!</definedName>
    <definedName name="TOTAL" localSheetId="6">#REF!</definedName>
    <definedName name="TOTAL" localSheetId="9">#REF!</definedName>
    <definedName name="TOTAL" localSheetId="11">#REF!</definedName>
    <definedName name="TOTAL" localSheetId="8">#REF!</definedName>
    <definedName name="TOTAL">#REF!</definedName>
    <definedName name="TOTALITEM1.1" localSheetId="1">'[12]A.P.U'!#REF!</definedName>
    <definedName name="TOTALITEM1.1" localSheetId="2">'[12]A.P.U'!#REF!</definedName>
    <definedName name="TOTALITEM1.1" localSheetId="3">'[12]A.P.U'!#REF!</definedName>
    <definedName name="TOTALITEM1.1" localSheetId="7">'[12]A.P.U'!#REF!</definedName>
    <definedName name="TOTALITEM1.1" localSheetId="5">'[12]A.P.U'!#REF!</definedName>
    <definedName name="TOTALITEM1.1" localSheetId="6">'[12]A.P.U'!#REF!</definedName>
    <definedName name="TOTALITEM1.1" localSheetId="9">'[12]A.P.U'!#REF!</definedName>
    <definedName name="TOTALITEM1.1" localSheetId="8">'[12]A.P.U'!#REF!</definedName>
    <definedName name="TOTALITEM1.1">'[12]A.P.U'!#REF!</definedName>
    <definedName name="TOTALITEM1.1.1" localSheetId="1">'[12]A.P.U'!#REF!</definedName>
    <definedName name="TOTALITEM1.1.1" localSheetId="2">'[12]A.P.U'!#REF!</definedName>
    <definedName name="TOTALITEM1.1.1" localSheetId="3">'[12]A.P.U'!#REF!</definedName>
    <definedName name="TOTALITEM1.1.1" localSheetId="7">'[12]A.P.U'!#REF!</definedName>
    <definedName name="TOTALITEM1.1.1" localSheetId="5">'[12]A.P.U'!#REF!</definedName>
    <definedName name="TOTALITEM1.1.1" localSheetId="6">'[12]A.P.U'!#REF!</definedName>
    <definedName name="TOTALITEM1.1.1" localSheetId="9">'[12]A.P.U'!#REF!</definedName>
    <definedName name="TOTALITEM1.1.1" localSheetId="8">'[12]A.P.U'!#REF!</definedName>
    <definedName name="TOTALITEM1.1.1">'[12]A.P.U'!#REF!</definedName>
    <definedName name="TOTALITEM1.1.2" localSheetId="1">'[12]A.P.U'!#REF!</definedName>
    <definedName name="TOTALITEM1.1.2" localSheetId="2">'[12]A.P.U'!#REF!</definedName>
    <definedName name="TOTALITEM1.1.2" localSheetId="3">'[12]A.P.U'!#REF!</definedName>
    <definedName name="TOTALITEM1.1.2" localSheetId="7">'[12]A.P.U'!#REF!</definedName>
    <definedName name="TOTALITEM1.1.2" localSheetId="5">'[12]A.P.U'!#REF!</definedName>
    <definedName name="TOTALITEM1.1.2" localSheetId="6">'[12]A.P.U'!#REF!</definedName>
    <definedName name="TOTALITEM1.1.2" localSheetId="9">'[12]A.P.U'!#REF!</definedName>
    <definedName name="TOTALITEM1.1.2" localSheetId="8">'[12]A.P.U'!#REF!</definedName>
    <definedName name="TOTALITEM1.1.2">'[12]A.P.U'!#REF!</definedName>
    <definedName name="TOTALITEM1.1.3" localSheetId="1">'[12]A.P.U'!#REF!</definedName>
    <definedName name="TOTALITEM1.1.3" localSheetId="2">'[12]A.P.U'!#REF!</definedName>
    <definedName name="TOTALITEM1.1.3" localSheetId="3">'[12]A.P.U'!#REF!</definedName>
    <definedName name="TOTALITEM1.1.3" localSheetId="7">'[12]A.P.U'!#REF!</definedName>
    <definedName name="TOTALITEM1.1.3" localSheetId="5">'[12]A.P.U'!#REF!</definedName>
    <definedName name="TOTALITEM1.1.3" localSheetId="6">'[12]A.P.U'!#REF!</definedName>
    <definedName name="TOTALITEM1.1.3" localSheetId="9">'[12]A.P.U'!#REF!</definedName>
    <definedName name="TOTALITEM1.1.3" localSheetId="8">'[12]A.P.U'!#REF!</definedName>
    <definedName name="TOTALITEM1.1.3">'[12]A.P.U'!#REF!</definedName>
    <definedName name="TOTALITEM1.1.4" localSheetId="1">'[12]A.P.U'!#REF!</definedName>
    <definedName name="TOTALITEM1.1.4" localSheetId="2">'[12]A.P.U'!#REF!</definedName>
    <definedName name="TOTALITEM1.1.4" localSheetId="3">'[12]A.P.U'!#REF!</definedName>
    <definedName name="TOTALITEM1.1.4" localSheetId="7">'[12]A.P.U'!#REF!</definedName>
    <definedName name="TOTALITEM1.1.4" localSheetId="5">'[12]A.P.U'!#REF!</definedName>
    <definedName name="TOTALITEM1.1.4" localSheetId="6">'[12]A.P.U'!#REF!</definedName>
    <definedName name="TOTALITEM1.1.4" localSheetId="9">'[12]A.P.U'!#REF!</definedName>
    <definedName name="TOTALITEM1.1.4" localSheetId="8">'[12]A.P.U'!#REF!</definedName>
    <definedName name="TOTALITEM1.1.4">'[12]A.P.U'!#REF!</definedName>
    <definedName name="TOTALITEM1.2.1" localSheetId="1">'[12]A.P.U'!#REF!</definedName>
    <definedName name="TOTALITEM1.2.1" localSheetId="2">'[12]A.P.U'!#REF!</definedName>
    <definedName name="TOTALITEM1.2.1" localSheetId="3">'[12]A.P.U'!#REF!</definedName>
    <definedName name="TOTALITEM1.2.1" localSheetId="7">'[12]A.P.U'!#REF!</definedName>
    <definedName name="TOTALITEM1.2.1" localSheetId="5">'[12]A.P.U'!#REF!</definedName>
    <definedName name="TOTALITEM1.2.1" localSheetId="6">'[12]A.P.U'!#REF!</definedName>
    <definedName name="TOTALITEM1.2.1" localSheetId="9">'[12]A.P.U'!#REF!</definedName>
    <definedName name="TOTALITEM1.2.1" localSheetId="8">'[12]A.P.U'!#REF!</definedName>
    <definedName name="TOTALITEM1.2.1">'[12]A.P.U'!#REF!</definedName>
    <definedName name="TOTALITEM1.2.2" localSheetId="1">'[12]A.P.U'!#REF!</definedName>
    <definedName name="TOTALITEM1.2.2" localSheetId="2">'[12]A.P.U'!#REF!</definedName>
    <definedName name="TOTALITEM1.2.2" localSheetId="3">'[12]A.P.U'!#REF!</definedName>
    <definedName name="TOTALITEM1.2.2" localSheetId="7">'[12]A.P.U'!#REF!</definedName>
    <definedName name="TOTALITEM1.2.2" localSheetId="5">'[12]A.P.U'!#REF!</definedName>
    <definedName name="TOTALITEM1.2.2" localSheetId="6">'[12]A.P.U'!#REF!</definedName>
    <definedName name="TOTALITEM1.2.2" localSheetId="9">'[12]A.P.U'!#REF!</definedName>
    <definedName name="TOTALITEM1.2.2" localSheetId="8">'[12]A.P.U'!#REF!</definedName>
    <definedName name="TOTALITEM1.2.2">'[12]A.P.U'!#REF!</definedName>
    <definedName name="TOTALITEM1.2.3" localSheetId="1">'[12]A.P.U'!#REF!</definedName>
    <definedName name="TOTALITEM1.2.3" localSheetId="2">'[12]A.P.U'!#REF!</definedName>
    <definedName name="TOTALITEM1.2.3" localSheetId="3">'[12]A.P.U'!#REF!</definedName>
    <definedName name="TOTALITEM1.2.3" localSheetId="7">'[12]A.P.U'!#REF!</definedName>
    <definedName name="TOTALITEM1.2.3" localSheetId="5">'[12]A.P.U'!#REF!</definedName>
    <definedName name="TOTALITEM1.2.3" localSheetId="6">'[12]A.P.U'!#REF!</definedName>
    <definedName name="TOTALITEM1.2.3" localSheetId="9">'[12]A.P.U'!#REF!</definedName>
    <definedName name="TOTALITEM1.2.3" localSheetId="8">'[12]A.P.U'!#REF!</definedName>
    <definedName name="TOTALITEM1.2.3">'[12]A.P.U'!#REF!</definedName>
    <definedName name="TOTALITEM1.2.4" localSheetId="1">'[12]A.P.U'!#REF!</definedName>
    <definedName name="TOTALITEM1.2.4" localSheetId="2">'[12]A.P.U'!#REF!</definedName>
    <definedName name="TOTALITEM1.2.4" localSheetId="3">'[12]A.P.U'!#REF!</definedName>
    <definedName name="TOTALITEM1.2.4" localSheetId="7">'[12]A.P.U'!#REF!</definedName>
    <definedName name="TOTALITEM1.2.4" localSheetId="5">'[12]A.P.U'!#REF!</definedName>
    <definedName name="TOTALITEM1.2.4" localSheetId="6">'[12]A.P.U'!#REF!</definedName>
    <definedName name="TOTALITEM1.2.4" localSheetId="9">'[12]A.P.U'!#REF!</definedName>
    <definedName name="TOTALITEM1.2.4" localSheetId="8">'[12]A.P.U'!#REF!</definedName>
    <definedName name="TOTALITEM1.2.4">'[12]A.P.U'!#REF!</definedName>
    <definedName name="TOTALITEM1.2.5" localSheetId="1">'[12]A.P.U'!#REF!</definedName>
    <definedName name="TOTALITEM1.2.5" localSheetId="2">'[12]A.P.U'!#REF!</definedName>
    <definedName name="TOTALITEM1.2.5" localSheetId="3">'[12]A.P.U'!#REF!</definedName>
    <definedName name="TOTALITEM1.2.5" localSheetId="7">'[12]A.P.U'!#REF!</definedName>
    <definedName name="TOTALITEM1.2.5" localSheetId="5">'[12]A.P.U'!#REF!</definedName>
    <definedName name="TOTALITEM1.2.5" localSheetId="6">'[12]A.P.U'!#REF!</definedName>
    <definedName name="TOTALITEM1.2.5" localSheetId="9">'[12]A.P.U'!#REF!</definedName>
    <definedName name="TOTALITEM1.2.5" localSheetId="8">'[12]A.P.U'!#REF!</definedName>
    <definedName name="TOTALITEM1.2.5">'[12]A.P.U'!#REF!</definedName>
    <definedName name="TOTALITEM1.2.6" localSheetId="1">'[12]A.P.U'!#REF!</definedName>
    <definedName name="TOTALITEM1.2.6" localSheetId="2">'[12]A.P.U'!#REF!</definedName>
    <definedName name="TOTALITEM1.2.6" localSheetId="3">'[12]A.P.U'!#REF!</definedName>
    <definedName name="TOTALITEM1.2.6" localSheetId="7">'[12]A.P.U'!#REF!</definedName>
    <definedName name="TOTALITEM1.2.6" localSheetId="5">'[12]A.P.U'!#REF!</definedName>
    <definedName name="TOTALITEM1.2.6" localSheetId="6">'[12]A.P.U'!#REF!</definedName>
    <definedName name="TOTALITEM1.2.6" localSheetId="9">'[12]A.P.U'!#REF!</definedName>
    <definedName name="TOTALITEM1.2.6" localSheetId="8">'[12]A.P.U'!#REF!</definedName>
    <definedName name="TOTALITEM1.2.6">'[12]A.P.U'!#REF!</definedName>
    <definedName name="TOTALITEM1.3.1" localSheetId="1">'[12]A.P.U'!#REF!</definedName>
    <definedName name="TOTALITEM1.3.1" localSheetId="2">'[12]A.P.U'!#REF!</definedName>
    <definedName name="TOTALITEM1.3.1" localSheetId="3">'[12]A.P.U'!#REF!</definedName>
    <definedName name="TOTALITEM1.3.1" localSheetId="7">'[12]A.P.U'!#REF!</definedName>
    <definedName name="TOTALITEM1.3.1" localSheetId="5">'[12]A.P.U'!#REF!</definedName>
    <definedName name="TOTALITEM1.3.1" localSheetId="6">'[12]A.P.U'!#REF!</definedName>
    <definedName name="TOTALITEM1.3.1" localSheetId="9">'[12]A.P.U'!#REF!</definedName>
    <definedName name="TOTALITEM1.3.1" localSheetId="8">'[12]A.P.U'!#REF!</definedName>
    <definedName name="TOTALITEM1.3.1">'[12]A.P.U'!#REF!</definedName>
    <definedName name="TOTALITEM1.4" localSheetId="1">'[12]A.P.U'!#REF!</definedName>
    <definedName name="TOTALITEM1.4" localSheetId="2">'[12]A.P.U'!#REF!</definedName>
    <definedName name="TOTALITEM1.4" localSheetId="3">'[12]A.P.U'!#REF!</definedName>
    <definedName name="TOTALITEM1.4" localSheetId="7">'[12]A.P.U'!#REF!</definedName>
    <definedName name="TOTALITEM1.4" localSheetId="5">'[12]A.P.U'!#REF!</definedName>
    <definedName name="TOTALITEM1.4" localSheetId="6">'[12]A.P.U'!#REF!</definedName>
    <definedName name="TOTALITEM1.4" localSheetId="9">'[12]A.P.U'!#REF!</definedName>
    <definedName name="TOTALITEM1.4" localSheetId="8">'[12]A.P.U'!#REF!</definedName>
    <definedName name="TOTALITEM1.4">'[12]A.P.U'!#REF!</definedName>
    <definedName name="TOTALITEM1.5" localSheetId="1">'[12]A.P.U'!#REF!</definedName>
    <definedName name="TOTALITEM1.5" localSheetId="2">'[12]A.P.U'!#REF!</definedName>
    <definedName name="TOTALITEM1.5" localSheetId="3">'[12]A.P.U'!#REF!</definedName>
    <definedName name="TOTALITEM1.5" localSheetId="7">'[12]A.P.U'!#REF!</definedName>
    <definedName name="TOTALITEM1.5" localSheetId="5">'[12]A.P.U'!#REF!</definedName>
    <definedName name="TOTALITEM1.5" localSheetId="6">'[12]A.P.U'!#REF!</definedName>
    <definedName name="TOTALITEM1.5" localSheetId="9">'[12]A.P.U'!#REF!</definedName>
    <definedName name="TOTALITEM1.5" localSheetId="8">'[12]A.P.U'!#REF!</definedName>
    <definedName name="TOTALITEM1.5">'[12]A.P.U'!#REF!</definedName>
    <definedName name="TOTALITEM1.6" localSheetId="1">'[12]A.P.U'!#REF!</definedName>
    <definedName name="TOTALITEM1.6" localSheetId="2">'[12]A.P.U'!#REF!</definedName>
    <definedName name="TOTALITEM1.6" localSheetId="3">'[12]A.P.U'!#REF!</definedName>
    <definedName name="TOTALITEM1.6" localSheetId="7">'[12]A.P.U'!#REF!</definedName>
    <definedName name="TOTALITEM1.6" localSheetId="5">'[12]A.P.U'!#REF!</definedName>
    <definedName name="TOTALITEM1.6" localSheetId="6">'[12]A.P.U'!#REF!</definedName>
    <definedName name="TOTALITEM1.6" localSheetId="9">'[12]A.P.U'!#REF!</definedName>
    <definedName name="TOTALITEM1.6" localSheetId="8">'[12]A.P.U'!#REF!</definedName>
    <definedName name="TOTALITEM1.6">'[12]A.P.U'!#REF!</definedName>
    <definedName name="TOTALITEM1.7" localSheetId="1">'[12]A.P.U'!#REF!</definedName>
    <definedName name="TOTALITEM1.7" localSheetId="2">'[12]A.P.U'!#REF!</definedName>
    <definedName name="TOTALITEM1.7" localSheetId="3">'[12]A.P.U'!#REF!</definedName>
    <definedName name="TOTALITEM1.7" localSheetId="7">'[12]A.P.U'!#REF!</definedName>
    <definedName name="TOTALITEM1.7" localSheetId="5">'[12]A.P.U'!#REF!</definedName>
    <definedName name="TOTALITEM1.7" localSheetId="6">'[12]A.P.U'!#REF!</definedName>
    <definedName name="TOTALITEM1.7" localSheetId="9">'[12]A.P.U'!#REF!</definedName>
    <definedName name="TOTALITEM1.7" localSheetId="8">'[12]A.P.U'!#REF!</definedName>
    <definedName name="TOTALITEM1.7">'[12]A.P.U'!#REF!</definedName>
    <definedName name="TOTALITEM1.8" localSheetId="1">'[12]A.P.U'!#REF!</definedName>
    <definedName name="TOTALITEM1.8" localSheetId="2">'[12]A.P.U'!#REF!</definedName>
    <definedName name="TOTALITEM1.8" localSheetId="3">'[12]A.P.U'!#REF!</definedName>
    <definedName name="TOTALITEM1.8" localSheetId="7">'[12]A.P.U'!#REF!</definedName>
    <definedName name="TOTALITEM1.8" localSheetId="5">'[12]A.P.U'!#REF!</definedName>
    <definedName name="TOTALITEM1.8" localSheetId="6">'[12]A.P.U'!#REF!</definedName>
    <definedName name="TOTALITEM1.8" localSheetId="9">'[12]A.P.U'!#REF!</definedName>
    <definedName name="TOTALITEM1.8" localSheetId="8">'[12]A.P.U'!#REF!</definedName>
    <definedName name="TOTALITEM1.8">'[12]A.P.U'!#REF!</definedName>
    <definedName name="TOTALITEM10.1" localSheetId="1">'[12]A.P.U'!#REF!</definedName>
    <definedName name="TOTALITEM10.1" localSheetId="2">'[12]A.P.U'!#REF!</definedName>
    <definedName name="TOTALITEM10.1" localSheetId="3">'[12]A.P.U'!#REF!</definedName>
    <definedName name="TOTALITEM10.1" localSheetId="7">'[12]A.P.U'!#REF!</definedName>
    <definedName name="TOTALITEM10.1" localSheetId="5">'[12]A.P.U'!#REF!</definedName>
    <definedName name="TOTALITEM10.1" localSheetId="6">'[12]A.P.U'!#REF!</definedName>
    <definedName name="TOTALITEM10.1" localSheetId="9">'[12]A.P.U'!#REF!</definedName>
    <definedName name="TOTALITEM10.1" localSheetId="8">'[12]A.P.U'!#REF!</definedName>
    <definedName name="TOTALITEM10.1">'[12]A.P.U'!#REF!</definedName>
    <definedName name="TOTALITEM11.1" localSheetId="1">'[12]A.P.U'!#REF!</definedName>
    <definedName name="TOTALITEM11.1" localSheetId="2">'[12]A.P.U'!#REF!</definedName>
    <definedName name="TOTALITEM11.1" localSheetId="3">'[12]A.P.U'!#REF!</definedName>
    <definedName name="TOTALITEM11.1" localSheetId="7">'[12]A.P.U'!#REF!</definedName>
    <definedName name="TOTALITEM11.1" localSheetId="5">'[12]A.P.U'!#REF!</definedName>
    <definedName name="TOTALITEM11.1" localSheetId="6">'[12]A.P.U'!#REF!</definedName>
    <definedName name="TOTALITEM11.1" localSheetId="9">'[12]A.P.U'!#REF!</definedName>
    <definedName name="TOTALITEM11.1" localSheetId="8">'[12]A.P.U'!#REF!</definedName>
    <definedName name="TOTALITEM11.1">'[12]A.P.U'!#REF!</definedName>
    <definedName name="TOTALITEM11.2" localSheetId="1">'[12]A.P.U'!#REF!</definedName>
    <definedName name="TOTALITEM11.2" localSheetId="2">'[12]A.P.U'!#REF!</definedName>
    <definedName name="TOTALITEM11.2" localSheetId="3">'[12]A.P.U'!#REF!</definedName>
    <definedName name="TOTALITEM11.2" localSheetId="7">'[12]A.P.U'!#REF!</definedName>
    <definedName name="TOTALITEM11.2" localSheetId="5">'[12]A.P.U'!#REF!</definedName>
    <definedName name="TOTALITEM11.2" localSheetId="6">'[12]A.P.U'!#REF!</definedName>
    <definedName name="TOTALITEM11.2" localSheetId="9">'[12]A.P.U'!#REF!</definedName>
    <definedName name="TOTALITEM11.2" localSheetId="8">'[12]A.P.U'!#REF!</definedName>
    <definedName name="TOTALITEM11.2">'[12]A.P.U'!#REF!</definedName>
    <definedName name="TOTALITEM11.3" localSheetId="1">'[12]A.P.U'!#REF!</definedName>
    <definedName name="TOTALITEM11.3" localSheetId="2">'[12]A.P.U'!#REF!</definedName>
    <definedName name="TOTALITEM11.3" localSheetId="3">'[12]A.P.U'!#REF!</definedName>
    <definedName name="TOTALITEM11.3" localSheetId="7">'[12]A.P.U'!#REF!</definedName>
    <definedName name="TOTALITEM11.3" localSheetId="5">'[12]A.P.U'!#REF!</definedName>
    <definedName name="TOTALITEM11.3" localSheetId="6">'[12]A.P.U'!#REF!</definedName>
    <definedName name="TOTALITEM11.3" localSheetId="9">'[12]A.P.U'!#REF!</definedName>
    <definedName name="TOTALITEM11.3" localSheetId="8">'[12]A.P.U'!#REF!</definedName>
    <definedName name="TOTALITEM11.3">'[12]A.P.U'!#REF!</definedName>
    <definedName name="TOTALITEM11.4" localSheetId="1">'[12]A.P.U'!#REF!</definedName>
    <definedName name="TOTALITEM11.4" localSheetId="2">'[12]A.P.U'!#REF!</definedName>
    <definedName name="TOTALITEM11.4" localSheetId="3">'[12]A.P.U'!#REF!</definedName>
    <definedName name="TOTALITEM11.4" localSheetId="7">'[12]A.P.U'!#REF!</definedName>
    <definedName name="TOTALITEM11.4" localSheetId="5">'[12]A.P.U'!#REF!</definedName>
    <definedName name="TOTALITEM11.4" localSheetId="6">'[12]A.P.U'!#REF!</definedName>
    <definedName name="TOTALITEM11.4" localSheetId="9">'[12]A.P.U'!#REF!</definedName>
    <definedName name="TOTALITEM11.4" localSheetId="8">'[12]A.P.U'!#REF!</definedName>
    <definedName name="TOTALITEM11.4">'[12]A.P.U'!#REF!</definedName>
    <definedName name="TOTALITEM11.5" localSheetId="1">'[12]A.P.U'!#REF!</definedName>
    <definedName name="TOTALITEM11.5" localSheetId="2">'[12]A.P.U'!#REF!</definedName>
    <definedName name="TOTALITEM11.5" localSheetId="3">'[12]A.P.U'!#REF!</definedName>
    <definedName name="TOTALITEM11.5" localSheetId="7">'[12]A.P.U'!#REF!</definedName>
    <definedName name="TOTALITEM11.5" localSheetId="5">'[12]A.P.U'!#REF!</definedName>
    <definedName name="TOTALITEM11.5" localSheetId="6">'[12]A.P.U'!#REF!</definedName>
    <definedName name="TOTALITEM11.5" localSheetId="9">'[12]A.P.U'!#REF!</definedName>
    <definedName name="TOTALITEM11.5" localSheetId="8">'[12]A.P.U'!#REF!</definedName>
    <definedName name="TOTALITEM11.5">'[12]A.P.U'!#REF!</definedName>
    <definedName name="TOTALITEM11.6" localSheetId="1">'[12]A.P.U'!#REF!</definedName>
    <definedName name="TOTALITEM11.6" localSheetId="2">'[12]A.P.U'!#REF!</definedName>
    <definedName name="TOTALITEM11.6" localSheetId="3">'[12]A.P.U'!#REF!</definedName>
    <definedName name="TOTALITEM11.6" localSheetId="7">'[12]A.P.U'!#REF!</definedName>
    <definedName name="TOTALITEM11.6" localSheetId="5">'[12]A.P.U'!#REF!</definedName>
    <definedName name="TOTALITEM11.6" localSheetId="6">'[12]A.P.U'!#REF!</definedName>
    <definedName name="TOTALITEM11.6" localSheetId="9">'[12]A.P.U'!#REF!</definedName>
    <definedName name="TOTALITEM11.6" localSheetId="8">'[12]A.P.U'!#REF!</definedName>
    <definedName name="TOTALITEM11.6">'[12]A.P.U'!#REF!</definedName>
    <definedName name="TOTALITEM12.1" localSheetId="1">'[12]A.P.U'!#REF!</definedName>
    <definedName name="TOTALITEM12.1" localSheetId="2">'[12]A.P.U'!#REF!</definedName>
    <definedName name="TOTALITEM12.1" localSheetId="3">'[12]A.P.U'!#REF!</definedName>
    <definedName name="TOTALITEM12.1" localSheetId="7">'[12]A.P.U'!#REF!</definedName>
    <definedName name="TOTALITEM12.1" localSheetId="5">'[12]A.P.U'!#REF!</definedName>
    <definedName name="TOTALITEM12.1" localSheetId="6">'[12]A.P.U'!#REF!</definedName>
    <definedName name="TOTALITEM12.1" localSheetId="9">'[12]A.P.U'!#REF!</definedName>
    <definedName name="TOTALITEM12.1" localSheetId="8">'[12]A.P.U'!#REF!</definedName>
    <definedName name="TOTALITEM12.1">'[12]A.P.U'!#REF!</definedName>
    <definedName name="TOTALITEM12.10" localSheetId="1">'[12]A.P.U'!#REF!</definedName>
    <definedName name="TOTALITEM12.10" localSheetId="2">'[12]A.P.U'!#REF!</definedName>
    <definedName name="TOTALITEM12.10" localSheetId="3">'[12]A.P.U'!#REF!</definedName>
    <definedName name="TOTALITEM12.10" localSheetId="7">'[12]A.P.U'!#REF!</definedName>
    <definedName name="TOTALITEM12.10" localSheetId="5">'[12]A.P.U'!#REF!</definedName>
    <definedName name="TOTALITEM12.10" localSheetId="6">'[12]A.P.U'!#REF!</definedName>
    <definedName name="TOTALITEM12.10" localSheetId="9">'[12]A.P.U'!#REF!</definedName>
    <definedName name="TOTALITEM12.10" localSheetId="8">'[12]A.P.U'!#REF!</definedName>
    <definedName name="TOTALITEM12.10">'[12]A.P.U'!#REF!</definedName>
    <definedName name="TOTALITEM12.2" localSheetId="1">'[12]A.P.U'!#REF!</definedName>
    <definedName name="TOTALITEM12.2" localSheetId="2">'[12]A.P.U'!#REF!</definedName>
    <definedName name="TOTALITEM12.2" localSheetId="3">'[12]A.P.U'!#REF!</definedName>
    <definedName name="TOTALITEM12.2" localSheetId="7">'[12]A.P.U'!#REF!</definedName>
    <definedName name="TOTALITEM12.2" localSheetId="5">'[12]A.P.U'!#REF!</definedName>
    <definedName name="TOTALITEM12.2" localSheetId="6">'[12]A.P.U'!#REF!</definedName>
    <definedName name="TOTALITEM12.2" localSheetId="9">'[12]A.P.U'!#REF!</definedName>
    <definedName name="TOTALITEM12.2" localSheetId="8">'[12]A.P.U'!#REF!</definedName>
    <definedName name="TOTALITEM12.2">'[12]A.P.U'!#REF!</definedName>
    <definedName name="TOTALITEM12.3" localSheetId="1">'[12]A.P.U'!#REF!</definedName>
    <definedName name="TOTALITEM12.3" localSheetId="2">'[12]A.P.U'!#REF!</definedName>
    <definedName name="TOTALITEM12.3" localSheetId="3">'[12]A.P.U'!#REF!</definedName>
    <definedName name="TOTALITEM12.3" localSheetId="7">'[12]A.P.U'!#REF!</definedName>
    <definedName name="TOTALITEM12.3" localSheetId="5">'[12]A.P.U'!#REF!</definedName>
    <definedName name="TOTALITEM12.3" localSheetId="6">'[12]A.P.U'!#REF!</definedName>
    <definedName name="TOTALITEM12.3" localSheetId="9">'[12]A.P.U'!#REF!</definedName>
    <definedName name="TOTALITEM12.3" localSheetId="8">'[12]A.P.U'!#REF!</definedName>
    <definedName name="TOTALITEM12.3">'[12]A.P.U'!#REF!</definedName>
    <definedName name="TOTALITEM12.4" localSheetId="1">'[12]A.P.U'!#REF!</definedName>
    <definedName name="TOTALITEM12.4" localSheetId="2">'[12]A.P.U'!#REF!</definedName>
    <definedName name="TOTALITEM12.4" localSheetId="3">'[12]A.P.U'!#REF!</definedName>
    <definedName name="TOTALITEM12.4" localSheetId="7">'[12]A.P.U'!#REF!</definedName>
    <definedName name="TOTALITEM12.4" localSheetId="5">'[12]A.P.U'!#REF!</definedName>
    <definedName name="TOTALITEM12.4" localSheetId="6">'[12]A.P.U'!#REF!</definedName>
    <definedName name="TOTALITEM12.4" localSheetId="9">'[12]A.P.U'!#REF!</definedName>
    <definedName name="TOTALITEM12.4" localSheetId="8">'[12]A.P.U'!#REF!</definedName>
    <definedName name="TOTALITEM12.4">'[12]A.P.U'!#REF!</definedName>
    <definedName name="TOTALITEM12.5" localSheetId="1">'[12]A.P.U'!#REF!</definedName>
    <definedName name="TOTALITEM12.5" localSheetId="2">'[12]A.P.U'!#REF!</definedName>
    <definedName name="TOTALITEM12.5" localSheetId="3">'[12]A.P.U'!#REF!</definedName>
    <definedName name="TOTALITEM12.5" localSheetId="7">'[12]A.P.U'!#REF!</definedName>
    <definedName name="TOTALITEM12.5" localSheetId="5">'[12]A.P.U'!#REF!</definedName>
    <definedName name="TOTALITEM12.5" localSheetId="6">'[12]A.P.U'!#REF!</definedName>
    <definedName name="TOTALITEM12.5" localSheetId="9">'[12]A.P.U'!#REF!</definedName>
    <definedName name="TOTALITEM12.5" localSheetId="8">'[12]A.P.U'!#REF!</definedName>
    <definedName name="TOTALITEM12.5">'[12]A.P.U'!#REF!</definedName>
    <definedName name="TOTALITEM12.6" localSheetId="1">'[12]A.P.U'!#REF!</definedName>
    <definedName name="TOTALITEM12.6" localSheetId="2">'[12]A.P.U'!#REF!</definedName>
    <definedName name="TOTALITEM12.6" localSheetId="3">'[12]A.P.U'!#REF!</definedName>
    <definedName name="TOTALITEM12.6" localSheetId="7">'[12]A.P.U'!#REF!</definedName>
    <definedName name="TOTALITEM12.6" localSheetId="5">'[12]A.P.U'!#REF!</definedName>
    <definedName name="TOTALITEM12.6" localSheetId="6">'[12]A.P.U'!#REF!</definedName>
    <definedName name="TOTALITEM12.6" localSheetId="9">'[12]A.P.U'!#REF!</definedName>
    <definedName name="TOTALITEM12.6" localSheetId="8">'[12]A.P.U'!#REF!</definedName>
    <definedName name="TOTALITEM12.6">'[12]A.P.U'!#REF!</definedName>
    <definedName name="TOTALITEM12.7" localSheetId="1">'[12]A.P.U'!#REF!</definedName>
    <definedName name="TOTALITEM12.7" localSheetId="2">'[12]A.P.U'!#REF!</definedName>
    <definedName name="TOTALITEM12.7" localSheetId="3">'[12]A.P.U'!#REF!</definedName>
    <definedName name="TOTALITEM12.7" localSheetId="7">'[12]A.P.U'!#REF!</definedName>
    <definedName name="TOTALITEM12.7" localSheetId="5">'[12]A.P.U'!#REF!</definedName>
    <definedName name="TOTALITEM12.7" localSheetId="6">'[12]A.P.U'!#REF!</definedName>
    <definedName name="TOTALITEM12.7" localSheetId="9">'[12]A.P.U'!#REF!</definedName>
    <definedName name="TOTALITEM12.7" localSheetId="8">'[12]A.P.U'!#REF!</definedName>
    <definedName name="TOTALITEM12.7">'[12]A.P.U'!#REF!</definedName>
    <definedName name="TOTALITEM12.8" localSheetId="1">'[12]A.P.U'!#REF!</definedName>
    <definedName name="TOTALITEM12.8" localSheetId="2">'[12]A.P.U'!#REF!</definedName>
    <definedName name="TOTALITEM12.8" localSheetId="3">'[12]A.P.U'!#REF!</definedName>
    <definedName name="TOTALITEM12.8" localSheetId="7">'[12]A.P.U'!#REF!</definedName>
    <definedName name="TOTALITEM12.8" localSheetId="5">'[12]A.P.U'!#REF!</definedName>
    <definedName name="TOTALITEM12.8" localSheetId="6">'[12]A.P.U'!#REF!</definedName>
    <definedName name="TOTALITEM12.8" localSheetId="9">'[12]A.P.U'!#REF!</definedName>
    <definedName name="TOTALITEM12.8" localSheetId="8">'[12]A.P.U'!#REF!</definedName>
    <definedName name="TOTALITEM12.8">'[12]A.P.U'!#REF!</definedName>
    <definedName name="TOTALITEM12.9" localSheetId="1">'[12]A.P.U'!#REF!</definedName>
    <definedName name="TOTALITEM12.9" localSheetId="2">'[12]A.P.U'!#REF!</definedName>
    <definedName name="TOTALITEM12.9" localSheetId="3">'[12]A.P.U'!#REF!</definedName>
    <definedName name="TOTALITEM12.9" localSheetId="7">'[12]A.P.U'!#REF!</definedName>
    <definedName name="TOTALITEM12.9" localSheetId="5">'[12]A.P.U'!#REF!</definedName>
    <definedName name="TOTALITEM12.9" localSheetId="6">'[12]A.P.U'!#REF!</definedName>
    <definedName name="TOTALITEM12.9" localSheetId="9">'[12]A.P.U'!#REF!</definedName>
    <definedName name="TOTALITEM12.9" localSheetId="8">'[12]A.P.U'!#REF!</definedName>
    <definedName name="TOTALITEM12.9">'[12]A.P.U'!#REF!</definedName>
    <definedName name="TOTALITEM13.1.1" localSheetId="1">'[12]A.P.U'!#REF!</definedName>
    <definedName name="TOTALITEM13.1.1" localSheetId="2">'[12]A.P.U'!#REF!</definedName>
    <definedName name="TOTALITEM13.1.1" localSheetId="3">'[12]A.P.U'!#REF!</definedName>
    <definedName name="TOTALITEM13.1.1" localSheetId="7">'[12]A.P.U'!#REF!</definedName>
    <definedName name="TOTALITEM13.1.1" localSheetId="5">'[12]A.P.U'!#REF!</definedName>
    <definedName name="TOTALITEM13.1.1" localSheetId="6">'[12]A.P.U'!#REF!</definedName>
    <definedName name="TOTALITEM13.1.1" localSheetId="9">'[12]A.P.U'!#REF!</definedName>
    <definedName name="TOTALITEM13.1.1" localSheetId="8">'[12]A.P.U'!#REF!</definedName>
    <definedName name="TOTALITEM13.1.1">'[12]A.P.U'!#REF!</definedName>
    <definedName name="TOTALITEM13.1.2" localSheetId="1">'[12]A.P.U'!#REF!</definedName>
    <definedName name="TOTALITEM13.1.2" localSheetId="2">'[12]A.P.U'!#REF!</definedName>
    <definedName name="TOTALITEM13.1.2" localSheetId="3">'[12]A.P.U'!#REF!</definedName>
    <definedName name="TOTALITEM13.1.2" localSheetId="7">'[12]A.P.U'!#REF!</definedName>
    <definedName name="TOTALITEM13.1.2" localSheetId="5">'[12]A.P.U'!#REF!</definedName>
    <definedName name="TOTALITEM13.1.2" localSheetId="6">'[12]A.P.U'!#REF!</definedName>
    <definedName name="TOTALITEM13.1.2" localSheetId="9">'[12]A.P.U'!#REF!</definedName>
    <definedName name="TOTALITEM13.1.2" localSheetId="8">'[12]A.P.U'!#REF!</definedName>
    <definedName name="TOTALITEM13.1.2">'[12]A.P.U'!#REF!</definedName>
    <definedName name="TOTALITEM13.1.3" localSheetId="1">'[12]A.P.U'!#REF!</definedName>
    <definedName name="TOTALITEM13.1.3" localSheetId="2">'[12]A.P.U'!#REF!</definedName>
    <definedName name="TOTALITEM13.1.3" localSheetId="3">'[12]A.P.U'!#REF!</definedName>
    <definedName name="TOTALITEM13.1.3" localSheetId="7">'[12]A.P.U'!#REF!</definedName>
    <definedName name="TOTALITEM13.1.3" localSheetId="5">'[12]A.P.U'!#REF!</definedName>
    <definedName name="TOTALITEM13.1.3" localSheetId="6">'[12]A.P.U'!#REF!</definedName>
    <definedName name="TOTALITEM13.1.3" localSheetId="9">'[12]A.P.U'!#REF!</definedName>
    <definedName name="TOTALITEM13.1.3" localSheetId="8">'[12]A.P.U'!#REF!</definedName>
    <definedName name="TOTALITEM13.1.3">'[12]A.P.U'!#REF!</definedName>
    <definedName name="TOTALITEM13.2.2" localSheetId="1">'[12]A.P.U'!#REF!</definedName>
    <definedName name="TOTALITEM13.2.2" localSheetId="2">'[12]A.P.U'!#REF!</definedName>
    <definedName name="TOTALITEM13.2.2" localSheetId="3">'[12]A.P.U'!#REF!</definedName>
    <definedName name="TOTALITEM13.2.2" localSheetId="7">'[12]A.P.U'!#REF!</definedName>
    <definedName name="TOTALITEM13.2.2" localSheetId="5">'[12]A.P.U'!#REF!</definedName>
    <definedName name="TOTALITEM13.2.2" localSheetId="6">'[12]A.P.U'!#REF!</definedName>
    <definedName name="TOTALITEM13.2.2" localSheetId="9">'[12]A.P.U'!#REF!</definedName>
    <definedName name="TOTALITEM13.2.2" localSheetId="8">'[12]A.P.U'!#REF!</definedName>
    <definedName name="TOTALITEM13.2.2">'[12]A.P.U'!#REF!</definedName>
    <definedName name="TOTALITEM14.2" localSheetId="1">'[12]A.P.U'!#REF!</definedName>
    <definedName name="TOTALITEM14.2" localSheetId="2">'[12]A.P.U'!#REF!</definedName>
    <definedName name="TOTALITEM14.2" localSheetId="3">'[12]A.P.U'!#REF!</definedName>
    <definedName name="TOTALITEM14.2" localSheetId="7">'[12]A.P.U'!#REF!</definedName>
    <definedName name="TOTALITEM14.2" localSheetId="5">'[12]A.P.U'!#REF!</definedName>
    <definedName name="TOTALITEM14.2" localSheetId="6">'[12]A.P.U'!#REF!</definedName>
    <definedName name="TOTALITEM14.2" localSheetId="9">'[12]A.P.U'!#REF!</definedName>
    <definedName name="TOTALITEM14.2" localSheetId="8">'[12]A.P.U'!#REF!</definedName>
    <definedName name="TOTALITEM14.2">'[12]A.P.U'!#REF!</definedName>
    <definedName name="TOTALITEM14.3" localSheetId="1">'[12]A.P.U'!#REF!</definedName>
    <definedName name="TOTALITEM14.3" localSheetId="2">'[12]A.P.U'!#REF!</definedName>
    <definedName name="TOTALITEM14.3" localSheetId="3">'[12]A.P.U'!#REF!</definedName>
    <definedName name="TOTALITEM14.3" localSheetId="7">'[12]A.P.U'!#REF!</definedName>
    <definedName name="TOTALITEM14.3" localSheetId="5">'[12]A.P.U'!#REF!</definedName>
    <definedName name="TOTALITEM14.3" localSheetId="6">'[12]A.P.U'!#REF!</definedName>
    <definedName name="TOTALITEM14.3" localSheetId="9">'[12]A.P.U'!#REF!</definedName>
    <definedName name="TOTALITEM14.3" localSheetId="8">'[12]A.P.U'!#REF!</definedName>
    <definedName name="TOTALITEM14.3">'[12]A.P.U'!#REF!</definedName>
    <definedName name="TOTALITEM14.4" localSheetId="1">'[12]A.P.U'!#REF!</definedName>
    <definedName name="TOTALITEM14.4" localSheetId="2">'[12]A.P.U'!#REF!</definedName>
    <definedName name="TOTALITEM14.4" localSheetId="3">'[12]A.P.U'!#REF!</definedName>
    <definedName name="TOTALITEM14.4" localSheetId="7">'[12]A.P.U'!#REF!</definedName>
    <definedName name="TOTALITEM14.4" localSheetId="5">'[12]A.P.U'!#REF!</definedName>
    <definedName name="TOTALITEM14.4" localSheetId="6">'[12]A.P.U'!#REF!</definedName>
    <definedName name="TOTALITEM14.4" localSheetId="9">'[12]A.P.U'!#REF!</definedName>
    <definedName name="TOTALITEM14.4" localSheetId="8">'[12]A.P.U'!#REF!</definedName>
    <definedName name="TOTALITEM14.4">'[12]A.P.U'!#REF!</definedName>
    <definedName name="TOTALITEM14.5" localSheetId="1">'[12]A.P.U'!#REF!</definedName>
    <definedName name="TOTALITEM14.5" localSheetId="2">'[12]A.P.U'!#REF!</definedName>
    <definedName name="TOTALITEM14.5" localSheetId="3">'[12]A.P.U'!#REF!</definedName>
    <definedName name="TOTALITEM14.5" localSheetId="7">'[12]A.P.U'!#REF!</definedName>
    <definedName name="TOTALITEM14.5" localSheetId="5">'[12]A.P.U'!#REF!</definedName>
    <definedName name="TOTALITEM14.5" localSheetId="6">'[12]A.P.U'!#REF!</definedName>
    <definedName name="TOTALITEM14.5" localSheetId="9">'[12]A.P.U'!#REF!</definedName>
    <definedName name="TOTALITEM14.5" localSheetId="8">'[12]A.P.U'!#REF!</definedName>
    <definedName name="TOTALITEM14.5">'[12]A.P.U'!#REF!</definedName>
    <definedName name="TOTALITEM14.6" localSheetId="1">'[12]A.P.U'!#REF!</definedName>
    <definedName name="TOTALITEM14.6" localSheetId="2">'[12]A.P.U'!#REF!</definedName>
    <definedName name="TOTALITEM14.6" localSheetId="3">'[12]A.P.U'!#REF!</definedName>
    <definedName name="TOTALITEM14.6" localSheetId="7">'[12]A.P.U'!#REF!</definedName>
    <definedName name="TOTALITEM14.6" localSheetId="5">'[12]A.P.U'!#REF!</definedName>
    <definedName name="TOTALITEM14.6" localSheetId="6">'[12]A.P.U'!#REF!</definedName>
    <definedName name="TOTALITEM14.6" localSheetId="9">'[12]A.P.U'!#REF!</definedName>
    <definedName name="TOTALITEM14.6" localSheetId="8">'[12]A.P.U'!#REF!</definedName>
    <definedName name="TOTALITEM14.6">'[12]A.P.U'!#REF!</definedName>
    <definedName name="TOTALITEM15" localSheetId="1">'[12]A.P.U'!#REF!</definedName>
    <definedName name="TOTALITEM15" localSheetId="2">'[12]A.P.U'!#REF!</definedName>
    <definedName name="TOTALITEM15" localSheetId="3">'[12]A.P.U'!#REF!</definedName>
    <definedName name="TOTALITEM15" localSheetId="7">'[12]A.P.U'!#REF!</definedName>
    <definedName name="TOTALITEM15" localSheetId="5">'[12]A.P.U'!#REF!</definedName>
    <definedName name="TOTALITEM15" localSheetId="6">'[12]A.P.U'!#REF!</definedName>
    <definedName name="TOTALITEM15" localSheetId="9">'[12]A.P.U'!#REF!</definedName>
    <definedName name="TOTALITEM15" localSheetId="8">'[12]A.P.U'!#REF!</definedName>
    <definedName name="TOTALITEM15">'[12]A.P.U'!#REF!</definedName>
    <definedName name="TOTALITEM16" localSheetId="1">'[12]A.P.U'!#REF!</definedName>
    <definedName name="TOTALITEM16" localSheetId="2">'[12]A.P.U'!#REF!</definedName>
    <definedName name="TOTALITEM16" localSheetId="3">'[12]A.P.U'!#REF!</definedName>
    <definedName name="TOTALITEM16" localSheetId="7">'[12]A.P.U'!#REF!</definedName>
    <definedName name="TOTALITEM16" localSheetId="5">'[12]A.P.U'!#REF!</definedName>
    <definedName name="TOTALITEM16" localSheetId="6">'[12]A.P.U'!#REF!</definedName>
    <definedName name="TOTALITEM16" localSheetId="9">'[12]A.P.U'!#REF!</definedName>
    <definedName name="TOTALITEM16" localSheetId="8">'[12]A.P.U'!#REF!</definedName>
    <definedName name="TOTALITEM16">'[12]A.P.U'!#REF!</definedName>
    <definedName name="TOTALITEM2.1" localSheetId="1">'[12]A.P.U'!#REF!</definedName>
    <definedName name="TOTALITEM2.1" localSheetId="2">'[12]A.P.U'!#REF!</definedName>
    <definedName name="TOTALITEM2.1" localSheetId="3">'[12]A.P.U'!#REF!</definedName>
    <definedName name="TOTALITEM2.1" localSheetId="7">'[12]A.P.U'!#REF!</definedName>
    <definedName name="TOTALITEM2.1" localSheetId="5">'[12]A.P.U'!#REF!</definedName>
    <definedName name="TOTALITEM2.1" localSheetId="6">'[12]A.P.U'!#REF!</definedName>
    <definedName name="TOTALITEM2.1" localSheetId="9">'[12]A.P.U'!#REF!</definedName>
    <definedName name="TOTALITEM2.1" localSheetId="8">'[12]A.P.U'!#REF!</definedName>
    <definedName name="TOTALITEM2.1">'[12]A.P.U'!#REF!</definedName>
    <definedName name="TOTALITEM2.10" localSheetId="1">'[12]A.P.U'!#REF!</definedName>
    <definedName name="TOTALITEM2.10" localSheetId="2">'[12]A.P.U'!#REF!</definedName>
    <definedName name="TOTALITEM2.10" localSheetId="3">'[12]A.P.U'!#REF!</definedName>
    <definedName name="TOTALITEM2.10" localSheetId="7">'[12]A.P.U'!#REF!</definedName>
    <definedName name="TOTALITEM2.10" localSheetId="5">'[12]A.P.U'!#REF!</definedName>
    <definedName name="TOTALITEM2.10" localSheetId="6">'[12]A.P.U'!#REF!</definedName>
    <definedName name="TOTALITEM2.10" localSheetId="9">'[12]A.P.U'!#REF!</definedName>
    <definedName name="TOTALITEM2.10" localSheetId="8">'[12]A.P.U'!#REF!</definedName>
    <definedName name="TOTALITEM2.10">'[12]A.P.U'!#REF!</definedName>
    <definedName name="TOTALITEM2.11.1" localSheetId="1">'[12]A.P.U'!#REF!</definedName>
    <definedName name="TOTALITEM2.11.1" localSheetId="2">'[12]A.P.U'!#REF!</definedName>
    <definedName name="TOTALITEM2.11.1" localSheetId="3">'[12]A.P.U'!#REF!</definedName>
    <definedName name="TOTALITEM2.11.1" localSheetId="7">'[12]A.P.U'!#REF!</definedName>
    <definedName name="TOTALITEM2.11.1" localSheetId="5">'[12]A.P.U'!#REF!</definedName>
    <definedName name="TOTALITEM2.11.1" localSheetId="6">'[12]A.P.U'!#REF!</definedName>
    <definedName name="TOTALITEM2.11.1" localSheetId="9">'[12]A.P.U'!#REF!</definedName>
    <definedName name="TOTALITEM2.11.1" localSheetId="8">'[12]A.P.U'!#REF!</definedName>
    <definedName name="TOTALITEM2.11.1">'[12]A.P.U'!#REF!</definedName>
    <definedName name="TOTALITEM2.11.2" localSheetId="1">'[12]A.P.U'!#REF!</definedName>
    <definedName name="TOTALITEM2.11.2" localSheetId="2">'[12]A.P.U'!#REF!</definedName>
    <definedName name="TOTALITEM2.11.2" localSheetId="3">'[12]A.P.U'!#REF!</definedName>
    <definedName name="TOTALITEM2.11.2" localSheetId="7">'[12]A.P.U'!#REF!</definedName>
    <definedName name="TOTALITEM2.11.2" localSheetId="5">'[12]A.P.U'!#REF!</definedName>
    <definedName name="TOTALITEM2.11.2" localSheetId="6">'[12]A.P.U'!#REF!</definedName>
    <definedName name="TOTALITEM2.11.2" localSheetId="9">'[12]A.P.U'!#REF!</definedName>
    <definedName name="TOTALITEM2.11.2" localSheetId="8">'[12]A.P.U'!#REF!</definedName>
    <definedName name="TOTALITEM2.11.2">'[12]A.P.U'!#REF!</definedName>
    <definedName name="TOTALITEM2.12.1" localSheetId="1">'[12]A.P.U'!#REF!</definedName>
    <definedName name="TOTALITEM2.12.1" localSheetId="2">'[12]A.P.U'!#REF!</definedName>
    <definedName name="TOTALITEM2.12.1" localSheetId="3">'[12]A.P.U'!#REF!</definedName>
    <definedName name="TOTALITEM2.12.1" localSheetId="7">'[12]A.P.U'!#REF!</definedName>
    <definedName name="TOTALITEM2.12.1" localSheetId="5">'[12]A.P.U'!#REF!</definedName>
    <definedName name="TOTALITEM2.12.1" localSheetId="6">'[12]A.P.U'!#REF!</definedName>
    <definedName name="TOTALITEM2.12.1" localSheetId="9">'[12]A.P.U'!#REF!</definedName>
    <definedName name="TOTALITEM2.12.1" localSheetId="8">'[12]A.P.U'!#REF!</definedName>
    <definedName name="TOTALITEM2.12.1">'[12]A.P.U'!#REF!</definedName>
    <definedName name="TOTALITEM2.2" localSheetId="1">'[12]A.P.U'!#REF!</definedName>
    <definedName name="TOTALITEM2.2" localSheetId="2">'[12]A.P.U'!#REF!</definedName>
    <definedName name="TOTALITEM2.2" localSheetId="3">'[12]A.P.U'!#REF!</definedName>
    <definedName name="TOTALITEM2.2" localSheetId="7">'[12]A.P.U'!#REF!</definedName>
    <definedName name="TOTALITEM2.2" localSheetId="5">'[12]A.P.U'!#REF!</definedName>
    <definedName name="TOTALITEM2.2" localSheetId="6">'[12]A.P.U'!#REF!</definedName>
    <definedName name="TOTALITEM2.2" localSheetId="9">'[12]A.P.U'!#REF!</definedName>
    <definedName name="TOTALITEM2.2" localSheetId="8">'[12]A.P.U'!#REF!</definedName>
    <definedName name="TOTALITEM2.2">'[12]A.P.U'!#REF!</definedName>
    <definedName name="TOTALITEM2.3" localSheetId="1">'[12]A.P.U'!#REF!</definedName>
    <definedName name="TOTALITEM2.3" localSheetId="2">'[12]A.P.U'!#REF!</definedName>
    <definedName name="TOTALITEM2.3" localSheetId="3">'[12]A.P.U'!#REF!</definedName>
    <definedName name="TOTALITEM2.3" localSheetId="7">'[12]A.P.U'!#REF!</definedName>
    <definedName name="TOTALITEM2.3" localSheetId="5">'[12]A.P.U'!#REF!</definedName>
    <definedName name="TOTALITEM2.3" localSheetId="6">'[12]A.P.U'!#REF!</definedName>
    <definedName name="TOTALITEM2.3" localSheetId="9">'[12]A.P.U'!#REF!</definedName>
    <definedName name="TOTALITEM2.3" localSheetId="8">'[12]A.P.U'!#REF!</definedName>
    <definedName name="TOTALITEM2.3">'[12]A.P.U'!#REF!</definedName>
    <definedName name="TOTALITEM2.4" localSheetId="1">'[12]A.P.U'!#REF!</definedName>
    <definedName name="TOTALITEM2.4" localSheetId="2">'[12]A.P.U'!#REF!</definedName>
    <definedName name="TOTALITEM2.4" localSheetId="3">'[12]A.P.U'!#REF!</definedName>
    <definedName name="TOTALITEM2.4" localSheetId="7">'[12]A.P.U'!#REF!</definedName>
    <definedName name="TOTALITEM2.4" localSheetId="5">'[12]A.P.U'!#REF!</definedName>
    <definedName name="TOTALITEM2.4" localSheetId="6">'[12]A.P.U'!#REF!</definedName>
    <definedName name="TOTALITEM2.4" localSheetId="9">'[12]A.P.U'!#REF!</definedName>
    <definedName name="TOTALITEM2.4" localSheetId="8">'[12]A.P.U'!#REF!</definedName>
    <definedName name="TOTALITEM2.4">'[12]A.P.U'!#REF!</definedName>
    <definedName name="TOTALITEM2.5" localSheetId="1">'[12]A.P.U'!#REF!</definedName>
    <definedName name="TOTALITEM2.5" localSheetId="2">'[12]A.P.U'!#REF!</definedName>
    <definedName name="TOTALITEM2.5" localSheetId="3">'[12]A.P.U'!#REF!</definedName>
    <definedName name="TOTALITEM2.5" localSheetId="7">'[12]A.P.U'!#REF!</definedName>
    <definedName name="TOTALITEM2.5" localSheetId="5">'[12]A.P.U'!#REF!</definedName>
    <definedName name="TOTALITEM2.5" localSheetId="6">'[12]A.P.U'!#REF!</definedName>
    <definedName name="TOTALITEM2.5" localSheetId="9">'[12]A.P.U'!#REF!</definedName>
    <definedName name="TOTALITEM2.5" localSheetId="8">'[12]A.P.U'!#REF!</definedName>
    <definedName name="TOTALITEM2.5">'[12]A.P.U'!#REF!</definedName>
    <definedName name="TOTALITEM2.6" localSheetId="1">'[12]A.P.U'!#REF!</definedName>
    <definedName name="TOTALITEM2.6" localSheetId="2">'[12]A.P.U'!#REF!</definedName>
    <definedName name="TOTALITEM2.6" localSheetId="3">'[12]A.P.U'!#REF!</definedName>
    <definedName name="TOTALITEM2.6" localSheetId="7">'[12]A.P.U'!#REF!</definedName>
    <definedName name="TOTALITEM2.6" localSheetId="5">'[12]A.P.U'!#REF!</definedName>
    <definedName name="TOTALITEM2.6" localSheetId="6">'[12]A.P.U'!#REF!</definedName>
    <definedName name="TOTALITEM2.6" localSheetId="9">'[12]A.P.U'!#REF!</definedName>
    <definedName name="TOTALITEM2.6" localSheetId="8">'[12]A.P.U'!#REF!</definedName>
    <definedName name="TOTALITEM2.6">'[12]A.P.U'!#REF!</definedName>
    <definedName name="TOTALITEM2.7" localSheetId="1">'[12]A.P.U'!#REF!</definedName>
    <definedName name="TOTALITEM2.7" localSheetId="2">'[12]A.P.U'!#REF!</definedName>
    <definedName name="TOTALITEM2.7" localSheetId="3">'[12]A.P.U'!#REF!</definedName>
    <definedName name="TOTALITEM2.7" localSheetId="7">'[12]A.P.U'!#REF!</definedName>
    <definedName name="TOTALITEM2.7" localSheetId="5">'[12]A.P.U'!#REF!</definedName>
    <definedName name="TOTALITEM2.7" localSheetId="6">'[12]A.P.U'!#REF!</definedName>
    <definedName name="TOTALITEM2.7" localSheetId="9">'[12]A.P.U'!#REF!</definedName>
    <definedName name="TOTALITEM2.7" localSheetId="8">'[12]A.P.U'!#REF!</definedName>
    <definedName name="TOTALITEM2.7">'[12]A.P.U'!#REF!</definedName>
    <definedName name="TOTALITEM3.1.1" localSheetId="1">'[12]A.P.U'!#REF!</definedName>
    <definedName name="TOTALITEM3.1.1" localSheetId="2">'[12]A.P.U'!#REF!</definedName>
    <definedName name="TOTALITEM3.1.1" localSheetId="3">'[12]A.P.U'!#REF!</definedName>
    <definedName name="TOTALITEM3.1.1" localSheetId="7">'[12]A.P.U'!#REF!</definedName>
    <definedName name="TOTALITEM3.1.1" localSheetId="5">'[12]A.P.U'!#REF!</definedName>
    <definedName name="TOTALITEM3.1.1" localSheetId="6">'[12]A.P.U'!#REF!</definedName>
    <definedName name="TOTALITEM3.1.1" localSheetId="9">'[12]A.P.U'!#REF!</definedName>
    <definedName name="TOTALITEM3.1.1" localSheetId="8">'[12]A.P.U'!#REF!</definedName>
    <definedName name="TOTALITEM3.1.1">'[12]A.P.U'!#REF!</definedName>
    <definedName name="TOTALITEM3.1.2" localSheetId="1">'[12]A.P.U'!#REF!</definedName>
    <definedName name="TOTALITEM3.1.2" localSheetId="2">'[12]A.P.U'!#REF!</definedName>
    <definedName name="TOTALITEM3.1.2" localSheetId="3">'[12]A.P.U'!#REF!</definedName>
    <definedName name="TOTALITEM3.1.2" localSheetId="7">'[12]A.P.U'!#REF!</definedName>
    <definedName name="TOTALITEM3.1.2" localSheetId="5">'[12]A.P.U'!#REF!</definedName>
    <definedName name="TOTALITEM3.1.2" localSheetId="6">'[12]A.P.U'!#REF!</definedName>
    <definedName name="TOTALITEM3.1.2" localSheetId="9">'[12]A.P.U'!#REF!</definedName>
    <definedName name="TOTALITEM3.1.2" localSheetId="8">'[12]A.P.U'!#REF!</definedName>
    <definedName name="TOTALITEM3.1.2">'[12]A.P.U'!#REF!</definedName>
    <definedName name="TOTALITEM3.2" localSheetId="1">'[12]A.P.U'!#REF!</definedName>
    <definedName name="TOTALITEM3.2" localSheetId="2">'[12]A.P.U'!#REF!</definedName>
    <definedName name="TOTALITEM3.2" localSheetId="3">'[12]A.P.U'!#REF!</definedName>
    <definedName name="TOTALITEM3.2" localSheetId="7">'[12]A.P.U'!#REF!</definedName>
    <definedName name="TOTALITEM3.2" localSheetId="5">'[12]A.P.U'!#REF!</definedName>
    <definedName name="TOTALITEM3.2" localSheetId="6">'[12]A.P.U'!#REF!</definedName>
    <definedName name="TOTALITEM3.2" localSheetId="9">'[12]A.P.U'!#REF!</definedName>
    <definedName name="TOTALITEM3.2" localSheetId="8">'[12]A.P.U'!#REF!</definedName>
    <definedName name="TOTALITEM3.2">'[12]A.P.U'!#REF!</definedName>
    <definedName name="TOTALITEM3.3" localSheetId="1">'[12]A.P.U'!#REF!</definedName>
    <definedName name="TOTALITEM3.3" localSheetId="2">'[12]A.P.U'!#REF!</definedName>
    <definedName name="TOTALITEM3.3" localSheetId="3">'[12]A.P.U'!#REF!</definedName>
    <definedName name="TOTALITEM3.3" localSheetId="7">'[12]A.P.U'!#REF!</definedName>
    <definedName name="TOTALITEM3.3" localSheetId="5">'[12]A.P.U'!#REF!</definedName>
    <definedName name="TOTALITEM3.3" localSheetId="6">'[12]A.P.U'!#REF!</definedName>
    <definedName name="TOTALITEM3.3" localSheetId="9">'[12]A.P.U'!#REF!</definedName>
    <definedName name="TOTALITEM3.3" localSheetId="8">'[12]A.P.U'!#REF!</definedName>
    <definedName name="TOTALITEM3.3">'[12]A.P.U'!#REF!</definedName>
    <definedName name="TOTALITEM3.4.1" localSheetId="1">'[12]A.P.U'!#REF!</definedName>
    <definedName name="TOTALITEM3.4.1" localSheetId="2">'[12]A.P.U'!#REF!</definedName>
    <definedName name="TOTALITEM3.4.1" localSheetId="3">'[12]A.P.U'!#REF!</definedName>
    <definedName name="TOTALITEM3.4.1" localSheetId="7">'[12]A.P.U'!#REF!</definedName>
    <definedName name="TOTALITEM3.4.1" localSheetId="5">'[12]A.P.U'!#REF!</definedName>
    <definedName name="TOTALITEM3.4.1" localSheetId="6">'[12]A.P.U'!#REF!</definedName>
    <definedName name="TOTALITEM3.4.1" localSheetId="9">'[12]A.P.U'!#REF!</definedName>
    <definedName name="TOTALITEM3.4.1" localSheetId="8">'[12]A.P.U'!#REF!</definedName>
    <definedName name="TOTALITEM3.4.1">'[12]A.P.U'!#REF!</definedName>
    <definedName name="TOTALITEM3.4.2" localSheetId="1">'[12]A.P.U'!#REF!</definedName>
    <definedName name="TOTALITEM3.4.2" localSheetId="2">'[12]A.P.U'!#REF!</definedName>
    <definedName name="TOTALITEM3.4.2" localSheetId="3">'[12]A.P.U'!#REF!</definedName>
    <definedName name="TOTALITEM3.4.2" localSheetId="7">'[12]A.P.U'!#REF!</definedName>
    <definedName name="TOTALITEM3.4.2" localSheetId="5">'[12]A.P.U'!#REF!</definedName>
    <definedName name="TOTALITEM3.4.2" localSheetId="6">'[12]A.P.U'!#REF!</definedName>
    <definedName name="TOTALITEM3.4.2" localSheetId="9">'[12]A.P.U'!#REF!</definedName>
    <definedName name="TOTALITEM3.4.2" localSheetId="8">'[12]A.P.U'!#REF!</definedName>
    <definedName name="TOTALITEM3.4.2">'[12]A.P.U'!#REF!</definedName>
    <definedName name="TOTALITEM3.4.3" localSheetId="1">'[12]A.P.U'!#REF!</definedName>
    <definedName name="TOTALITEM3.4.3" localSheetId="2">'[12]A.P.U'!#REF!</definedName>
    <definedName name="TOTALITEM3.4.3" localSheetId="3">'[12]A.P.U'!#REF!</definedName>
    <definedName name="TOTALITEM3.4.3" localSheetId="7">'[12]A.P.U'!#REF!</definedName>
    <definedName name="TOTALITEM3.4.3" localSheetId="5">'[12]A.P.U'!#REF!</definedName>
    <definedName name="TOTALITEM3.4.3" localSheetId="6">'[12]A.P.U'!#REF!</definedName>
    <definedName name="TOTALITEM3.4.3" localSheetId="9">'[12]A.P.U'!#REF!</definedName>
    <definedName name="TOTALITEM3.4.3" localSheetId="8">'[12]A.P.U'!#REF!</definedName>
    <definedName name="TOTALITEM3.4.3">'[12]A.P.U'!#REF!</definedName>
    <definedName name="TOTALITEM3.5.1" localSheetId="1">'[12]A.P.U'!#REF!</definedName>
    <definedName name="TOTALITEM3.5.1" localSheetId="2">'[12]A.P.U'!#REF!</definedName>
    <definedName name="TOTALITEM3.5.1" localSheetId="3">'[12]A.P.U'!#REF!</definedName>
    <definedName name="TOTALITEM3.5.1" localSheetId="7">'[12]A.P.U'!#REF!</definedName>
    <definedName name="TOTALITEM3.5.1" localSheetId="5">'[12]A.P.U'!#REF!</definedName>
    <definedName name="TOTALITEM3.5.1" localSheetId="6">'[12]A.P.U'!#REF!</definedName>
    <definedName name="TOTALITEM3.5.1" localSheetId="9">'[12]A.P.U'!#REF!</definedName>
    <definedName name="TOTALITEM3.5.1" localSheetId="8">'[12]A.P.U'!#REF!</definedName>
    <definedName name="TOTALITEM3.5.1">'[12]A.P.U'!#REF!</definedName>
    <definedName name="TOTALITEM3.5.2" localSheetId="1">'[12]A.P.U'!#REF!</definedName>
    <definedName name="TOTALITEM3.5.2" localSheetId="2">'[12]A.P.U'!#REF!</definedName>
    <definedName name="TOTALITEM3.5.2" localSheetId="3">'[12]A.P.U'!#REF!</definedName>
    <definedName name="TOTALITEM3.5.2" localSheetId="7">'[12]A.P.U'!#REF!</definedName>
    <definedName name="TOTALITEM3.5.2" localSheetId="5">'[12]A.P.U'!#REF!</definedName>
    <definedName name="TOTALITEM3.5.2" localSheetId="6">'[12]A.P.U'!#REF!</definedName>
    <definedName name="TOTALITEM3.5.2" localSheetId="9">'[12]A.P.U'!#REF!</definedName>
    <definedName name="TOTALITEM3.5.2" localSheetId="8">'[12]A.P.U'!#REF!</definedName>
    <definedName name="TOTALITEM3.5.2">'[12]A.P.U'!#REF!</definedName>
    <definedName name="TOTALITEM3.5.3" localSheetId="1">'[12]A.P.U'!#REF!</definedName>
    <definedName name="TOTALITEM3.5.3" localSheetId="2">'[12]A.P.U'!#REF!</definedName>
    <definedName name="TOTALITEM3.5.3" localSheetId="3">'[12]A.P.U'!#REF!</definedName>
    <definedName name="TOTALITEM3.5.3" localSheetId="7">'[12]A.P.U'!#REF!</definedName>
    <definedName name="TOTALITEM3.5.3" localSheetId="5">'[12]A.P.U'!#REF!</definedName>
    <definedName name="TOTALITEM3.5.3" localSheetId="6">'[12]A.P.U'!#REF!</definedName>
    <definedName name="TOTALITEM3.5.3" localSheetId="9">'[12]A.P.U'!#REF!</definedName>
    <definedName name="TOTALITEM3.5.3" localSheetId="8">'[12]A.P.U'!#REF!</definedName>
    <definedName name="TOTALITEM3.5.3">'[12]A.P.U'!#REF!</definedName>
    <definedName name="TOTALITEM4.1.2" localSheetId="1">'[12]A.P.U'!#REF!</definedName>
    <definedName name="TOTALITEM4.1.2" localSheetId="2">'[12]A.P.U'!#REF!</definedName>
    <definedName name="TOTALITEM4.1.2" localSheetId="3">'[12]A.P.U'!#REF!</definedName>
    <definedName name="TOTALITEM4.1.2" localSheetId="7">'[12]A.P.U'!#REF!</definedName>
    <definedName name="TOTALITEM4.1.2" localSheetId="5">'[12]A.P.U'!#REF!</definedName>
    <definedName name="TOTALITEM4.1.2" localSheetId="6">'[12]A.P.U'!#REF!</definedName>
    <definedName name="TOTALITEM4.1.2" localSheetId="9">'[12]A.P.U'!#REF!</definedName>
    <definedName name="TOTALITEM4.1.2" localSheetId="8">'[12]A.P.U'!#REF!</definedName>
    <definedName name="TOTALITEM4.1.2">'[12]A.P.U'!#REF!</definedName>
    <definedName name="TOTALITEM4.1.3" localSheetId="1">'[12]A.P.U'!#REF!</definedName>
    <definedName name="TOTALITEM4.1.3" localSheetId="2">'[12]A.P.U'!#REF!</definedName>
    <definedName name="TOTALITEM4.1.3" localSheetId="3">'[12]A.P.U'!#REF!</definedName>
    <definedName name="TOTALITEM4.1.3" localSheetId="7">'[12]A.P.U'!#REF!</definedName>
    <definedName name="TOTALITEM4.1.3" localSheetId="5">'[12]A.P.U'!#REF!</definedName>
    <definedName name="TOTALITEM4.1.3" localSheetId="6">'[12]A.P.U'!#REF!</definedName>
    <definedName name="TOTALITEM4.1.3" localSheetId="9">'[12]A.P.U'!#REF!</definedName>
    <definedName name="TOTALITEM4.1.3" localSheetId="8">'[12]A.P.U'!#REF!</definedName>
    <definedName name="TOTALITEM4.1.3">'[12]A.P.U'!#REF!</definedName>
    <definedName name="TOTALITEM4.1.4" localSheetId="1">'[12]A.P.U'!#REF!</definedName>
    <definedName name="TOTALITEM4.1.4" localSheetId="2">'[12]A.P.U'!#REF!</definedName>
    <definedName name="TOTALITEM4.1.4" localSheetId="3">'[12]A.P.U'!#REF!</definedName>
    <definedName name="TOTALITEM4.1.4" localSheetId="7">'[12]A.P.U'!#REF!</definedName>
    <definedName name="TOTALITEM4.1.4" localSheetId="5">'[12]A.P.U'!#REF!</definedName>
    <definedName name="TOTALITEM4.1.4" localSheetId="6">'[12]A.P.U'!#REF!</definedName>
    <definedName name="TOTALITEM4.1.4" localSheetId="9">'[12]A.P.U'!#REF!</definedName>
    <definedName name="TOTALITEM4.1.4" localSheetId="8">'[12]A.P.U'!#REF!</definedName>
    <definedName name="TOTALITEM4.1.4">'[12]A.P.U'!#REF!</definedName>
    <definedName name="TOTALITEM4.2" localSheetId="1">'[12]A.P.U'!#REF!</definedName>
    <definedName name="TOTALITEM4.2" localSheetId="2">'[12]A.P.U'!#REF!</definedName>
    <definedName name="TOTALITEM4.2" localSheetId="3">'[12]A.P.U'!#REF!</definedName>
    <definedName name="TOTALITEM4.2" localSheetId="7">'[12]A.P.U'!#REF!</definedName>
    <definedName name="TOTALITEM4.2" localSheetId="5">'[12]A.P.U'!#REF!</definedName>
    <definedName name="TOTALITEM4.2" localSheetId="6">'[12]A.P.U'!#REF!</definedName>
    <definedName name="TOTALITEM4.2" localSheetId="9">'[12]A.P.U'!#REF!</definedName>
    <definedName name="TOTALITEM4.2" localSheetId="8">'[12]A.P.U'!#REF!</definedName>
    <definedName name="TOTALITEM4.2">'[12]A.P.U'!#REF!</definedName>
    <definedName name="TOTALITEM4.3" localSheetId="1">'[12]A.P.U'!#REF!</definedName>
    <definedName name="TOTALITEM4.3" localSheetId="2">'[12]A.P.U'!#REF!</definedName>
    <definedName name="TOTALITEM4.3" localSheetId="3">'[12]A.P.U'!#REF!</definedName>
    <definedName name="TOTALITEM4.3" localSheetId="7">'[12]A.P.U'!#REF!</definedName>
    <definedName name="TOTALITEM4.3" localSheetId="5">'[12]A.P.U'!#REF!</definedName>
    <definedName name="TOTALITEM4.3" localSheetId="6">'[12]A.P.U'!#REF!</definedName>
    <definedName name="TOTALITEM4.3" localSheetId="9">'[12]A.P.U'!#REF!</definedName>
    <definedName name="TOTALITEM4.3" localSheetId="8">'[12]A.P.U'!#REF!</definedName>
    <definedName name="TOTALITEM4.3">'[12]A.P.U'!#REF!</definedName>
    <definedName name="TOTALITEM4.4" localSheetId="1">'[12]A.P.U'!#REF!</definedName>
    <definedName name="TOTALITEM4.4" localSheetId="2">'[12]A.P.U'!#REF!</definedName>
    <definedName name="TOTALITEM4.4" localSheetId="3">'[12]A.P.U'!#REF!</definedName>
    <definedName name="TOTALITEM4.4" localSheetId="7">'[12]A.P.U'!#REF!</definedName>
    <definedName name="TOTALITEM4.4" localSheetId="5">'[12]A.P.U'!#REF!</definedName>
    <definedName name="TOTALITEM4.4" localSheetId="6">'[12]A.P.U'!#REF!</definedName>
    <definedName name="TOTALITEM4.4" localSheetId="9">'[12]A.P.U'!#REF!</definedName>
    <definedName name="TOTALITEM4.4" localSheetId="8">'[12]A.P.U'!#REF!</definedName>
    <definedName name="TOTALITEM4.4">'[12]A.P.U'!#REF!</definedName>
    <definedName name="TOTALITEM4.5" localSheetId="1">'[12]A.P.U'!#REF!</definedName>
    <definedName name="TOTALITEM4.5" localSheetId="2">'[12]A.P.U'!#REF!</definedName>
    <definedName name="TOTALITEM4.5" localSheetId="3">'[12]A.P.U'!#REF!</definedName>
    <definedName name="TOTALITEM4.5" localSheetId="7">'[12]A.P.U'!#REF!</definedName>
    <definedName name="TOTALITEM4.5" localSheetId="5">'[12]A.P.U'!#REF!</definedName>
    <definedName name="TOTALITEM4.5" localSheetId="6">'[12]A.P.U'!#REF!</definedName>
    <definedName name="TOTALITEM4.5" localSheetId="9">'[12]A.P.U'!#REF!</definedName>
    <definedName name="TOTALITEM4.5" localSheetId="8">'[12]A.P.U'!#REF!</definedName>
    <definedName name="TOTALITEM4.5">'[12]A.P.U'!#REF!</definedName>
    <definedName name="TOTALITEM4.6" localSheetId="1">'[12]A.P.U'!#REF!</definedName>
    <definedName name="TOTALITEM4.6" localSheetId="2">'[12]A.P.U'!#REF!</definedName>
    <definedName name="TOTALITEM4.6" localSheetId="3">'[12]A.P.U'!#REF!</definedName>
    <definedName name="TOTALITEM4.6" localSheetId="7">'[12]A.P.U'!#REF!</definedName>
    <definedName name="TOTALITEM4.6" localSheetId="5">'[12]A.P.U'!#REF!</definedName>
    <definedName name="TOTALITEM4.6" localSheetId="6">'[12]A.P.U'!#REF!</definedName>
    <definedName name="TOTALITEM4.6" localSheetId="9">'[12]A.P.U'!#REF!</definedName>
    <definedName name="TOTALITEM4.6" localSheetId="8">'[12]A.P.U'!#REF!</definedName>
    <definedName name="TOTALITEM4.6">'[12]A.P.U'!#REF!</definedName>
    <definedName name="TOTALITEM5.1" localSheetId="1">'[12]A.P.U'!#REF!</definedName>
    <definedName name="TOTALITEM5.1" localSheetId="2">'[12]A.P.U'!#REF!</definedName>
    <definedName name="TOTALITEM5.1" localSheetId="3">'[12]A.P.U'!#REF!</definedName>
    <definedName name="TOTALITEM5.1" localSheetId="7">'[12]A.P.U'!#REF!</definedName>
    <definedName name="TOTALITEM5.1" localSheetId="5">'[12]A.P.U'!#REF!</definedName>
    <definedName name="TOTALITEM5.1" localSheetId="6">'[12]A.P.U'!#REF!</definedName>
    <definedName name="TOTALITEM5.1" localSheetId="9">'[12]A.P.U'!#REF!</definedName>
    <definedName name="TOTALITEM5.1" localSheetId="8">'[12]A.P.U'!#REF!</definedName>
    <definedName name="TOTALITEM5.1">'[12]A.P.U'!#REF!</definedName>
    <definedName name="TOTALITEM5.2" localSheetId="1">'[12]A.P.U'!#REF!</definedName>
    <definedName name="TOTALITEM5.2" localSheetId="2">'[12]A.P.U'!#REF!</definedName>
    <definedName name="TOTALITEM5.2" localSheetId="3">'[12]A.P.U'!#REF!</definedName>
    <definedName name="TOTALITEM5.2" localSheetId="7">'[12]A.P.U'!#REF!</definedName>
    <definedName name="TOTALITEM5.2" localSheetId="5">'[12]A.P.U'!#REF!</definedName>
    <definedName name="TOTALITEM5.2" localSheetId="6">'[12]A.P.U'!#REF!</definedName>
    <definedName name="TOTALITEM5.2" localSheetId="9">'[12]A.P.U'!#REF!</definedName>
    <definedName name="TOTALITEM5.2" localSheetId="8">'[12]A.P.U'!#REF!</definedName>
    <definedName name="TOTALITEM5.2">'[12]A.P.U'!#REF!</definedName>
    <definedName name="TOTALITEM5.3" localSheetId="1">'[12]A.P.U'!#REF!</definedName>
    <definedName name="TOTALITEM5.3" localSheetId="2">'[12]A.P.U'!#REF!</definedName>
    <definedName name="TOTALITEM5.3" localSheetId="3">'[12]A.P.U'!#REF!</definedName>
    <definedName name="TOTALITEM5.3" localSheetId="7">'[12]A.P.U'!#REF!</definedName>
    <definedName name="TOTALITEM5.3" localSheetId="5">'[12]A.P.U'!#REF!</definedName>
    <definedName name="TOTALITEM5.3" localSheetId="6">'[12]A.P.U'!#REF!</definedName>
    <definedName name="TOTALITEM5.3" localSheetId="9">'[12]A.P.U'!#REF!</definedName>
    <definedName name="TOTALITEM5.3" localSheetId="8">'[12]A.P.U'!#REF!</definedName>
    <definedName name="TOTALITEM5.3">'[12]A.P.U'!#REF!</definedName>
    <definedName name="TOTALITEM5.4" localSheetId="1">'[12]A.P.U'!#REF!</definedName>
    <definedName name="TOTALITEM5.4" localSheetId="2">'[12]A.P.U'!#REF!</definedName>
    <definedName name="TOTALITEM5.4" localSheetId="3">'[12]A.P.U'!#REF!</definedName>
    <definedName name="TOTALITEM5.4" localSheetId="7">'[12]A.P.U'!#REF!</definedName>
    <definedName name="TOTALITEM5.4" localSheetId="5">'[12]A.P.U'!#REF!</definedName>
    <definedName name="TOTALITEM5.4" localSheetId="6">'[12]A.P.U'!#REF!</definedName>
    <definedName name="TOTALITEM5.4" localSheetId="9">'[12]A.P.U'!#REF!</definedName>
    <definedName name="TOTALITEM5.4" localSheetId="8">'[12]A.P.U'!#REF!</definedName>
    <definedName name="TOTALITEM5.4">'[12]A.P.U'!#REF!</definedName>
    <definedName name="TOTALITEM6.1" localSheetId="1">'[12]A.P.U'!#REF!</definedName>
    <definedName name="TOTALITEM6.1" localSheetId="2">'[12]A.P.U'!#REF!</definedName>
    <definedName name="TOTALITEM6.1" localSheetId="3">'[12]A.P.U'!#REF!</definedName>
    <definedName name="TOTALITEM6.1" localSheetId="7">'[12]A.P.U'!#REF!</definedName>
    <definedName name="TOTALITEM6.1" localSheetId="5">'[12]A.P.U'!#REF!</definedName>
    <definedName name="TOTALITEM6.1" localSheetId="6">'[12]A.P.U'!#REF!</definedName>
    <definedName name="TOTALITEM6.1" localSheetId="9">'[12]A.P.U'!#REF!</definedName>
    <definedName name="TOTALITEM6.1" localSheetId="8">'[12]A.P.U'!#REF!</definedName>
    <definedName name="TOTALITEM6.1">'[12]A.P.U'!#REF!</definedName>
    <definedName name="TOTALITEM6.2" localSheetId="1">'[12]A.P.U'!#REF!</definedName>
    <definedName name="TOTALITEM6.2" localSheetId="2">'[12]A.P.U'!#REF!</definedName>
    <definedName name="TOTALITEM6.2" localSheetId="3">'[12]A.P.U'!#REF!</definedName>
    <definedName name="TOTALITEM6.2" localSheetId="7">'[12]A.P.U'!#REF!</definedName>
    <definedName name="TOTALITEM6.2" localSheetId="5">'[12]A.P.U'!#REF!</definedName>
    <definedName name="TOTALITEM6.2" localSheetId="6">'[12]A.P.U'!#REF!</definedName>
    <definedName name="TOTALITEM6.2" localSheetId="9">'[12]A.P.U'!#REF!</definedName>
    <definedName name="TOTALITEM6.2" localSheetId="8">'[12]A.P.U'!#REF!</definedName>
    <definedName name="TOTALITEM6.2">'[12]A.P.U'!#REF!</definedName>
    <definedName name="TOTALITEM6.3" localSheetId="1">'[12]A.P.U'!#REF!</definedName>
    <definedName name="TOTALITEM6.3" localSheetId="2">'[12]A.P.U'!#REF!</definedName>
    <definedName name="TOTALITEM6.3" localSheetId="3">'[12]A.P.U'!#REF!</definedName>
    <definedName name="TOTALITEM6.3" localSheetId="7">'[12]A.P.U'!#REF!</definedName>
    <definedName name="TOTALITEM6.3" localSheetId="5">'[12]A.P.U'!#REF!</definedName>
    <definedName name="TOTALITEM6.3" localSheetId="6">'[12]A.P.U'!#REF!</definedName>
    <definedName name="TOTALITEM6.3" localSheetId="9">'[12]A.P.U'!#REF!</definedName>
    <definedName name="TOTALITEM6.3" localSheetId="8">'[12]A.P.U'!#REF!</definedName>
    <definedName name="TOTALITEM6.3">'[12]A.P.U'!#REF!</definedName>
    <definedName name="TOTALITEM7.1" localSheetId="1">'[12]A.P.U'!#REF!</definedName>
    <definedName name="TOTALITEM7.1" localSheetId="2">'[12]A.P.U'!#REF!</definedName>
    <definedName name="TOTALITEM7.1" localSheetId="3">'[12]A.P.U'!#REF!</definedName>
    <definedName name="TOTALITEM7.1" localSheetId="7">'[12]A.P.U'!#REF!</definedName>
    <definedName name="TOTALITEM7.1" localSheetId="5">'[12]A.P.U'!#REF!</definedName>
    <definedName name="TOTALITEM7.1" localSheetId="6">'[12]A.P.U'!#REF!</definedName>
    <definedName name="TOTALITEM7.1" localSheetId="9">'[12]A.P.U'!#REF!</definedName>
    <definedName name="TOTALITEM7.1" localSheetId="8">'[12]A.P.U'!#REF!</definedName>
    <definedName name="TOTALITEM7.1">'[12]A.P.U'!#REF!</definedName>
    <definedName name="TOTALITEM7.2" localSheetId="1">'[12]A.P.U'!#REF!</definedName>
    <definedName name="TOTALITEM7.2" localSheetId="2">'[12]A.P.U'!#REF!</definedName>
    <definedName name="TOTALITEM7.2" localSheetId="3">'[12]A.P.U'!#REF!</definedName>
    <definedName name="TOTALITEM7.2" localSheetId="7">'[12]A.P.U'!#REF!</definedName>
    <definedName name="TOTALITEM7.2" localSheetId="5">'[12]A.P.U'!#REF!</definedName>
    <definedName name="TOTALITEM7.2" localSheetId="6">'[12]A.P.U'!#REF!</definedName>
    <definedName name="TOTALITEM7.2" localSheetId="9">'[12]A.P.U'!#REF!</definedName>
    <definedName name="TOTALITEM7.2" localSheetId="8">'[12]A.P.U'!#REF!</definedName>
    <definedName name="TOTALITEM7.2">'[12]A.P.U'!#REF!</definedName>
    <definedName name="TOTALITEM7.3" localSheetId="1">'[12]A.P.U'!#REF!</definedName>
    <definedName name="TOTALITEM7.3" localSheetId="2">'[12]A.P.U'!#REF!</definedName>
    <definedName name="TOTALITEM7.3" localSheetId="3">'[12]A.P.U'!#REF!</definedName>
    <definedName name="TOTALITEM7.3" localSheetId="7">'[12]A.P.U'!#REF!</definedName>
    <definedName name="TOTALITEM7.3" localSheetId="5">'[12]A.P.U'!#REF!</definedName>
    <definedName name="TOTALITEM7.3" localSheetId="6">'[12]A.P.U'!#REF!</definedName>
    <definedName name="TOTALITEM7.3" localSheetId="9">'[12]A.P.U'!#REF!</definedName>
    <definedName name="TOTALITEM7.3" localSheetId="8">'[12]A.P.U'!#REF!</definedName>
    <definedName name="TOTALITEM7.3">'[12]A.P.U'!#REF!</definedName>
    <definedName name="TOTALITEM7.4" localSheetId="1">'[12]A.P.U'!#REF!</definedName>
    <definedName name="TOTALITEM7.4" localSheetId="2">'[12]A.P.U'!#REF!</definedName>
    <definedName name="TOTALITEM7.4" localSheetId="3">'[12]A.P.U'!#REF!</definedName>
    <definedName name="TOTALITEM7.4" localSheetId="7">'[12]A.P.U'!#REF!</definedName>
    <definedName name="TOTALITEM7.4" localSheetId="5">'[12]A.P.U'!#REF!</definedName>
    <definedName name="TOTALITEM7.4" localSheetId="6">'[12]A.P.U'!#REF!</definedName>
    <definedName name="TOTALITEM7.4" localSheetId="9">'[12]A.P.U'!#REF!</definedName>
    <definedName name="TOTALITEM7.4" localSheetId="8">'[12]A.P.U'!#REF!</definedName>
    <definedName name="TOTALITEM7.4">'[12]A.P.U'!#REF!</definedName>
    <definedName name="TOTALITEM7.5" localSheetId="1">'[12]A.P.U'!#REF!</definedName>
    <definedName name="TOTALITEM7.5" localSheetId="2">'[12]A.P.U'!#REF!</definedName>
    <definedName name="TOTALITEM7.5" localSheetId="3">'[12]A.P.U'!#REF!</definedName>
    <definedName name="TOTALITEM7.5" localSheetId="7">'[12]A.P.U'!#REF!</definedName>
    <definedName name="TOTALITEM7.5" localSheetId="5">'[12]A.P.U'!#REF!</definedName>
    <definedName name="TOTALITEM7.5" localSheetId="6">'[12]A.P.U'!#REF!</definedName>
    <definedName name="TOTALITEM7.5" localSheetId="9">'[12]A.P.U'!#REF!</definedName>
    <definedName name="TOTALITEM7.5" localSheetId="8">'[12]A.P.U'!#REF!</definedName>
    <definedName name="TOTALITEM7.5">'[12]A.P.U'!#REF!</definedName>
    <definedName name="TOTALITEM8.1" localSheetId="1">'[12]A.P.U'!#REF!</definedName>
    <definedName name="TOTALITEM8.1" localSheetId="2">'[12]A.P.U'!#REF!</definedName>
    <definedName name="TOTALITEM8.1" localSheetId="3">'[12]A.P.U'!#REF!</definedName>
    <definedName name="TOTALITEM8.1" localSheetId="7">'[12]A.P.U'!#REF!</definedName>
    <definedName name="TOTALITEM8.1" localSheetId="5">'[12]A.P.U'!#REF!</definedName>
    <definedName name="TOTALITEM8.1" localSheetId="6">'[12]A.P.U'!#REF!</definedName>
    <definedName name="TOTALITEM8.1" localSheetId="9">'[12]A.P.U'!#REF!</definedName>
    <definedName name="TOTALITEM8.1" localSheetId="8">'[12]A.P.U'!#REF!</definedName>
    <definedName name="TOTALITEM8.1">'[12]A.P.U'!#REF!</definedName>
    <definedName name="TOTALITEM8.2" localSheetId="1">'[12]A.P.U'!#REF!</definedName>
    <definedName name="TOTALITEM8.2" localSheetId="2">'[12]A.P.U'!#REF!</definedName>
    <definedName name="TOTALITEM8.2" localSheetId="3">'[12]A.P.U'!#REF!</definedName>
    <definedName name="TOTALITEM8.2" localSheetId="7">'[12]A.P.U'!#REF!</definedName>
    <definedName name="TOTALITEM8.2" localSheetId="5">'[12]A.P.U'!#REF!</definedName>
    <definedName name="TOTALITEM8.2" localSheetId="6">'[12]A.P.U'!#REF!</definedName>
    <definedName name="TOTALITEM8.2" localSheetId="9">'[12]A.P.U'!#REF!</definedName>
    <definedName name="TOTALITEM8.2" localSheetId="8">'[12]A.P.U'!#REF!</definedName>
    <definedName name="TOTALITEM8.2">'[12]A.P.U'!#REF!</definedName>
    <definedName name="TOTALITEM8.3" localSheetId="1">'[12]A.P.U'!#REF!</definedName>
    <definedName name="TOTALITEM8.3" localSheetId="2">'[12]A.P.U'!#REF!</definedName>
    <definedName name="TOTALITEM8.3" localSheetId="3">'[12]A.P.U'!#REF!</definedName>
    <definedName name="TOTALITEM8.3" localSheetId="7">'[12]A.P.U'!#REF!</definedName>
    <definedName name="TOTALITEM8.3" localSheetId="5">'[12]A.P.U'!#REF!</definedName>
    <definedName name="TOTALITEM8.3" localSheetId="6">'[12]A.P.U'!#REF!</definedName>
    <definedName name="TOTALITEM8.3" localSheetId="9">'[12]A.P.U'!#REF!</definedName>
    <definedName name="TOTALITEM8.3" localSheetId="8">'[12]A.P.U'!#REF!</definedName>
    <definedName name="TOTALITEM8.3">'[12]A.P.U'!#REF!</definedName>
    <definedName name="TOTALITEM8.4" localSheetId="1">'[12]A.P.U'!#REF!</definedName>
    <definedName name="TOTALITEM8.4" localSheetId="2">'[12]A.P.U'!#REF!</definedName>
    <definedName name="TOTALITEM8.4" localSheetId="3">'[12]A.P.U'!#REF!</definedName>
    <definedName name="TOTALITEM8.4" localSheetId="7">'[12]A.P.U'!#REF!</definedName>
    <definedName name="TOTALITEM8.4" localSheetId="5">'[12]A.P.U'!#REF!</definedName>
    <definedName name="TOTALITEM8.4" localSheetId="6">'[12]A.P.U'!#REF!</definedName>
    <definedName name="TOTALITEM8.4" localSheetId="9">'[12]A.P.U'!#REF!</definedName>
    <definedName name="TOTALITEM8.4" localSheetId="8">'[12]A.P.U'!#REF!</definedName>
    <definedName name="TOTALITEM8.4">'[12]A.P.U'!#REF!</definedName>
    <definedName name="TOTALITEM8.5" localSheetId="1">'[12]A.P.U'!#REF!</definedName>
    <definedName name="TOTALITEM8.5" localSheetId="2">'[12]A.P.U'!#REF!</definedName>
    <definedName name="TOTALITEM8.5" localSheetId="3">'[12]A.P.U'!#REF!</definedName>
    <definedName name="TOTALITEM8.5" localSheetId="7">'[12]A.P.U'!#REF!</definedName>
    <definedName name="TOTALITEM8.5" localSheetId="5">'[12]A.P.U'!#REF!</definedName>
    <definedName name="TOTALITEM8.5" localSheetId="6">'[12]A.P.U'!#REF!</definedName>
    <definedName name="TOTALITEM8.5" localSheetId="9">'[12]A.P.U'!#REF!</definedName>
    <definedName name="TOTALITEM8.5" localSheetId="8">'[12]A.P.U'!#REF!</definedName>
    <definedName name="TOTALITEM8.5">'[12]A.P.U'!#REF!</definedName>
    <definedName name="TOTALITEM8.6" localSheetId="1">'[12]A.P.U'!#REF!</definedName>
    <definedName name="TOTALITEM8.6" localSheetId="2">'[12]A.P.U'!#REF!</definedName>
    <definedName name="TOTALITEM8.6" localSheetId="3">'[12]A.P.U'!#REF!</definedName>
    <definedName name="TOTALITEM8.6" localSheetId="7">'[12]A.P.U'!#REF!</definedName>
    <definedName name="TOTALITEM8.6" localSheetId="5">'[12]A.P.U'!#REF!</definedName>
    <definedName name="TOTALITEM8.6" localSheetId="6">'[12]A.P.U'!#REF!</definedName>
    <definedName name="TOTALITEM8.6" localSheetId="9">'[12]A.P.U'!#REF!</definedName>
    <definedName name="TOTALITEM8.6" localSheetId="8">'[12]A.P.U'!#REF!</definedName>
    <definedName name="TOTALITEM8.6">'[12]A.P.U'!#REF!</definedName>
    <definedName name="TOTALITEM8.7" localSheetId="1">'[12]A.P.U'!#REF!</definedName>
    <definedName name="TOTALITEM8.7" localSheetId="2">'[12]A.P.U'!#REF!</definedName>
    <definedName name="TOTALITEM8.7" localSheetId="3">'[12]A.P.U'!#REF!</definedName>
    <definedName name="TOTALITEM8.7" localSheetId="7">'[12]A.P.U'!#REF!</definedName>
    <definedName name="TOTALITEM8.7" localSheetId="5">'[12]A.P.U'!#REF!</definedName>
    <definedName name="TOTALITEM8.7" localSheetId="6">'[12]A.P.U'!#REF!</definedName>
    <definedName name="TOTALITEM8.7" localSheetId="9">'[12]A.P.U'!#REF!</definedName>
    <definedName name="TOTALITEM8.7" localSheetId="8">'[12]A.P.U'!#REF!</definedName>
    <definedName name="TOTALITEM8.7">'[12]A.P.U'!#REF!</definedName>
    <definedName name="TOTALITEM8.8" localSheetId="1">'[12]A.P.U'!#REF!</definedName>
    <definedName name="TOTALITEM8.8" localSheetId="2">'[12]A.P.U'!#REF!</definedName>
    <definedName name="TOTALITEM8.8" localSheetId="3">'[12]A.P.U'!#REF!</definedName>
    <definedName name="TOTALITEM8.8" localSheetId="7">'[12]A.P.U'!#REF!</definedName>
    <definedName name="TOTALITEM8.8" localSheetId="5">'[12]A.P.U'!#REF!</definedName>
    <definedName name="TOTALITEM8.8" localSheetId="6">'[12]A.P.U'!#REF!</definedName>
    <definedName name="TOTALITEM8.8" localSheetId="9">'[12]A.P.U'!#REF!</definedName>
    <definedName name="TOTALITEM8.8" localSheetId="8">'[12]A.P.U'!#REF!</definedName>
    <definedName name="TOTALITEM8.8">'[12]A.P.U'!#REF!</definedName>
    <definedName name="TOTALITEM9.1" localSheetId="1">'[12]A.P.U'!#REF!</definedName>
    <definedName name="TOTALITEM9.1" localSheetId="2">'[12]A.P.U'!#REF!</definedName>
    <definedName name="TOTALITEM9.1" localSheetId="3">'[12]A.P.U'!#REF!</definedName>
    <definedName name="TOTALITEM9.1" localSheetId="7">'[12]A.P.U'!#REF!</definedName>
    <definedName name="TOTALITEM9.1" localSheetId="5">'[12]A.P.U'!#REF!</definedName>
    <definedName name="TOTALITEM9.1" localSheetId="6">'[12]A.P.U'!#REF!</definedName>
    <definedName name="TOTALITEM9.1" localSheetId="9">'[12]A.P.U'!#REF!</definedName>
    <definedName name="TOTALITEM9.1" localSheetId="8">'[12]A.P.U'!#REF!</definedName>
    <definedName name="TOTALITEM9.1">'[12]A.P.U'!#REF!</definedName>
    <definedName name="TOTALITEM9.2" localSheetId="1">'[12]A.P.U'!#REF!</definedName>
    <definedName name="TOTALITEM9.2" localSheetId="2">'[12]A.P.U'!#REF!</definedName>
    <definedName name="TOTALITEM9.2" localSheetId="3">'[12]A.P.U'!#REF!</definedName>
    <definedName name="TOTALITEM9.2" localSheetId="7">'[12]A.P.U'!#REF!</definedName>
    <definedName name="TOTALITEM9.2" localSheetId="5">'[12]A.P.U'!#REF!</definedName>
    <definedName name="TOTALITEM9.2" localSheetId="6">'[12]A.P.U'!#REF!</definedName>
    <definedName name="TOTALITEM9.2" localSheetId="9">'[12]A.P.U'!#REF!</definedName>
    <definedName name="TOTALITEM9.2" localSheetId="8">'[12]A.P.U'!#REF!</definedName>
    <definedName name="TOTALITEM9.2">'[12]A.P.U'!#REF!</definedName>
    <definedName name="TOTALITEM9.3" localSheetId="1">'[12]A.P.U'!#REF!</definedName>
    <definedName name="TOTALITEM9.3" localSheetId="2">'[12]A.P.U'!#REF!</definedName>
    <definedName name="TOTALITEM9.3" localSheetId="3">'[12]A.P.U'!#REF!</definedName>
    <definedName name="TOTALITEM9.3" localSheetId="7">'[12]A.P.U'!#REF!</definedName>
    <definedName name="TOTALITEM9.3" localSheetId="5">'[12]A.P.U'!#REF!</definedName>
    <definedName name="TOTALITEM9.3" localSheetId="6">'[12]A.P.U'!#REF!</definedName>
    <definedName name="TOTALITEM9.3" localSheetId="9">'[12]A.P.U'!#REF!</definedName>
    <definedName name="TOTALITEM9.3" localSheetId="8">'[12]A.P.U'!#REF!</definedName>
    <definedName name="TOTALITEM9.3">'[12]A.P.U'!#REF!</definedName>
    <definedName name="TOTALITEM9.4" localSheetId="1">'[12]A.P.U'!#REF!</definedName>
    <definedName name="TOTALITEM9.4" localSheetId="2">'[12]A.P.U'!#REF!</definedName>
    <definedName name="TOTALITEM9.4" localSheetId="3">'[12]A.P.U'!#REF!</definedName>
    <definedName name="TOTALITEM9.4" localSheetId="7">'[12]A.P.U'!#REF!</definedName>
    <definedName name="TOTALITEM9.4" localSheetId="5">'[12]A.P.U'!#REF!</definedName>
    <definedName name="TOTALITEM9.4" localSheetId="6">'[12]A.P.U'!#REF!</definedName>
    <definedName name="TOTALITEM9.4" localSheetId="9">'[12]A.P.U'!#REF!</definedName>
    <definedName name="TOTALITEM9.4" localSheetId="8">'[12]A.P.U'!#REF!</definedName>
    <definedName name="TOTALITEM9.4">'[12]A.P.U'!#REF!</definedName>
    <definedName name="TOTALITEM9.5" localSheetId="1">'[12]A.P.U'!#REF!</definedName>
    <definedName name="TOTALITEM9.5" localSheetId="2">'[12]A.P.U'!#REF!</definedName>
    <definedName name="TOTALITEM9.5" localSheetId="3">'[12]A.P.U'!#REF!</definedName>
    <definedName name="TOTALITEM9.5" localSheetId="7">'[12]A.P.U'!#REF!</definedName>
    <definedName name="TOTALITEM9.5" localSheetId="5">'[12]A.P.U'!#REF!</definedName>
    <definedName name="TOTALITEM9.5" localSheetId="6">'[12]A.P.U'!#REF!</definedName>
    <definedName name="TOTALITEM9.5" localSheetId="9">'[12]A.P.U'!#REF!</definedName>
    <definedName name="TOTALITEM9.5" localSheetId="8">'[12]A.P.U'!#REF!</definedName>
    <definedName name="TOTALITEM9.5">'[12]A.P.U'!#REF!</definedName>
    <definedName name="TOTALITEM9.6" localSheetId="1">'[12]A.P.U'!#REF!</definedName>
    <definedName name="TOTALITEM9.6" localSheetId="2">'[12]A.P.U'!#REF!</definedName>
    <definedName name="TOTALITEM9.6" localSheetId="3">'[12]A.P.U'!#REF!</definedName>
    <definedName name="TOTALITEM9.6" localSheetId="7">'[12]A.P.U'!#REF!</definedName>
    <definedName name="TOTALITEM9.6" localSheetId="5">'[12]A.P.U'!#REF!</definedName>
    <definedName name="TOTALITEM9.6" localSheetId="6">'[12]A.P.U'!#REF!</definedName>
    <definedName name="TOTALITEM9.6" localSheetId="9">'[12]A.P.U'!#REF!</definedName>
    <definedName name="TOTALITEM9.6" localSheetId="8">'[12]A.P.U'!#REF!</definedName>
    <definedName name="TOTALITEM9.6">'[12]A.P.U'!#REF!</definedName>
    <definedName name="TOTALITEM9.7" localSheetId="1">'[12]A.P.U'!#REF!</definedName>
    <definedName name="TOTALITEM9.7" localSheetId="2">'[12]A.P.U'!#REF!</definedName>
    <definedName name="TOTALITEM9.7" localSheetId="3">'[12]A.P.U'!#REF!</definedName>
    <definedName name="TOTALITEM9.7" localSheetId="7">'[12]A.P.U'!#REF!</definedName>
    <definedName name="TOTALITEM9.7" localSheetId="5">'[12]A.P.U'!#REF!</definedName>
    <definedName name="TOTALITEM9.7" localSheetId="6">'[12]A.P.U'!#REF!</definedName>
    <definedName name="TOTALITEM9.7" localSheetId="9">'[12]A.P.U'!#REF!</definedName>
    <definedName name="TOTALITEM9.7" localSheetId="8">'[12]A.P.U'!#REF!</definedName>
    <definedName name="TOTALITEM9.7">'[12]A.P.U'!#REF!</definedName>
    <definedName name="TOTALITEM9.8" localSheetId="1">'[12]A.P.U'!#REF!</definedName>
    <definedName name="TOTALITEM9.8" localSheetId="2">'[12]A.P.U'!#REF!</definedName>
    <definedName name="TOTALITEM9.8" localSheetId="3">'[12]A.P.U'!#REF!</definedName>
    <definedName name="TOTALITEM9.8" localSheetId="7">'[12]A.P.U'!#REF!</definedName>
    <definedName name="TOTALITEM9.8" localSheetId="5">'[12]A.P.U'!#REF!</definedName>
    <definedName name="TOTALITEM9.8" localSheetId="6">'[12]A.P.U'!#REF!</definedName>
    <definedName name="TOTALITEM9.8" localSheetId="9">'[12]A.P.U'!#REF!</definedName>
    <definedName name="TOTALITEM9.8" localSheetId="8">'[12]A.P.U'!#REF!</definedName>
    <definedName name="TOTALITEM9.8">'[12]A.P.U'!#REF!</definedName>
    <definedName name="TOTALITEN1.2.4" localSheetId="1">'[12]A.P.U'!#REF!</definedName>
    <definedName name="TOTALITEN1.2.4" localSheetId="2">'[12]A.P.U'!#REF!</definedName>
    <definedName name="TOTALITEN1.2.4" localSheetId="3">'[12]A.P.U'!#REF!</definedName>
    <definedName name="TOTALITEN1.2.4" localSheetId="7">'[12]A.P.U'!#REF!</definedName>
    <definedName name="TOTALITEN1.2.4" localSheetId="5">'[12]A.P.U'!#REF!</definedName>
    <definedName name="TOTALITEN1.2.4" localSheetId="6">'[12]A.P.U'!#REF!</definedName>
    <definedName name="TOTALITEN1.2.4" localSheetId="9">'[12]A.P.U'!#REF!</definedName>
    <definedName name="TOTALITEN1.2.4" localSheetId="8">'[12]A.P.U'!#REF!</definedName>
    <definedName name="TOTALITEN1.2.4">'[12]A.P.U'!#REF!</definedName>
    <definedName name="tr" hidden="1">{"TAB1",#N/A,TRUE,"GENERAL";"TAB2",#N/A,TRUE,"GENERAL";"TAB3",#N/A,TRUE,"GENERAL";"TAB4",#N/A,TRUE,"GENERAL";"TAB5",#N/A,TRUE,"GENERAL"}</definedName>
    <definedName name="TRAT">[32]desmonte!$E$48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1">#REF!</definedName>
    <definedName name="tt" localSheetId="2">#REF!</definedName>
    <definedName name="tt" localSheetId="3">#REF!</definedName>
    <definedName name="tt" localSheetId="7">#REF!</definedName>
    <definedName name="tt" localSheetId="5">#REF!</definedName>
    <definedName name="tt" localSheetId="6">#REF!</definedName>
    <definedName name="tt" localSheetId="9">#REF!</definedName>
    <definedName name="tt" localSheetId="8">#REF!</definedName>
    <definedName name="t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localSheetId="1">#REF!</definedName>
    <definedName name="ty" localSheetId="2">#REF!</definedName>
    <definedName name="ty" localSheetId="3">#REF!</definedName>
    <definedName name="ty" localSheetId="7">#REF!</definedName>
    <definedName name="ty" localSheetId="5">#REF!</definedName>
    <definedName name="ty" localSheetId="6">#REF!</definedName>
    <definedName name="ty" localSheetId="9">#REF!</definedName>
    <definedName name="ty" localSheetId="11" hidden="1">{"via1",#N/A,TRUE,"general";"via2",#N/A,TRUE,"general";"via3",#N/A,TRUE,"general"}</definedName>
    <definedName name="ty" localSheetId="8">#REF!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 localSheetId="2">#REF!</definedName>
    <definedName name="tyu" localSheetId="3">#REF!</definedName>
    <definedName name="tyu" localSheetId="7">#REF!</definedName>
    <definedName name="tyu" localSheetId="5">#REF!</definedName>
    <definedName name="tyu" localSheetId="6">#REF!</definedName>
    <definedName name="tyu" localSheetId="9">#REF!</definedName>
    <definedName name="tyu" localSheetId="8">#REF!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 localSheetId="1">#REF!</definedName>
    <definedName name="U" localSheetId="2">#REF!</definedName>
    <definedName name="U" localSheetId="3">#REF!</definedName>
    <definedName name="U" localSheetId="7">#REF!</definedName>
    <definedName name="U" localSheetId="5">#REF!</definedName>
    <definedName name="U" localSheetId="6">#REF!</definedName>
    <definedName name="U" localSheetId="9">#REF!</definedName>
    <definedName name="U" localSheetId="11">#REF!</definedName>
    <definedName name="U" localSheetId="8">#REF!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on">[33]AUXILIAR!$A$2:$A$4</definedName>
    <definedName name="ui" localSheetId="1">#REF!</definedName>
    <definedName name="ui" localSheetId="2">#REF!</definedName>
    <definedName name="ui" localSheetId="3">#REF!</definedName>
    <definedName name="ui" localSheetId="7">#REF!</definedName>
    <definedName name="ui" localSheetId="5">#REF!</definedName>
    <definedName name="ui" localSheetId="6">#REF!</definedName>
    <definedName name="ui" localSheetId="9">#REF!</definedName>
    <definedName name="UI" localSheetId="11" hidden="1">{"via1",#N/A,TRUE,"general";"via2",#N/A,TRUE,"general";"via3",#N/A,TRUE,"general"}</definedName>
    <definedName name="ui" localSheetId="8">#REF!</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 localSheetId="1">#REF!</definedName>
    <definedName name="UN" localSheetId="2">#REF!</definedName>
    <definedName name="UN" localSheetId="3">#REF!</definedName>
    <definedName name="UN" localSheetId="7">#REF!</definedName>
    <definedName name="UN" localSheetId="5">#REF!</definedName>
    <definedName name="UN" localSheetId="6">#REF!</definedName>
    <definedName name="UN" localSheetId="9">#REF!</definedName>
    <definedName name="UN" localSheetId="11">#REF!</definedName>
    <definedName name="UN" localSheetId="8">#REF!</definedName>
    <definedName name="UN">#REF!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 localSheetId="1">#REF!</definedName>
    <definedName name="ut" localSheetId="2">#REF!</definedName>
    <definedName name="ut" localSheetId="3">#REF!</definedName>
    <definedName name="ut" localSheetId="7">#REF!</definedName>
    <definedName name="ut" localSheetId="5">#REF!</definedName>
    <definedName name="ut" localSheetId="6">#REF!</definedName>
    <definedName name="ut" localSheetId="9">#REF!</definedName>
    <definedName name="ut" localSheetId="8">#REF!</definedName>
    <definedName name="ut">#REF!</definedName>
    <definedName name="uu" localSheetId="1">#REF!</definedName>
    <definedName name="uu" localSheetId="2">#REF!</definedName>
    <definedName name="uu" localSheetId="3">#REF!</definedName>
    <definedName name="uu" localSheetId="7">#REF!</definedName>
    <definedName name="uu" localSheetId="5">#REF!</definedName>
    <definedName name="uu" localSheetId="6">#REF!</definedName>
    <definedName name="uu" localSheetId="9">#REF!</definedName>
    <definedName name="uu" localSheetId="11" hidden="1">{"TAB1",#N/A,TRUE,"GENERAL";"TAB2",#N/A,TRUE,"GENERAL";"TAB3",#N/A,TRUE,"GENERAL";"TAB4",#N/A,TRUE,"GENERAL";"TAB5",#N/A,TRUE,"GENERAL"}</definedName>
    <definedName name="uu" localSheetId="8">#REF!</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xd" localSheetId="1">#REF!</definedName>
    <definedName name="uxd" localSheetId="2">#REF!</definedName>
    <definedName name="uxd" localSheetId="3">#REF!</definedName>
    <definedName name="uxd" localSheetId="7">#REF!</definedName>
    <definedName name="uxd" localSheetId="5">#REF!</definedName>
    <definedName name="uxd" localSheetId="6">#REF!</definedName>
    <definedName name="uxd" localSheetId="9">#REF!</definedName>
    <definedName name="uxd" localSheetId="8">#REF!</definedName>
    <definedName name="uxd">#REF!</definedName>
    <definedName name="uy" localSheetId="1">#REF!</definedName>
    <definedName name="uy" localSheetId="2">#REF!</definedName>
    <definedName name="uy" localSheetId="3">#REF!</definedName>
    <definedName name="uy" localSheetId="7">#REF!</definedName>
    <definedName name="uy" localSheetId="5">#REF!</definedName>
    <definedName name="uy" localSheetId="6">#REF!</definedName>
    <definedName name="uy" localSheetId="9">#REF!</definedName>
    <definedName name="uy" localSheetId="8">#REF!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1">#REF!</definedName>
    <definedName name="V" localSheetId="2">#REF!</definedName>
    <definedName name="V" localSheetId="3">#REF!</definedName>
    <definedName name="V" localSheetId="7">#REF!</definedName>
    <definedName name="V" localSheetId="5">#REF!</definedName>
    <definedName name="V" localSheetId="6">#REF!</definedName>
    <definedName name="V" localSheetId="9">#REF!</definedName>
    <definedName name="v" localSheetId="11" hidden="1">{"TAB1",#N/A,TRUE,"GENERAL";"TAB2",#N/A,TRUE,"GENERAL";"TAB3",#N/A,TRUE,"GENERAL";"TAB4",#N/A,TRUE,"GENERAL";"TAB5",#N/A,TRUE,"GENERAL"}</definedName>
    <definedName name="V" localSheetId="8">#REF!</definedName>
    <definedName name="V">#REF!</definedName>
    <definedName name="valance" localSheetId="1">#REF!,#REF!</definedName>
    <definedName name="valance" localSheetId="2">#REF!,#REF!</definedName>
    <definedName name="valance" localSheetId="3">#REF!,#REF!</definedName>
    <definedName name="valance" localSheetId="7">#REF!,#REF!</definedName>
    <definedName name="valance" localSheetId="5">#REF!,#REF!</definedName>
    <definedName name="valance" localSheetId="6">#REF!,#REF!</definedName>
    <definedName name="valance" localSheetId="9">#REF!,#REF!</definedName>
    <definedName name="valance" localSheetId="8">#REF!,#REF!</definedName>
    <definedName name="valance">#REF!,#REF!</definedName>
    <definedName name="VALDES" localSheetId="1">#REF!</definedName>
    <definedName name="VALDES" localSheetId="2">#REF!</definedName>
    <definedName name="VALDES" localSheetId="3">#REF!</definedName>
    <definedName name="VALDES" localSheetId="7">#REF!</definedName>
    <definedName name="VALDES" localSheetId="5">#REF!</definedName>
    <definedName name="VALDES" localSheetId="6">#REF!</definedName>
    <definedName name="VALDES" localSheetId="9">#REF!</definedName>
    <definedName name="VALDES" localSheetId="8">#REF!</definedName>
    <definedName name="VALDES">#REF!</definedName>
    <definedName name="valor1" localSheetId="1">#REF!</definedName>
    <definedName name="valor1" localSheetId="2">#REF!</definedName>
    <definedName name="valor1" localSheetId="3">#REF!</definedName>
    <definedName name="valor1" localSheetId="7">#REF!</definedName>
    <definedName name="valor1" localSheetId="5">#REF!</definedName>
    <definedName name="valor1" localSheetId="6">#REF!</definedName>
    <definedName name="valor1" localSheetId="9">#REF!</definedName>
    <definedName name="valor1" localSheetId="11">#REF!</definedName>
    <definedName name="valor1" localSheetId="8">#REF!</definedName>
    <definedName name="valor1">#REF!</definedName>
    <definedName name="valor2" localSheetId="1">#REF!</definedName>
    <definedName name="valor2" localSheetId="2">#REF!</definedName>
    <definedName name="valor2" localSheetId="3">#REF!</definedName>
    <definedName name="valor2" localSheetId="7">#REF!</definedName>
    <definedName name="valor2" localSheetId="5">#REF!</definedName>
    <definedName name="valor2" localSheetId="6">#REF!</definedName>
    <definedName name="valor2" localSheetId="9">#REF!</definedName>
    <definedName name="valor2" localSheetId="11">#REF!</definedName>
    <definedName name="valor2" localSheetId="8">#REF!</definedName>
    <definedName name="valor2">#REF!</definedName>
    <definedName name="VALOR3" localSheetId="1">#REF!</definedName>
    <definedName name="VALOR3" localSheetId="2">#REF!</definedName>
    <definedName name="VALOR3" localSheetId="3">#REF!</definedName>
    <definedName name="VALOR3" localSheetId="7">#REF!</definedName>
    <definedName name="VALOR3" localSheetId="5">#REF!</definedName>
    <definedName name="VALOR3" localSheetId="6">#REF!</definedName>
    <definedName name="VALOR3" localSheetId="9">#REF!</definedName>
    <definedName name="VALOR3" localSheetId="11">#REF!</definedName>
    <definedName name="VALOR3" localSheetId="8">#REF!</definedName>
    <definedName name="VALOR3">#REF!</definedName>
    <definedName name="Varios" localSheetId="1">#REF!</definedName>
    <definedName name="Varios" localSheetId="2">#REF!</definedName>
    <definedName name="Varios" localSheetId="3">#REF!</definedName>
    <definedName name="Varios" localSheetId="7">#REF!</definedName>
    <definedName name="Varios" localSheetId="5">#REF!</definedName>
    <definedName name="Varios" localSheetId="6">#REF!</definedName>
    <definedName name="Varios" localSheetId="9">#REF!</definedName>
    <definedName name="Varios" localSheetId="8">#REF!</definedName>
    <definedName name="Varios">#REF!</definedName>
    <definedName name="Varios2" localSheetId="1">#REF!</definedName>
    <definedName name="Varios2" localSheetId="2">#REF!</definedName>
    <definedName name="Varios2" localSheetId="3">#REF!</definedName>
    <definedName name="Varios2" localSheetId="7">#REF!</definedName>
    <definedName name="Varios2" localSheetId="5">#REF!</definedName>
    <definedName name="Varios2" localSheetId="6">#REF!</definedName>
    <definedName name="Varios2" localSheetId="9">#REF!</definedName>
    <definedName name="Varios2" localSheetId="8">#REF!</definedName>
    <definedName name="Varios2">#REF!</definedName>
    <definedName name="vb" localSheetId="1">#REF!</definedName>
    <definedName name="vb" localSheetId="2">#REF!</definedName>
    <definedName name="vb" localSheetId="3">#REF!</definedName>
    <definedName name="vb" localSheetId="7">#REF!</definedName>
    <definedName name="vb" localSheetId="5">#REF!</definedName>
    <definedName name="vb" localSheetId="6">#REF!</definedName>
    <definedName name="vb" localSheetId="9">#REF!</definedName>
    <definedName name="vb" localSheetId="8">#REF!</definedName>
    <definedName name="vb">#REF!</definedName>
    <definedName name="vbvbvbvb" hidden="1">{"TAB1",#N/A,TRUE,"GENERAL";"TAB2",#N/A,TRUE,"GENERAL";"TAB3",#N/A,TRUE,"GENERAL";"TAB4",#N/A,TRUE,"GENERAL";"TAB5",#N/A,TRUE,"GENERAL"}</definedName>
    <definedName name="vc" localSheetId="1">#REF!</definedName>
    <definedName name="vc" localSheetId="2">#REF!</definedName>
    <definedName name="vc" localSheetId="3">#REF!</definedName>
    <definedName name="vc" localSheetId="7">#REF!</definedName>
    <definedName name="vc" localSheetId="5">#REF!</definedName>
    <definedName name="vc" localSheetId="6">#REF!</definedName>
    <definedName name="vc" localSheetId="9">#REF!</definedName>
    <definedName name="vc" localSheetId="8">#REF!</definedName>
    <definedName name="vc">#REF!</definedName>
    <definedName name="vck" localSheetId="1">#REF!</definedName>
    <definedName name="vck" localSheetId="2">#REF!</definedName>
    <definedName name="vck" localSheetId="3">#REF!</definedName>
    <definedName name="vck" localSheetId="7">#REF!</definedName>
    <definedName name="vck" localSheetId="5">#REF!</definedName>
    <definedName name="vck" localSheetId="6">#REF!</definedName>
    <definedName name="vck" localSheetId="9">#REF!</definedName>
    <definedName name="vck" localSheetId="8">#REF!</definedName>
    <definedName name="vck">#REF!</definedName>
    <definedName name="vd" localSheetId="1">#REF!</definedName>
    <definedName name="vd" localSheetId="2">#REF!</definedName>
    <definedName name="vd" localSheetId="3">#REF!</definedName>
    <definedName name="vd" localSheetId="7">#REF!</definedName>
    <definedName name="vd" localSheetId="5">#REF!</definedName>
    <definedName name="vd" localSheetId="6">#REF!</definedName>
    <definedName name="vd" localSheetId="9">#REF!</definedName>
    <definedName name="vd" localSheetId="8">#REF!</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 localSheetId="1">#REF!</definedName>
    <definedName name="vfn" localSheetId="2">#REF!</definedName>
    <definedName name="vfn" localSheetId="3">#REF!</definedName>
    <definedName name="vfn" localSheetId="7">#REF!</definedName>
    <definedName name="vfn" localSheetId="5">#REF!</definedName>
    <definedName name="vfn" localSheetId="6">#REF!</definedName>
    <definedName name="vfn" localSheetId="9">#REF!</definedName>
    <definedName name="vfn" localSheetId="8">#REF!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 localSheetId="2">#REF!</definedName>
    <definedName name="vg" localSheetId="3">#REF!</definedName>
    <definedName name="vg" localSheetId="7">#REF!</definedName>
    <definedName name="vg" localSheetId="5">#REF!</definedName>
    <definedName name="vg" localSheetId="6">#REF!</definedName>
    <definedName name="vg" localSheetId="9">#REF!</definedName>
    <definedName name="vg" localSheetId="8">#REF!</definedName>
    <definedName name="vg">#REF!</definedName>
    <definedName name="vk" hidden="1">{"via1",#N/A,TRUE,"general";"via2",#N/A,TRUE,"general";"via3",#N/A,TRUE,"general"}</definedName>
    <definedName name="vm" localSheetId="1">#REF!</definedName>
    <definedName name="vm" localSheetId="2">#REF!</definedName>
    <definedName name="vm" localSheetId="3">#REF!</definedName>
    <definedName name="vm" localSheetId="7">#REF!</definedName>
    <definedName name="vm" localSheetId="5">#REF!</definedName>
    <definedName name="vm" localSheetId="6">#REF!</definedName>
    <definedName name="vm" localSheetId="9">#REF!</definedName>
    <definedName name="vm" localSheetId="8">#REF!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 localSheetId="1">#REF!</definedName>
    <definedName name="vv" localSheetId="2">#REF!</definedName>
    <definedName name="vv" localSheetId="3">#REF!</definedName>
    <definedName name="vv" localSheetId="7">#REF!</definedName>
    <definedName name="vv" localSheetId="5">#REF!</definedName>
    <definedName name="vv" localSheetId="6">#REF!</definedName>
    <definedName name="vv" localSheetId="9">#REF!</definedName>
    <definedName name="vv" localSheetId="8">#REF!</definedName>
    <definedName name="vv">#REF!</definedName>
    <definedName name="vvcxv" hidden="1">{"TAB1",#N/A,TRUE,"GENERAL";"TAB2",#N/A,TRUE,"GENERAL";"TAB3",#N/A,TRUE,"GENERAL";"TAB4",#N/A,TRUE,"GENERAL";"TAB5",#N/A,TRUE,"GENERAL"}</definedName>
    <definedName name="VVV" localSheetId="1">#REF!</definedName>
    <definedName name="VVV" localSheetId="2">#REF!</definedName>
    <definedName name="VVV" localSheetId="3">#REF!</definedName>
    <definedName name="VVV" localSheetId="7">#REF!</definedName>
    <definedName name="VVV" localSheetId="5">#REF!</definedName>
    <definedName name="VVV" localSheetId="6">#REF!</definedName>
    <definedName name="VVV" localSheetId="9">#REF!</definedName>
    <definedName name="VVV" localSheetId="11">#REF!</definedName>
    <definedName name="VVV" localSheetId="8">#REF!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 localSheetId="1">#REF!</definedName>
    <definedName name="we" localSheetId="2">#REF!</definedName>
    <definedName name="we" localSheetId="3">#REF!</definedName>
    <definedName name="we" localSheetId="7">#REF!</definedName>
    <definedName name="we" localSheetId="5">#REF!</definedName>
    <definedName name="we" localSheetId="6">#REF!</definedName>
    <definedName name="we" localSheetId="9">#REF!</definedName>
    <definedName name="we" localSheetId="8">#REF!</definedName>
    <definedName name="we">#REF!</definedName>
    <definedName name="WER">'[7]Res-Accide-10'!$S$2:$S$7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'[7]Res-Accide-10'!#REF!</definedName>
    <definedName name="WILSON" localSheetId="2">'[7]Res-Accide-10'!#REF!</definedName>
    <definedName name="WILSON" localSheetId="3">'[7]Res-Accide-10'!#REF!</definedName>
    <definedName name="WILSON" localSheetId="7">'[7]Res-Accide-10'!#REF!</definedName>
    <definedName name="WILSON" localSheetId="5">'[7]Res-Accide-10'!#REF!</definedName>
    <definedName name="WILSON" localSheetId="6">'[7]Res-Accide-10'!#REF!</definedName>
    <definedName name="WILSON" localSheetId="9">'[7]Res-Accide-10'!#REF!</definedName>
    <definedName name="WILSON" localSheetId="11">'[7]Res-Accide-10'!#REF!</definedName>
    <definedName name="WILSON" localSheetId="8">'[7]Res-Accide-10'!#REF!</definedName>
    <definedName name="WILSON">'[7]Res-Accide-10'!#REF!</definedName>
    <definedName name="wj" localSheetId="1">#REF!</definedName>
    <definedName name="wj" localSheetId="2">#REF!</definedName>
    <definedName name="wj" localSheetId="3">#REF!</definedName>
    <definedName name="wj" localSheetId="7">#REF!</definedName>
    <definedName name="wj" localSheetId="5">#REF!</definedName>
    <definedName name="wj" localSheetId="6">#REF!</definedName>
    <definedName name="wj" localSheetId="9">#REF!</definedName>
    <definedName name="wj" localSheetId="8">#REF!</definedName>
    <definedName name="wj">#REF!</definedName>
    <definedName name="wl" localSheetId="1">#REF!</definedName>
    <definedName name="wl" localSheetId="2">#REF!</definedName>
    <definedName name="wl" localSheetId="3">#REF!</definedName>
    <definedName name="wl" localSheetId="7">#REF!</definedName>
    <definedName name="wl" localSheetId="5">#REF!</definedName>
    <definedName name="wl" localSheetId="6">#REF!</definedName>
    <definedName name="wl" localSheetId="9">#REF!</definedName>
    <definedName name="wl" localSheetId="8">#REF!</definedName>
    <definedName name="wl">#REF!</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localSheetId="3" hidden="1">{"PRES REHAB ARM-PER POR ITEMS  KM A KM",#N/A,TRUE,"Rehabilitacion Arm-Per"}</definedName>
    <definedName name="wrn.ESTADO._.REHABILITACION." localSheetId="7" hidden="1">{"PRES REHAB ARM-PER POR ITEMS  KM A KM",#N/A,TRUE,"Rehabilitacion Arm-Per"}</definedName>
    <definedName name="wrn.ESTADO._.REHABILITACION." localSheetId="5" hidden="1">{"PRES REHAB ARM-PER POR ITEMS  KM A KM",#N/A,TRUE,"Rehabilitacion Arm-Per"}</definedName>
    <definedName name="wrn.ESTADO._.REHABILITACION." localSheetId="6" hidden="1">{"PRES REHAB ARM-PER POR ITEMS  KM A KM",#N/A,TRUE,"Rehabilitacion Arm-Per"}</definedName>
    <definedName name="wrn.ESTADO._.REHABILITACION." localSheetId="9" hidden="1">{"PRES REHAB ARM-PER POR ITEMS  KM A KM",#N/A,TRUE,"Rehabilitacion Arm-Per"}</definedName>
    <definedName name="wrn.ESTADO._.REHABILITACION." localSheetId="8" hidden="1">{"PRES REHAB ARM-PER POR ITEMS  KM A KM",#N/A,TRUE,"Rehabilitacion Arm-Per"}</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s" localSheetId="1">#REF!</definedName>
    <definedName name="ws" localSheetId="2">#REF!</definedName>
    <definedName name="ws" localSheetId="3">#REF!</definedName>
    <definedName name="ws" localSheetId="7">#REF!</definedName>
    <definedName name="ws" localSheetId="5">#REF!</definedName>
    <definedName name="ws" localSheetId="6">#REF!</definedName>
    <definedName name="ws" localSheetId="9">#REF!</definedName>
    <definedName name="ws" localSheetId="8">#REF!</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1">#REF!</definedName>
    <definedName name="ww" localSheetId="2">#REF!</definedName>
    <definedName name="ww" localSheetId="3">#REF!</definedName>
    <definedName name="ww" localSheetId="7">#REF!</definedName>
    <definedName name="ww" localSheetId="5">#REF!</definedName>
    <definedName name="ww" localSheetId="6">#REF!</definedName>
    <definedName name="ww" localSheetId="9">#REF!</definedName>
    <definedName name="ww" localSheetId="8">#REF!</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 localSheetId="2">#REF!</definedName>
    <definedName name="X" localSheetId="3">#REF!</definedName>
    <definedName name="X" localSheetId="7">#REF!</definedName>
    <definedName name="X" localSheetId="5">#REF!</definedName>
    <definedName name="X" localSheetId="6">#REF!</definedName>
    <definedName name="X" localSheetId="9">#REF!</definedName>
    <definedName name="X" localSheetId="8">#REF!</definedName>
    <definedName name="X">#REF!</definedName>
    <definedName name="xb" localSheetId="1">#REF!</definedName>
    <definedName name="xb" localSheetId="2">#REF!</definedName>
    <definedName name="xb" localSheetId="3">#REF!</definedName>
    <definedName name="xb" localSheetId="7">#REF!</definedName>
    <definedName name="xb" localSheetId="5">#REF!</definedName>
    <definedName name="xb" localSheetId="6">#REF!</definedName>
    <definedName name="xb" localSheetId="9">#REF!</definedName>
    <definedName name="xb" localSheetId="8">#REF!</definedName>
    <definedName name="xb">#REF!</definedName>
    <definedName name="xcbvbs" hidden="1">{"TAB1",#N/A,TRUE,"GENERAL";"TAB2",#N/A,TRUE,"GENERAL";"TAB3",#N/A,TRUE,"GENERAL";"TAB4",#N/A,TRUE,"GENERAL";"TAB5",#N/A,TRUE,"GENERAL"}</definedName>
    <definedName name="xo" localSheetId="1">#REF!</definedName>
    <definedName name="xo" localSheetId="2">#REF!</definedName>
    <definedName name="xo" localSheetId="3">#REF!</definedName>
    <definedName name="xo" localSheetId="7">#REF!</definedName>
    <definedName name="xo" localSheetId="5">#REF!</definedName>
    <definedName name="xo" localSheetId="6">#REF!</definedName>
    <definedName name="xo" localSheetId="9">#REF!</definedName>
    <definedName name="xo" localSheetId="8">#REF!</definedName>
    <definedName name="xo">#REF!</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 localSheetId="7">#REF!</definedName>
    <definedName name="xx" localSheetId="5">#REF!</definedName>
    <definedName name="xx" localSheetId="6">#REF!</definedName>
    <definedName name="xx" localSheetId="9">#REF!</definedName>
    <definedName name="xx" localSheetId="8">#REF!</definedName>
    <definedName name="xx">#REF!</definedName>
    <definedName name="xxfg" hidden="1">{"via1",#N/A,TRUE,"general";"via2",#N/A,TRUE,"general";"via3",#N/A,TRUE,"general"}</definedName>
    <definedName name="xxxxxds" hidden="1">{"via1",#N/A,TRUE,"general";"via2",#N/A,TRUE,"general";"via3",#N/A,TRUE,"general"}</definedName>
    <definedName name="XXXXXXXXXX" localSheetId="1">#REF!</definedName>
    <definedName name="XXXXXXXXXX" localSheetId="2">#REF!</definedName>
    <definedName name="XXXXXXXXXX" localSheetId="3">#REF!</definedName>
    <definedName name="XXXXXXXXXX" localSheetId="7">#REF!</definedName>
    <definedName name="XXXXXXXXXX" localSheetId="5">#REF!</definedName>
    <definedName name="XXXXXXXXXX" localSheetId="6">#REF!</definedName>
    <definedName name="XXXXXXXXXX" localSheetId="9">#REF!</definedName>
    <definedName name="XXXXXXXXXX" localSheetId="11">#REF!</definedName>
    <definedName name="XXXXXXXXXX" localSheetId="8">#REF!</definedName>
    <definedName name="XXXXXXXXXX">#REF!</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 localSheetId="7">#REF!</definedName>
    <definedName name="XXXXXXXXXXXX" localSheetId="5">#REF!</definedName>
    <definedName name="XXXXXXXXXXXX" localSheetId="6">#REF!</definedName>
    <definedName name="XXXXXXXXXXXX" localSheetId="9">#REF!</definedName>
    <definedName name="XXXXXXXXXXXX" localSheetId="11">#REF!</definedName>
    <definedName name="XXXXXXXXXXXX" localSheetId="8">#REF!</definedName>
    <definedName name="XXXXXXXXXXXX">#REF!</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 localSheetId="1">#REF!</definedName>
    <definedName name="yn" localSheetId="2">#REF!</definedName>
    <definedName name="yn" localSheetId="3">#REF!</definedName>
    <definedName name="yn" localSheetId="7">#REF!</definedName>
    <definedName name="yn" localSheetId="5">#REF!</definedName>
    <definedName name="yn" localSheetId="6">#REF!</definedName>
    <definedName name="yn" localSheetId="9">#REF!</definedName>
    <definedName name="yn" localSheetId="8">#REF!</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1">#REF!</definedName>
    <definedName name="yu" localSheetId="2">#REF!</definedName>
    <definedName name="yu" localSheetId="3">#REF!</definedName>
    <definedName name="yu" localSheetId="7">#REF!</definedName>
    <definedName name="yu" localSheetId="5">#REF!</definedName>
    <definedName name="yu" localSheetId="6">#REF!</definedName>
    <definedName name="yu" localSheetId="9">#REF!</definedName>
    <definedName name="yu" localSheetId="11" hidden="1">{"TAB1",#N/A,TRUE,"GENERAL";"TAB2",#N/A,TRUE,"GENERAL";"TAB3",#N/A,TRUE,"GENERAL";"TAB4",#N/A,TRUE,"GENERAL";"TAB5",#N/A,TRUE,"GENERAL"}</definedName>
    <definedName name="yu" localSheetId="8">#REF!</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 localSheetId="2">#REF!</definedName>
    <definedName name="yui" localSheetId="3">#REF!</definedName>
    <definedName name="yui" localSheetId="7">#REF!</definedName>
    <definedName name="yui" localSheetId="5">#REF!</definedName>
    <definedName name="yui" localSheetId="6">#REF!</definedName>
    <definedName name="yui" localSheetId="9">#REF!</definedName>
    <definedName name="yui" localSheetId="8">#REF!</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1">#REF!</definedName>
    <definedName name="yy" localSheetId="2">#REF!</definedName>
    <definedName name="yy" localSheetId="3">#REF!</definedName>
    <definedName name="yy" localSheetId="7">#REF!</definedName>
    <definedName name="yy" localSheetId="5">#REF!</definedName>
    <definedName name="yy" localSheetId="6">#REF!</definedName>
    <definedName name="yy" localSheetId="9">#REF!</definedName>
    <definedName name="yy" localSheetId="11" hidden="1">{"via1",#N/A,TRUE,"general";"via2",#N/A,TRUE,"general";"via3",#N/A,TRUE,"general"}</definedName>
    <definedName name="yy" localSheetId="8">#REF!</definedName>
    <definedName name="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'[12]A.P.U'!#REF!</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 localSheetId="2">#REF!</definedName>
    <definedName name="Z" localSheetId="3">#REF!</definedName>
    <definedName name="Z" localSheetId="7">#REF!</definedName>
    <definedName name="Z" localSheetId="5">#REF!</definedName>
    <definedName name="Z" localSheetId="6">#REF!</definedName>
    <definedName name="Z" localSheetId="9">#REF!</definedName>
    <definedName name="Z" localSheetId="8">#REF!</definedName>
    <definedName name="Z">#REF!</definedName>
    <definedName name="zc" localSheetId="1">#REF!</definedName>
    <definedName name="zc" localSheetId="2">#REF!</definedName>
    <definedName name="zc" localSheetId="3">#REF!</definedName>
    <definedName name="zc" localSheetId="7">#REF!</definedName>
    <definedName name="zc" localSheetId="5">#REF!</definedName>
    <definedName name="zc" localSheetId="6">#REF!</definedName>
    <definedName name="zc" localSheetId="9">#REF!</definedName>
    <definedName name="zc" localSheetId="8">#REF!</definedName>
    <definedName name="zc">#REF!</definedName>
    <definedName name="zd" localSheetId="1">#REF!</definedName>
    <definedName name="zd" localSheetId="2">#REF!</definedName>
    <definedName name="zd" localSheetId="3">#REF!</definedName>
    <definedName name="zd" localSheetId="7">#REF!</definedName>
    <definedName name="zd" localSheetId="5">#REF!</definedName>
    <definedName name="zd" localSheetId="6">#REF!</definedName>
    <definedName name="zd" localSheetId="9">#REF!</definedName>
    <definedName name="zd" localSheetId="8">#REF!</definedName>
    <definedName name="zd">#REF!</definedName>
    <definedName name="zdervr" hidden="1">{"via1",#N/A,TRUE,"general";"via2",#N/A,TRUE,"general";"via3",#N/A,TRUE,"general"}</definedName>
    <definedName name="zdr" localSheetId="1">#REF!</definedName>
    <definedName name="zdr" localSheetId="2">#REF!</definedName>
    <definedName name="zdr" localSheetId="3">#REF!</definedName>
    <definedName name="zdr" localSheetId="7">#REF!</definedName>
    <definedName name="zdr" localSheetId="5">#REF!</definedName>
    <definedName name="zdr" localSheetId="6">#REF!</definedName>
    <definedName name="zdr" localSheetId="9">#REF!</definedName>
    <definedName name="zdr" localSheetId="8">#REF!</definedName>
    <definedName name="zdr">#REF!</definedName>
    <definedName name="zx" localSheetId="1">#REF!</definedName>
    <definedName name="zx" localSheetId="2">#REF!</definedName>
    <definedName name="zx" localSheetId="3">#REF!</definedName>
    <definedName name="zx" localSheetId="7">#REF!</definedName>
    <definedName name="zx" localSheetId="5">#REF!</definedName>
    <definedName name="zx" localSheetId="6">#REF!</definedName>
    <definedName name="zx" localSheetId="9">#REF!</definedName>
    <definedName name="zx" localSheetId="8">#REF!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1">#REF!</definedName>
    <definedName name="zz" localSheetId="2">#REF!</definedName>
    <definedName name="zz" localSheetId="3">#REF!</definedName>
    <definedName name="zz" localSheetId="7">#REF!</definedName>
    <definedName name="zz" localSheetId="5">#REF!</definedName>
    <definedName name="zz" localSheetId="6">#REF!</definedName>
    <definedName name="zz" localSheetId="9">#REF!</definedName>
    <definedName name="zz" localSheetId="8">#REF!</definedName>
    <definedName name="zz">#REF!</definedName>
    <definedName name="ZZZZZZZZZZZ" localSheetId="1">'[10]A. P. U.'!#REF!</definedName>
    <definedName name="ZZZZZZZZZZZ" localSheetId="2">'[10]A. P. U.'!#REF!</definedName>
    <definedName name="ZZZZZZZZZZZ" localSheetId="3">'[10]A. P. U.'!#REF!</definedName>
    <definedName name="ZZZZZZZZZZZ" localSheetId="7">'[10]A. P. U.'!#REF!</definedName>
    <definedName name="ZZZZZZZZZZZ" localSheetId="5">'[10]A. P. U.'!#REF!</definedName>
    <definedName name="ZZZZZZZZZZZ" localSheetId="6">'[10]A. P. U.'!#REF!</definedName>
    <definedName name="ZZZZZZZZZZZ" localSheetId="9">'[10]A. P. U.'!#REF!</definedName>
    <definedName name="ZZZZZZZZZZZ" localSheetId="11">'[11]A. P. U.'!#REF!</definedName>
    <definedName name="ZZZZZZZZZZZ" localSheetId="8">'[10]A. P. U.'!#REF!</definedName>
    <definedName name="ZZZZZZZZZZZ">'[10]A.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5" l="1"/>
  <c r="K89" i="26"/>
  <c r="I89" i="26" s="1"/>
  <c r="K88" i="26"/>
  <c r="N88" i="26" s="1"/>
  <c r="N82" i="26"/>
  <c r="N81" i="26"/>
  <c r="M78" i="26"/>
  <c r="N78" i="26" s="1"/>
  <c r="N83" i="26" s="1"/>
  <c r="L78" i="26"/>
  <c r="N72" i="26"/>
  <c r="N71" i="26"/>
  <c r="N70" i="26"/>
  <c r="N69" i="26"/>
  <c r="N68" i="26"/>
  <c r="N67" i="26"/>
  <c r="N66" i="26"/>
  <c r="N65" i="26"/>
  <c r="N64" i="26"/>
  <c r="N63" i="26"/>
  <c r="N62" i="26"/>
  <c r="N61" i="26"/>
  <c r="N60" i="26"/>
  <c r="N59" i="26"/>
  <c r="L58" i="26"/>
  <c r="N58" i="26" s="1"/>
  <c r="N51" i="26"/>
  <c r="N50" i="26"/>
  <c r="N49" i="26"/>
  <c r="N48" i="26"/>
  <c r="N47" i="26"/>
  <c r="N46" i="26"/>
  <c r="N45" i="26"/>
  <c r="N44" i="26"/>
  <c r="N43" i="26"/>
  <c r="N42" i="26"/>
  <c r="N41" i="26"/>
  <c r="L40" i="26"/>
  <c r="K40" i="26"/>
  <c r="N40" i="26" s="1"/>
  <c r="L39" i="26"/>
  <c r="K39" i="26"/>
  <c r="N39" i="26" s="1"/>
  <c r="L38" i="26"/>
  <c r="K38" i="26"/>
  <c r="B19" i="5"/>
  <c r="K89" i="25"/>
  <c r="N89" i="25" s="1"/>
  <c r="K88" i="25"/>
  <c r="N88" i="25" s="1"/>
  <c r="N82" i="25"/>
  <c r="N81" i="25"/>
  <c r="N80" i="25"/>
  <c r="M79" i="25"/>
  <c r="J79" i="25"/>
  <c r="L79" i="25" s="1"/>
  <c r="M78" i="25"/>
  <c r="N78" i="25" s="1"/>
  <c r="L78" i="25"/>
  <c r="N72" i="25"/>
  <c r="N71" i="25"/>
  <c r="N70" i="25"/>
  <c r="N69" i="25"/>
  <c r="N68" i="25"/>
  <c r="N67" i="25"/>
  <c r="N66" i="25"/>
  <c r="N65" i="25"/>
  <c r="N64" i="25"/>
  <c r="N63" i="25"/>
  <c r="L62" i="25"/>
  <c r="N62" i="25" s="1"/>
  <c r="L61" i="25"/>
  <c r="N61" i="25" s="1"/>
  <c r="L60" i="25"/>
  <c r="N60" i="25" s="1"/>
  <c r="L59" i="25"/>
  <c r="N59" i="25" s="1"/>
  <c r="L58" i="25"/>
  <c r="N58" i="25" s="1"/>
  <c r="N51" i="25"/>
  <c r="N50" i="25"/>
  <c r="N49" i="25"/>
  <c r="N48" i="25"/>
  <c r="N47" i="25"/>
  <c r="N46" i="25"/>
  <c r="N45" i="25"/>
  <c r="N44" i="25"/>
  <c r="N43" i="25"/>
  <c r="N42" i="25"/>
  <c r="N41" i="25"/>
  <c r="N40" i="25"/>
  <c r="N39" i="25"/>
  <c r="L38" i="25"/>
  <c r="K38" i="25"/>
  <c r="N38" i="25" s="1"/>
  <c r="B18" i="5"/>
  <c r="K89" i="24"/>
  <c r="N89" i="24" s="1"/>
  <c r="K88" i="24"/>
  <c r="I88" i="24" s="1"/>
  <c r="N82" i="24"/>
  <c r="N81" i="24"/>
  <c r="N80" i="24"/>
  <c r="N79" i="24"/>
  <c r="M78" i="24"/>
  <c r="L78" i="24"/>
  <c r="J78" i="24"/>
  <c r="N72" i="24"/>
  <c r="N71" i="24"/>
  <c r="N70" i="24"/>
  <c r="N69" i="24"/>
  <c r="N68" i="24"/>
  <c r="N67" i="24"/>
  <c r="N66" i="24"/>
  <c r="N65" i="24"/>
  <c r="N64" i="24"/>
  <c r="N63" i="24"/>
  <c r="N62" i="24"/>
  <c r="L61" i="24"/>
  <c r="N61" i="24" s="1"/>
  <c r="L60" i="24"/>
  <c r="N60" i="24" s="1"/>
  <c r="L59" i="24"/>
  <c r="N59" i="24" s="1"/>
  <c r="L58" i="24"/>
  <c r="N58" i="24" s="1"/>
  <c r="N51" i="24"/>
  <c r="N50" i="24"/>
  <c r="N49" i="24"/>
  <c r="N48" i="24"/>
  <c r="N47" i="24"/>
  <c r="N46" i="24"/>
  <c r="N45" i="24"/>
  <c r="N44" i="24"/>
  <c r="N43" i="24"/>
  <c r="N42" i="24"/>
  <c r="N41" i="24"/>
  <c r="N40" i="24"/>
  <c r="N39" i="24"/>
  <c r="L38" i="24"/>
  <c r="K38" i="24"/>
  <c r="N38" i="24" s="1"/>
  <c r="B17" i="5"/>
  <c r="K89" i="23"/>
  <c r="I89" i="23" s="1"/>
  <c r="K88" i="23"/>
  <c r="N88" i="23" s="1"/>
  <c r="N82" i="23"/>
  <c r="N81" i="23"/>
  <c r="N80" i="23"/>
  <c r="N79" i="23"/>
  <c r="M78" i="23"/>
  <c r="L78" i="23"/>
  <c r="J78" i="23"/>
  <c r="N72" i="23"/>
  <c r="N71" i="23"/>
  <c r="N70" i="23"/>
  <c r="N69" i="23"/>
  <c r="N68" i="23"/>
  <c r="N67" i="23"/>
  <c r="N66" i="23"/>
  <c r="N65" i="23"/>
  <c r="N64" i="23"/>
  <c r="L63" i="23"/>
  <c r="N63" i="23" s="1"/>
  <c r="L62" i="23"/>
  <c r="N62" i="23" s="1"/>
  <c r="L61" i="23"/>
  <c r="N61" i="23" s="1"/>
  <c r="L60" i="23"/>
  <c r="N60" i="23" s="1"/>
  <c r="L59" i="23"/>
  <c r="N59" i="23" s="1"/>
  <c r="L58" i="23"/>
  <c r="N58" i="23" s="1"/>
  <c r="N51" i="23"/>
  <c r="N50" i="23"/>
  <c r="N49" i="23"/>
  <c r="N48" i="23"/>
  <c r="N47" i="23"/>
  <c r="N46" i="23"/>
  <c r="N45" i="23"/>
  <c r="N44" i="23"/>
  <c r="N43" i="23"/>
  <c r="N42" i="23"/>
  <c r="N41" i="23"/>
  <c r="K40" i="23"/>
  <c r="N40" i="23" s="1"/>
  <c r="K39" i="23"/>
  <c r="N39" i="23" s="1"/>
  <c r="K38" i="23"/>
  <c r="N38" i="23" s="1"/>
  <c r="B16" i="5"/>
  <c r="K89" i="22"/>
  <c r="I89" i="22" s="1"/>
  <c r="K88" i="22"/>
  <c r="I88" i="22" s="1"/>
  <c r="N82" i="22"/>
  <c r="N81" i="22"/>
  <c r="N80" i="22"/>
  <c r="N79" i="22"/>
  <c r="M78" i="22"/>
  <c r="L78" i="22"/>
  <c r="N72" i="22"/>
  <c r="N71" i="22"/>
  <c r="N70" i="22"/>
  <c r="N69" i="22"/>
  <c r="N68" i="22"/>
  <c r="N67" i="22"/>
  <c r="N66" i="22"/>
  <c r="N65" i="22"/>
  <c r="N64" i="22"/>
  <c r="N63" i="22"/>
  <c r="N62" i="22"/>
  <c r="N61" i="22"/>
  <c r="N60" i="22"/>
  <c r="L59" i="22"/>
  <c r="N59" i="22" s="1"/>
  <c r="L58" i="22"/>
  <c r="N58" i="22" s="1"/>
  <c r="N51" i="22"/>
  <c r="N50" i="22"/>
  <c r="N49" i="22"/>
  <c r="N48" i="22"/>
  <c r="N47" i="22"/>
  <c r="N46" i="22"/>
  <c r="N45" i="22"/>
  <c r="N44" i="22"/>
  <c r="N43" i="22"/>
  <c r="N42" i="22"/>
  <c r="N41" i="22"/>
  <c r="N40" i="22"/>
  <c r="N39" i="22"/>
  <c r="L38" i="22"/>
  <c r="K38" i="22"/>
  <c r="N38" i="22" s="1"/>
  <c r="B15" i="5"/>
  <c r="K89" i="21"/>
  <c r="I89" i="21" s="1"/>
  <c r="K88" i="21"/>
  <c r="N88" i="21" s="1"/>
  <c r="N82" i="21"/>
  <c r="N81" i="21"/>
  <c r="N80" i="21"/>
  <c r="L79" i="21"/>
  <c r="N79" i="21" s="1"/>
  <c r="L78" i="21"/>
  <c r="N78" i="21" s="1"/>
  <c r="N72" i="21"/>
  <c r="N71" i="21"/>
  <c r="N70" i="21"/>
  <c r="N69" i="21"/>
  <c r="N68" i="21"/>
  <c r="N67" i="21"/>
  <c r="N66" i="21"/>
  <c r="N65" i="21"/>
  <c r="N64" i="21"/>
  <c r="N63" i="21"/>
  <c r="N62" i="21"/>
  <c r="N61" i="21"/>
  <c r="N60" i="21"/>
  <c r="L59" i="21"/>
  <c r="N59" i="21" s="1"/>
  <c r="L58" i="21"/>
  <c r="N58" i="21" s="1"/>
  <c r="N51" i="21"/>
  <c r="N50" i="21"/>
  <c r="N49" i="21"/>
  <c r="N48" i="21"/>
  <c r="N47" i="21"/>
  <c r="N46" i="21"/>
  <c r="N45" i="21"/>
  <c r="N44" i="21"/>
  <c r="N43" i="21"/>
  <c r="N42" i="21"/>
  <c r="N41" i="21"/>
  <c r="N40" i="21"/>
  <c r="L39" i="21"/>
  <c r="K39" i="21"/>
  <c r="N39" i="21" s="1"/>
  <c r="L38" i="21"/>
  <c r="K38" i="21"/>
  <c r="N38" i="21" s="1"/>
  <c r="B12" i="5"/>
  <c r="K89" i="20"/>
  <c r="N89" i="20" s="1"/>
  <c r="K88" i="20"/>
  <c r="I88" i="20" s="1"/>
  <c r="N82" i="20"/>
  <c r="N81" i="20"/>
  <c r="N80" i="20"/>
  <c r="N79" i="20"/>
  <c r="M78" i="20"/>
  <c r="L78" i="20"/>
  <c r="J78" i="20"/>
  <c r="N72" i="20"/>
  <c r="N71" i="20"/>
  <c r="N70" i="20"/>
  <c r="N69" i="20"/>
  <c r="N68" i="20"/>
  <c r="N67" i="20"/>
  <c r="N66" i="20"/>
  <c r="N65" i="20"/>
  <c r="N64" i="20"/>
  <c r="N63" i="20"/>
  <c r="N62" i="20"/>
  <c r="N61" i="20"/>
  <c r="N60" i="20"/>
  <c r="N59" i="20"/>
  <c r="L58" i="20"/>
  <c r="N58" i="20" s="1"/>
  <c r="N73" i="20" s="1"/>
  <c r="N51" i="20"/>
  <c r="N50" i="20"/>
  <c r="N49" i="20"/>
  <c r="N48" i="20"/>
  <c r="N47" i="20"/>
  <c r="N46" i="20"/>
  <c r="N45" i="20"/>
  <c r="N44" i="20"/>
  <c r="N43" i="20"/>
  <c r="N42" i="20"/>
  <c r="N41" i="20"/>
  <c r="N40" i="20"/>
  <c r="L39" i="20"/>
  <c r="K39" i="20"/>
  <c r="N39" i="20" s="1"/>
  <c r="L38" i="20"/>
  <c r="K38" i="20"/>
  <c r="K89" i="19"/>
  <c r="I89" i="19" s="1"/>
  <c r="K88" i="19"/>
  <c r="N88" i="19" s="1"/>
  <c r="N82" i="19"/>
  <c r="N81" i="19"/>
  <c r="N80" i="19"/>
  <c r="N79" i="19"/>
  <c r="M78" i="19"/>
  <c r="N78" i="19" s="1"/>
  <c r="N83" i="19" s="1"/>
  <c r="L78" i="19"/>
  <c r="N72" i="19"/>
  <c r="N71" i="19"/>
  <c r="N70" i="19"/>
  <c r="N69" i="19"/>
  <c r="N68" i="19"/>
  <c r="N67" i="19"/>
  <c r="N66" i="19"/>
  <c r="N65" i="19"/>
  <c r="N64" i="19"/>
  <c r="N63" i="19"/>
  <c r="N62" i="19"/>
  <c r="N61" i="19"/>
  <c r="N60" i="19"/>
  <c r="N59" i="19"/>
  <c r="L58" i="19"/>
  <c r="N58" i="19" s="1"/>
  <c r="N73" i="19" s="1"/>
  <c r="N51" i="19"/>
  <c r="N50" i="19"/>
  <c r="N49" i="19"/>
  <c r="N48" i="19"/>
  <c r="N47" i="19"/>
  <c r="N46" i="19"/>
  <c r="N45" i="19"/>
  <c r="N44" i="19"/>
  <c r="N43" i="19"/>
  <c r="N42" i="19"/>
  <c r="N41" i="19"/>
  <c r="L40" i="19"/>
  <c r="K40" i="19"/>
  <c r="L39" i="19"/>
  <c r="K39" i="19"/>
  <c r="N39" i="19" s="1"/>
  <c r="L38" i="19"/>
  <c r="K38" i="19"/>
  <c r="N83" i="21" l="1"/>
  <c r="N78" i="20"/>
  <c r="N83" i="20" s="1"/>
  <c r="N78" i="24"/>
  <c r="N83" i="24" s="1"/>
  <c r="N38" i="26"/>
  <c r="N79" i="25"/>
  <c r="N78" i="23"/>
  <c r="N83" i="23" s="1"/>
  <c r="I88" i="19"/>
  <c r="N78" i="22"/>
  <c r="N83" i="22" s="1"/>
  <c r="N38" i="19"/>
  <c r="I89" i="25"/>
  <c r="N73" i="21"/>
  <c r="I88" i="23"/>
  <c r="N73" i="24"/>
  <c r="I88" i="25"/>
  <c r="N88" i="20"/>
  <c r="N88" i="24"/>
  <c r="N98" i="24" s="1"/>
  <c r="N52" i="24" s="1"/>
  <c r="N53" i="24" s="1"/>
  <c r="I89" i="20"/>
  <c r="N73" i="22"/>
  <c r="N89" i="22"/>
  <c r="I88" i="21"/>
  <c r="N73" i="25"/>
  <c r="N83" i="25"/>
  <c r="N98" i="25"/>
  <c r="N52" i="25" s="1"/>
  <c r="N53" i="25" s="1"/>
  <c r="N73" i="23"/>
  <c r="N89" i="21"/>
  <c r="N98" i="21" s="1"/>
  <c r="N52" i="21" s="1"/>
  <c r="N53" i="21" s="1"/>
  <c r="N88" i="22"/>
  <c r="N89" i="23"/>
  <c r="N98" i="23" s="1"/>
  <c r="N52" i="23" s="1"/>
  <c r="N53" i="23" s="1"/>
  <c r="N73" i="26"/>
  <c r="I88" i="26"/>
  <c r="N89" i="19"/>
  <c r="N98" i="19" s="1"/>
  <c r="N52" i="19" s="1"/>
  <c r="N53" i="19" s="1"/>
  <c r="N100" i="19" s="1"/>
  <c r="N98" i="20"/>
  <c r="N52" i="20" s="1"/>
  <c r="N53" i="20" s="1"/>
  <c r="N100" i="20" s="1"/>
  <c r="I89" i="24"/>
  <c r="N89" i="26"/>
  <c r="N98" i="26" s="1"/>
  <c r="N52" i="26" s="1"/>
  <c r="N53" i="26" s="1"/>
  <c r="N100" i="24" l="1"/>
  <c r="N100" i="21"/>
  <c r="L106" i="21" s="1"/>
  <c r="N100" i="25"/>
  <c r="L107" i="25" s="1"/>
  <c r="N100" i="23"/>
  <c r="N100" i="26"/>
  <c r="L107" i="26" s="1"/>
  <c r="N98" i="22"/>
  <c r="N52" i="22" s="1"/>
  <c r="N53" i="22" s="1"/>
  <c r="N100" i="22" s="1"/>
  <c r="L107" i="22" s="1"/>
  <c r="L105" i="26"/>
  <c r="L105" i="25"/>
  <c r="L106" i="24"/>
  <c r="L105" i="24"/>
  <c r="L107" i="24"/>
  <c r="L106" i="23"/>
  <c r="L105" i="23"/>
  <c r="L107" i="23"/>
  <c r="L105" i="21"/>
  <c r="L107" i="21"/>
  <c r="L106" i="20"/>
  <c r="L105" i="20"/>
  <c r="L107" i="20"/>
  <c r="L106" i="19"/>
  <c r="L105" i="19"/>
  <c r="L107" i="19"/>
  <c r="L106" i="25" l="1"/>
  <c r="L105" i="22"/>
  <c r="L106" i="22"/>
  <c r="L106" i="26"/>
  <c r="N108" i="26" s="1"/>
  <c r="N110" i="26" s="1"/>
  <c r="H20" i="5" s="1"/>
  <c r="N108" i="21"/>
  <c r="N110" i="21" s="1"/>
  <c r="N108" i="24"/>
  <c r="N110" i="24" s="1"/>
  <c r="H18" i="5" s="1"/>
  <c r="N108" i="20"/>
  <c r="N110" i="20" s="1"/>
  <c r="H12" i="5" s="1"/>
  <c r="N108" i="23"/>
  <c r="N110" i="23" s="1"/>
  <c r="H17" i="5" s="1"/>
  <c r="N108" i="19"/>
  <c r="N110" i="19" s="1"/>
  <c r="H11" i="5" s="1"/>
  <c r="N108" i="25"/>
  <c r="N110" i="25" s="1"/>
  <c r="H19" i="5" s="1"/>
  <c r="I19" i="5" s="1"/>
  <c r="N108" i="22"/>
  <c r="N110" i="22" s="1"/>
  <c r="H16" i="5" s="1"/>
  <c r="N89" i="18" l="1"/>
  <c r="I89" i="18"/>
  <c r="N88" i="18"/>
  <c r="I88" i="18"/>
  <c r="L87" i="18"/>
  <c r="N87" i="18" s="1"/>
  <c r="N96" i="18" s="1"/>
  <c r="N51" i="18" s="1"/>
  <c r="N52" i="18" s="1"/>
  <c r="I87" i="18"/>
  <c r="N81" i="18"/>
  <c r="N80" i="18"/>
  <c r="N79" i="18"/>
  <c r="N71" i="18"/>
  <c r="N70" i="18"/>
  <c r="N69" i="18"/>
  <c r="N68" i="18"/>
  <c r="U67" i="18"/>
  <c r="N67" i="18"/>
  <c r="U66" i="18"/>
  <c r="L66" i="18"/>
  <c r="N66" i="18" s="1"/>
  <c r="L65" i="18"/>
  <c r="N65" i="18" s="1"/>
  <c r="N64" i="18"/>
  <c r="L64" i="18"/>
  <c r="N63" i="18"/>
  <c r="L63" i="18"/>
  <c r="S62" i="18"/>
  <c r="U62" i="18" s="1"/>
  <c r="S61" i="18" s="1"/>
  <c r="S63" i="18" s="1"/>
  <c r="K61" i="18" s="1"/>
  <c r="N62" i="18"/>
  <c r="L62" i="18"/>
  <c r="T61" i="18"/>
  <c r="N60" i="18"/>
  <c r="N59" i="18"/>
  <c r="N58" i="18"/>
  <c r="N57" i="18"/>
  <c r="N50" i="18"/>
  <c r="N49" i="18"/>
  <c r="N48" i="18"/>
  <c r="N47" i="18"/>
  <c r="N46" i="18"/>
  <c r="N45" i="18"/>
  <c r="N44" i="18"/>
  <c r="N43" i="18"/>
  <c r="N42" i="18"/>
  <c r="N41" i="18"/>
  <c r="N40" i="18"/>
  <c r="N39" i="18"/>
  <c r="N38" i="18"/>
  <c r="J77" i="18" l="1"/>
  <c r="L77" i="18" s="1"/>
  <c r="N77" i="18" s="1"/>
  <c r="N82" i="18" s="1"/>
  <c r="N61" i="18"/>
  <c r="N72" i="18" s="1"/>
  <c r="N98" i="18" s="1"/>
  <c r="I20" i="5"/>
  <c r="L103" i="18" l="1"/>
  <c r="L105" i="18"/>
  <c r="L104" i="18"/>
  <c r="I18" i="5"/>
  <c r="I16" i="5"/>
  <c r="I12" i="5"/>
  <c r="I11" i="5"/>
  <c r="K71" i="16"/>
  <c r="I71" i="16" s="1"/>
  <c r="B71" i="16"/>
  <c r="L60" i="16"/>
  <c r="K60" i="16"/>
  <c r="B60" i="16"/>
  <c r="M49" i="16"/>
  <c r="N49" i="16" s="1"/>
  <c r="J49" i="16"/>
  <c r="B49" i="16"/>
  <c r="M48" i="16"/>
  <c r="N48" i="16" s="1"/>
  <c r="N55" i="16" s="1"/>
  <c r="J48" i="16"/>
  <c r="B48" i="16"/>
  <c r="K36" i="16"/>
  <c r="N36" i="16" s="1"/>
  <c r="B36" i="16"/>
  <c r="K72" i="14"/>
  <c r="N72" i="14" s="1"/>
  <c r="I72" i="14"/>
  <c r="B72" i="14"/>
  <c r="K71" i="14"/>
  <c r="I71" i="14" s="1"/>
  <c r="B71" i="14"/>
  <c r="L60" i="14"/>
  <c r="K60" i="14"/>
  <c r="B60" i="14"/>
  <c r="M50" i="14"/>
  <c r="N50" i="14" s="1"/>
  <c r="J50" i="14"/>
  <c r="B50" i="14"/>
  <c r="M49" i="14"/>
  <c r="N49" i="14" s="1"/>
  <c r="J49" i="14"/>
  <c r="B49" i="14"/>
  <c r="M48" i="14"/>
  <c r="N48" i="14" s="1"/>
  <c r="J48" i="14"/>
  <c r="B48" i="14"/>
  <c r="K37" i="14"/>
  <c r="N37" i="14" s="1"/>
  <c r="B37" i="14"/>
  <c r="N36" i="14"/>
  <c r="K36" i="14"/>
  <c r="B36" i="14"/>
  <c r="N55" i="14" l="1"/>
  <c r="N60" i="14"/>
  <c r="N66" i="14" s="1"/>
  <c r="N60" i="16"/>
  <c r="N66" i="16" s="1"/>
  <c r="N106" i="18"/>
  <c r="N108" i="18" s="1"/>
  <c r="I13" i="5"/>
  <c r="N71" i="14"/>
  <c r="N77" i="14" s="1"/>
  <c r="N41" i="14" s="1"/>
  <c r="N43" i="14" s="1"/>
  <c r="N79" i="14" s="1"/>
  <c r="N71" i="16"/>
  <c r="N77" i="16" s="1"/>
  <c r="N41" i="16" s="1"/>
  <c r="N43" i="16" s="1"/>
  <c r="N79" i="16" s="1"/>
  <c r="H15" i="5" l="1"/>
  <c r="I15" i="5" s="1"/>
  <c r="H22" i="5"/>
  <c r="I22" i="5" s="1"/>
  <c r="L84" i="14"/>
  <c r="L86" i="14"/>
  <c r="L85" i="14"/>
  <c r="L84" i="16"/>
  <c r="L86" i="16"/>
  <c r="L85" i="16"/>
  <c r="N87" i="16" l="1"/>
  <c r="N89" i="16" s="1"/>
  <c r="H21" i="5" s="1"/>
  <c r="I21" i="5" s="1"/>
  <c r="N87" i="14"/>
  <c r="N89" i="14" s="1"/>
  <c r="I17" i="5" s="1"/>
  <c r="I23" i="5" s="1"/>
  <c r="I25" i="5" s="1"/>
  <c r="I27" i="5" s="1"/>
  <c r="I29" i="5" s="1"/>
  <c r="I30" i="5" s="1"/>
  <c r="I34" i="5" s="1"/>
</calcChain>
</file>

<file path=xl/sharedStrings.xml><?xml version="1.0" encoding="utf-8"?>
<sst xmlns="http://schemas.openxmlformats.org/spreadsheetml/2006/main" count="1620" uniqueCount="335">
  <si>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</si>
  <si>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</si>
  <si>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</si>
  <si>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</si>
  <si>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</si>
  <si>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</si>
  <si>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</si>
  <si>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</si>
  <si>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</si>
  <si>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</si>
  <si>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</si>
  <si>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</si>
  <si>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</si>
  <si>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</si>
  <si>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</si>
  <si>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</si>
  <si>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</si>
  <si>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</si>
  <si>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</si>
  <si>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</si>
  <si>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</si>
  <si>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</si>
  <si>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</si>
  <si>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</si>
  <si>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</si>
  <si>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</si>
  <si>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</si>
  <si>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</si>
  <si>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</si>
  <si>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</si>
  <si>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</si>
  <si>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</si>
  <si>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</si>
  <si>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</si>
  <si>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</si>
  <si>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</si>
  <si>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</si>
  <si>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</si>
  <si>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</si>
  <si>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</si>
  <si>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</si>
  <si>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</si>
  <si>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 xml:space="preserve">ANALISIS DE PRECIOS UNITARIOS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</si>
  <si>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</si>
  <si>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</si>
  <si>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</si>
  <si>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</si>
  <si>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</si>
  <si>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</si>
  <si>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</si>
  <si>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</si>
  <si>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</si>
  <si>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</si>
  <si>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</si>
  <si>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</si>
  <si>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</si>
  <si>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</si>
  <si>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</si>
  <si>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</si>
  <si>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</si>
  <si>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</si>
  <si>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</si>
  <si>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</si>
  <si>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</si>
  <si>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</si>
  <si>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</si>
  <si>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</si>
  <si>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</si>
  <si>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</si>
  <si>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</si>
  <si>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</si>
  <si>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</si>
  <si>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</si>
  <si>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</si>
  <si>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</si>
  <si>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</si>
  <si>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</si>
  <si>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</si>
  <si>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</si>
  <si>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</si>
  <si>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</si>
  <si>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</si>
  <si>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</si>
  <si>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</si>
  <si>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</si>
  <si>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</si>
  <si>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</si>
  <si>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</si>
  <si>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</si>
  <si>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OBSERVACIONES INTERVENTORÍA O SUPERVISIÓN</t>
  </si>
  <si>
    <t>APROBACIÓN POR LA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</si>
  <si>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</si>
  <si>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Representante legal del interventor o su apoderado o firma del supervisor</t>
  </si>
  <si>
    <r>
      <rPr>
        <b/>
        <sz val="10"/>
        <rFont val="Arial Narrow"/>
        <family val="2"/>
      </rPr>
      <t xml:space="preserve">NOTA 1: </t>
    </r>
    <r>
      <rPr>
        <sz val="10"/>
        <rFont val="Arial Narrow"/>
        <family val="2"/>
      </rPr>
      <t xml:space="preserve"> Se debe tener en cuenta que el PRECIO UNITARIO incluye el valor de A.I.U. </t>
    </r>
  </si>
  <si>
    <r>
      <rPr>
        <b/>
        <sz val="10"/>
        <rFont val="Arial Narrow"/>
        <family val="2"/>
      </rPr>
      <t>NOTA 3:</t>
    </r>
    <r>
      <rPr>
        <sz val="10"/>
        <rFont val="Arial Narrow"/>
        <family val="2"/>
      </rPr>
      <t xml:space="preserve"> El A.I.U y su discriminación deben estar en porcentaje (%). </t>
    </r>
  </si>
  <si>
    <t>DEMOLICIÓN DE ESTRUCTURAS</t>
  </si>
  <si>
    <t>M3</t>
  </si>
  <si>
    <t>INSTITUTO NACIONAL DE VIAS</t>
  </si>
  <si>
    <t>DEMOLICIONES Y EXPLANACIONES</t>
  </si>
  <si>
    <t>ESTRUCTURAS Y DRENAJES</t>
  </si>
  <si>
    <t>ML</t>
  </si>
  <si>
    <t>KG</t>
  </si>
  <si>
    <t>Relleno Para Estructuras con Material Granular Tipo SBG</t>
  </si>
  <si>
    <t xml:space="preserve">VALOR IVA (OBRA) (19% SOBRE UTILIDAD OBRA)  </t>
  </si>
  <si>
    <t>CÓDIGO</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</si>
  <si>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</si>
  <si>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</si>
  <si>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</si>
  <si>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</si>
  <si>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</si>
  <si>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</si>
  <si>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</si>
  <si>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</si>
  <si>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</si>
  <si>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</si>
  <si>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</si>
  <si>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</si>
  <si>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</si>
  <si>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</si>
  <si>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</si>
  <si>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</si>
  <si>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</si>
  <si>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</si>
  <si>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</si>
  <si>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</si>
  <si>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</si>
  <si>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ITEM</t>
  </si>
  <si>
    <t>GRUPO DE AJUSTE</t>
  </si>
  <si>
    <t>Unidad</t>
  </si>
  <si>
    <t>C0010790</t>
  </si>
  <si>
    <t>C0010270</t>
  </si>
  <si>
    <t>C0010330</t>
  </si>
  <si>
    <t>HERRAMIENTA MENOR (%)</t>
  </si>
  <si>
    <t>CANTIDAD      (1)</t>
  </si>
  <si>
    <t>DISTANCIA (2)</t>
  </si>
  <si>
    <t>(1) * (2)</t>
  </si>
  <si>
    <t>T0010032</t>
  </si>
  <si>
    <t>PRESTACIONES (%)</t>
  </si>
  <si>
    <t>A0030030</t>
  </si>
  <si>
    <t>A0040010</t>
  </si>
  <si>
    <t>PFinal01</t>
  </si>
  <si>
    <t>Precio Unitario Total Aproximado al Peso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</si>
  <si>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</si>
  <si>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</si>
  <si>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</si>
  <si>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Representante Legal del Interventor o su Apoderado</t>
  </si>
  <si>
    <t>Original: Archivo de Gestión del Contrato (Subdirección Administrativa).</t>
  </si>
  <si>
    <t>Copias: Unidad Ejecutora, Contratista, Interventor y Dirección Territorial.</t>
  </si>
  <si>
    <t>m3</t>
  </si>
  <si>
    <t>A0030010</t>
  </si>
  <si>
    <t>m</t>
  </si>
  <si>
    <t>T0010115</t>
  </si>
  <si>
    <t>kg-km</t>
  </si>
  <si>
    <t>m3-km</t>
  </si>
  <si>
    <t>A0030040</t>
  </si>
  <si>
    <t>640.1</t>
  </si>
  <si>
    <t>kg</t>
  </si>
  <si>
    <t>C0010170</t>
  </si>
  <si>
    <t>B0020003</t>
  </si>
  <si>
    <t>630.3</t>
  </si>
  <si>
    <t>Concreto Resistencia 28MPa (C )</t>
  </si>
  <si>
    <t>C0010010</t>
  </si>
  <si>
    <t>C0010922</t>
  </si>
  <si>
    <t>B0123620</t>
  </si>
  <si>
    <t>B0063290</t>
  </si>
  <si>
    <t>B021007</t>
  </si>
  <si>
    <t>T0010009</t>
  </si>
  <si>
    <t>m3k</t>
  </si>
  <si>
    <t>A0030060</t>
  </si>
  <si>
    <t>630.7</t>
  </si>
  <si>
    <t>C0010550</t>
  </si>
  <si>
    <t>B0063200</t>
  </si>
  <si>
    <t>B0014700</t>
  </si>
  <si>
    <t>T0010091</t>
  </si>
  <si>
    <t>A0030080</t>
  </si>
  <si>
    <t>610.3</t>
  </si>
  <si>
    <t>C0010200</t>
  </si>
  <si>
    <t>B0014271</t>
  </si>
  <si>
    <t>T0010062</t>
  </si>
  <si>
    <t>m3km</t>
  </si>
  <si>
    <t>RELLENO PARA ESTRUCTURAS CON MATERIAL GRANULAR TIPO SBG</t>
  </si>
  <si>
    <t xml:space="preserve">PROVISIÓN PARA AJUSTES, OBRAS COMPLEMENTARIAS Y/O ADICIONALES, (INCLUYE OBRAS AMBIENTALES DEL PAGA, GESTION SOCIAL Y PREDIAL) </t>
  </si>
  <si>
    <t>VALOR TOTAL BÁSICO DE OBRAS</t>
  </si>
  <si>
    <t>ESTUDIOS Y DISEÑOS</t>
  </si>
  <si>
    <t>GL</t>
  </si>
  <si>
    <t>TOTAL IVA  DE  ESTUDIOS Y DISEÑOS</t>
  </si>
  <si>
    <t>TOTAL  ESTUDIOS Y DISEÑOS</t>
  </si>
  <si>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</si>
  <si>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Narrow"/>
        <family val="2"/>
      </rPr>
      <t>NOTA 4</t>
    </r>
    <r>
      <rPr>
        <sz val="10"/>
        <rFont val="Arial Narrow"/>
        <family val="2"/>
      </rPr>
      <t>: Si el valor del A.I.U. presentado es menor al OCHENTA Y CINCO por ciento (85%) o mayor al Ciento diez por ciento (110%) del Valor Oficial  del Porcentaje de A.I.U.,  establecido en el formulario No 1 "presupuesto oficial", la propuesta será rechazada</t>
    </r>
  </si>
  <si>
    <r>
      <rPr>
        <b/>
        <sz val="10"/>
        <rFont val="Arial Narrow"/>
        <family val="2"/>
      </rPr>
      <t>NOTA 5</t>
    </r>
    <r>
      <rPr>
        <sz val="10"/>
        <rFont val="Arial Narrow"/>
        <family val="2"/>
      </rPr>
      <t xml:space="preserve">: Las OBRAS COMPLEMENTARIAS Y/O ADICIONALES incluyen las obras ambientales del PAGA, las cuales se pagarán por precios unitarios, previamente revisados y aprobados por la Interventoría, y revisados por la Subdirección de Medio Ambiente y Gestión Social y la Unidad Ejecutora respectiva. </t>
    </r>
  </si>
  <si>
    <t>311.1P</t>
  </si>
  <si>
    <t>AFIRMADO</t>
  </si>
  <si>
    <t>C0010150</t>
  </si>
  <si>
    <t>C0010610</t>
  </si>
  <si>
    <t>C0010923</t>
  </si>
  <si>
    <t>A0030020</t>
  </si>
  <si>
    <t>FR-APU-1</t>
  </si>
  <si>
    <t xml:space="preserve">ANÁLISIS DE PRECIOS UNITARIOS DE REFERENCIA REGIONALIZADOS </t>
  </si>
  <si>
    <t>ACTUALIZACIÓN PERIÓDICA</t>
  </si>
  <si>
    <t xml:space="preserve">ÍTEM BASE DE APU DE REFERENCIA: </t>
  </si>
  <si>
    <t>⊠</t>
  </si>
  <si>
    <t>PUBLICACIÓN:</t>
  </si>
  <si>
    <t>2021-2   ENERO 2022</t>
  </si>
  <si>
    <t xml:space="preserve">ÍTEM DE PROYECTO PARTICULAR: </t>
  </si>
  <si>
    <t>ÍTEM DE LA PROPUESTA ECONÓMICA:</t>
  </si>
  <si>
    <t xml:space="preserve">ÍTEM NO PREVISTO:   </t>
  </si>
  <si>
    <t xml:space="preserve">ÍTEM APU PARTICULAR:   </t>
  </si>
  <si>
    <t>FECHA:</t>
  </si>
  <si>
    <t>______________</t>
  </si>
  <si>
    <t>FECHA DE CIERRE DEL PROCESO DE SELECCIÓN DEL CONTRATO:</t>
  </si>
  <si>
    <t>/</t>
  </si>
  <si>
    <t>650,2EP1</t>
  </si>
  <si>
    <t>C0010310</t>
  </si>
  <si>
    <t>Diferencial de 3 toneladas</t>
  </si>
  <si>
    <t>Equipo de oxicorte y soldadura, capacidad de corte 6"-14"</t>
  </si>
  <si>
    <t>C0010380</t>
  </si>
  <si>
    <t>Equipo de soldadura 600 AMP</t>
  </si>
  <si>
    <t>Motosoldador, 300 amperios</t>
  </si>
  <si>
    <t>B0014050</t>
  </si>
  <si>
    <t>Fundente</t>
  </si>
  <si>
    <t>B0014060</t>
  </si>
  <si>
    <t>Gas propano</t>
  </si>
  <si>
    <t>B0014640</t>
  </si>
  <si>
    <t>Oxigeno industrial</t>
  </si>
  <si>
    <t>peso(kg)</t>
  </si>
  <si>
    <t>B0015010</t>
  </si>
  <si>
    <t>Soldadura 7018</t>
  </si>
  <si>
    <t>calibre No 11( 5mm)</t>
  </si>
  <si>
    <t>densidad(kg/m3)</t>
  </si>
  <si>
    <t>Volumen(m3)</t>
  </si>
  <si>
    <t>B0020001</t>
  </si>
  <si>
    <t>Acero ASTM A709 G-50 modulo</t>
  </si>
  <si>
    <t>G-50</t>
  </si>
  <si>
    <t>D=W/V</t>
  </si>
  <si>
    <t>Pernos o tornillos bristol C cabeza mm Inox 304 20x80</t>
  </si>
  <si>
    <t>un</t>
  </si>
  <si>
    <t>area modulo(placa, viguetas y platinas)</t>
  </si>
  <si>
    <t>m2</t>
  </si>
  <si>
    <t>Tuerca Seguridad mm paso 2,5  x 2,0</t>
  </si>
  <si>
    <t>Peso un modulo( placa, viguetas y platina)</t>
  </si>
  <si>
    <t>Tuerca Seguridad mm Inox 304   2,0 paso 2,5</t>
  </si>
  <si>
    <t>Doblez de lamina</t>
  </si>
  <si>
    <t>Corte Lamina</t>
  </si>
  <si>
    <t>disco corte</t>
  </si>
  <si>
    <t>CANTIDAD (1)</t>
  </si>
  <si>
    <t>Transporte de Acero ASTM A709 G-50 modulo</t>
  </si>
  <si>
    <t>Kg-km</t>
  </si>
  <si>
    <t>JR. TOTAL</t>
  </si>
  <si>
    <t>A0010083</t>
  </si>
  <si>
    <t>Soldador (2)</t>
  </si>
  <si>
    <t>Un m2 se hace con rendimiento de 10,22</t>
  </si>
  <si>
    <t>Obrero (3)</t>
  </si>
  <si>
    <t>un modulo tiene un area de (1,04x3,04)= 3,16</t>
  </si>
  <si>
    <t>Oficial</t>
  </si>
  <si>
    <t>NOTA: Los documentos publicados periódicamente son propiedad del Instituto Nacional de Vías. Su uso con fines comerciales o de lucro a cualquier título sin previa autorización, está totalmente prohibido y constituye una infracción a la normatividad vigente.</t>
  </si>
  <si>
    <t>SUMINISTRO E INSTALACION DE MODULO  DE PISO PUENTE METALICO  ( 3,04X1,04)( INCLUYE DESMONTE DE MODULO EXISTENTE).</t>
  </si>
  <si>
    <t>UND</t>
  </si>
  <si>
    <t>2022-1 JUNIO 2022</t>
  </si>
  <si>
    <t>201.7</t>
  </si>
  <si>
    <t>Retroexcavadora sobre oruga, potencia 158 kw, balde de 1.5 m3</t>
  </si>
  <si>
    <t>Compresor portátil de 70 a 120 HP, con martillo</t>
  </si>
  <si>
    <t>B0013791</t>
  </si>
  <si>
    <t>Derechos de conformación y/o disposición de materiales sobrantes (Incluye todos los costos inherentes a las posibles obras requeridas en los sitios de disposición de sobrantes)</t>
  </si>
  <si>
    <t>Transporte de material de demolición</t>
  </si>
  <si>
    <t>Obrero (2)</t>
  </si>
  <si>
    <t>600.1.1</t>
  </si>
  <si>
    <t>EXCAVACIONES VARIAS SIN CLASIFICAR</t>
  </si>
  <si>
    <t>B0013790</t>
  </si>
  <si>
    <t>Derecho de explotación y/o disposición de materiales</t>
  </si>
  <si>
    <t>T0010025</t>
  </si>
  <si>
    <t>Transporte de material de excavación</t>
  </si>
  <si>
    <t>TUBERIA DE CONCRETO REFORZADO, CLASE II DE 900mm DE DIAMETRO INTERIOR</t>
  </si>
  <si>
    <t>C0010300</t>
  </si>
  <si>
    <t>Diferencial de 2 toneladas</t>
  </si>
  <si>
    <t>C0010115</t>
  </si>
  <si>
    <t>Camión grúa capacidad 5 toneladas</t>
  </si>
  <si>
    <t>B0014610</t>
  </si>
  <si>
    <t>Mortero 1:3 para juntas</t>
  </si>
  <si>
    <t>B0015250</t>
  </si>
  <si>
    <t>Tubo concreto reforzado 900mm (clase II)</t>
  </si>
  <si>
    <t>Material para solado y atraque</t>
  </si>
  <si>
    <t>Transporte de tubería de concreto</t>
  </si>
  <si>
    <t>Transporte de material de solado y atraque de tuberiade concreto  reforzada</t>
  </si>
  <si>
    <t>Nota: la tuberia es traida desde medellin pues no  se produce en la costa caribe.</t>
  </si>
  <si>
    <t>Obrero (4)</t>
  </si>
  <si>
    <t>661.2P</t>
  </si>
  <si>
    <t>ACERO DE REFUERZO Fy 4200 MPa</t>
  </si>
  <si>
    <t>Cizalla manual de 90 cm</t>
  </si>
  <si>
    <t>Acero de refuerzo PDR-60, Fy: 4200 kg/cm2</t>
  </si>
  <si>
    <t>B0073230</t>
  </si>
  <si>
    <t>Alambre negro para amarre calibre 18</t>
  </si>
  <si>
    <t>T0100002</t>
  </si>
  <si>
    <t>Transporte de acero</t>
  </si>
  <si>
    <t>Obrero</t>
  </si>
  <si>
    <t>ACERO DE REFUERZO Fy 4200 Mpa</t>
  </si>
  <si>
    <t>630.4.1</t>
  </si>
  <si>
    <t xml:space="preserve"> CONCRETO RESISTENCIA 21MPa (D) - MEZCLA IN SITU</t>
  </si>
  <si>
    <t>Aspersor manual de 20 litros</t>
  </si>
  <si>
    <t>Vibrador de concreto, potencia aproximada de 3 hp, mangueras de 4 a 6 metros</t>
  </si>
  <si>
    <t>C0010665</t>
  </si>
  <si>
    <t>Planta dosificadora (mezcladora) de concreto</t>
  </si>
  <si>
    <t>Emulsion acuosa de parafina para curado de concreto, que evite la pérdida prematura de humedad de concretos y morteros</t>
  </si>
  <si>
    <t>B021000</t>
  </si>
  <si>
    <t>Formaleta de madera para concreto</t>
  </si>
  <si>
    <t>Agua</t>
  </si>
  <si>
    <t>L</t>
  </si>
  <si>
    <t>B0053103</t>
  </si>
  <si>
    <t>Agregado grueso (grava, grava triturada y/o roca triturada)</t>
  </si>
  <si>
    <t>B0053101</t>
  </si>
  <si>
    <t>Agregado fino para concreto (tamaño máximo 4,75mm - arena natural o trituración de roca, gravas, y/o escorias)</t>
  </si>
  <si>
    <t>B0103569</t>
  </si>
  <si>
    <t>Cemento hidráulico NTC 121 tipo UG</t>
  </si>
  <si>
    <t>T0010400</t>
  </si>
  <si>
    <t>Transporte de agregados</t>
  </si>
  <si>
    <t>Obrero (8)</t>
  </si>
  <si>
    <t>CONCRETO RESISTENCIA 21MPa (D) - MEZCLA IN SITU</t>
  </si>
  <si>
    <t>630.6</t>
  </si>
  <si>
    <t>CONCRETO RESISTENCIA 14MPa (F)</t>
  </si>
  <si>
    <t>Mezcladora de concreto tipo trompo</t>
  </si>
  <si>
    <t>CONCRETO RESISTENCIA 14MPa (G) - CICLÓPEO</t>
  </si>
  <si>
    <t>Piedra para concreto ciclópeo (rajón o canto rodado)</t>
  </si>
  <si>
    <t>Transporte de piedra para concreto ciclópeo</t>
  </si>
  <si>
    <t>311.1</t>
  </si>
  <si>
    <t>Carrotanque de agua(1000 Galones)</t>
  </si>
  <si>
    <t>Motoniveladora potencia 215 HP, ancho de cuchilla 4,27 m, peso 18 ton</t>
  </si>
  <si>
    <t>Vibrocompactador, potencia 153 HP, peso 10 ton</t>
  </si>
  <si>
    <t>B0014270</t>
  </si>
  <si>
    <t>Material de afirmado CBR ≥ 15%</t>
  </si>
  <si>
    <t>T0010010</t>
  </si>
  <si>
    <t>Transporte de material de afirmado</t>
  </si>
  <si>
    <t>Transporte Ferry</t>
  </si>
  <si>
    <t>Transporte de Maquinaria</t>
  </si>
  <si>
    <t>HABILITAR Y/O BRINDAR TRANSITABILIDAD EN LA RED VIAL A CARGO DEL INVIAS, A TRAVÉS DEL SISTEMA DE MONTO AGOTABLE, EN VÍAS A CARGO DE LA DIRECCIÓN TERRITORIAL ATLANTICO</t>
  </si>
  <si>
    <t>SUMINISTRO E INSTALACION DE MODULO DE PISO PUENTE METALICO (Acero ASTM A709 G-50 modulo 3,04X1,04 )( INCLUYE DESMONTE DE MODULO EXISTENTE).</t>
  </si>
  <si>
    <t>650,3P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</si>
</sst>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0#.00\ \L\t"/>
    <numFmt numFmtId="174" formatCode="_ * #,##0.00_ ;_ * \-#,##0.00_ ;_ * &quot;-&quot;??_ ;_ @_ "/>
    <numFmt numFmtId="175" formatCode="_(* #,##0.00_);_(* \(#,##0.00\);_(* &quot;-&quot;??_);_(@_)"/>
    <numFmt numFmtId="176" formatCode="_-&quot;$&quot;* #,##0_-;\-&quot;$&quot;* #,##0_-;_-&quot;$&quot;* &quot;-&quot;_-;_-@_-"/>
    <numFmt numFmtId="177" formatCode="_-[$$-240A]\ * #,##0.00_-;\-[$$-240A]\ * #,##0.00_-;_-[$$-240A]\ * &quot;-&quot;??_-;_-@_-"/>
    <numFmt numFmtId="178" formatCode="0.000"/>
    <numFmt numFmtId="179" formatCode="_(&quot;$&quot;\ * #,##0.00_);_(&quot;$&quot;\ * \(#,##0.00\);_(&quot;$&quot;\ * &quot;-&quot;??_);_(@_)"/>
    <numFmt numFmtId="180" formatCode="_(* #,##0_);_(* \(#,##0\);_(* &quot;-&quot;??_);_(@_)"/>
    <numFmt numFmtId="181" formatCode="_([$$-240A]\ * #,##0_);_([$$-240A]\ * \(#,##0\);_([$$-240A]\ * &quot;-&quot;??_);_(@_)"/>
    <numFmt numFmtId="182" formatCode="_-[$$-240A]* #,##0_-;\-[$$-240A]* #,##0_-;_-[$$-240A]* &quot;-&quot;??_-;_-@_-"/>
    <numFmt numFmtId="183" formatCode="\$\ #,##0.00"/>
    <numFmt numFmtId="184" formatCode="#,##0.000"/>
    <numFmt numFmtId="185" formatCode="#,##0.00000"/>
    <numFmt numFmtId="186" formatCode="#,##0.0000"/>
    <numFmt numFmtId="187" formatCode="_-[$$-240A]\ * #,##0_-;\-[$$-240A]\ * #,##0_-;_-[$$-240A]\ * &quot;-&quot;_-;_-@_-"/>
    <numFmt numFmtId="188" formatCode="#,##0.0"/>
  </numFmts>
  <fonts count="37">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u/>
      <sz val="10"/>
      <color indexed="12"/>
      <name val="Arial"/>
      <family val="2"/>
    </font>
    <font>
      <u/>
      <sz val="11"/>
      <name val="Arial"/>
      <family val="2"/>
    </font>
    <font>
      <sz val="10"/>
      <name val="Geneva"/>
      <family val="2"/>
    </font>
    <font>
      <b/>
      <sz val="11"/>
      <color theme="0"/>
      <name val="Arial"/>
      <family val="2"/>
    </font>
    <font>
      <sz val="11"/>
      <color theme="0"/>
      <name val="Arial"/>
      <family val="2"/>
    </font>
    <font>
      <b/>
      <vertAlign val="superscript"/>
      <sz val="11"/>
      <color theme="0"/>
      <name val="Arial"/>
      <family val="2"/>
    </font>
    <font>
      <b/>
      <sz val="10"/>
      <name val="Arial Narrow"/>
      <family val="2"/>
    </font>
    <font>
      <sz val="10"/>
      <name val="Arial Narrow"/>
      <family val="2"/>
    </font>
    <font>
      <b/>
      <sz val="10"/>
      <color theme="0"/>
      <name val="Arial Narrow"/>
      <family val="2"/>
    </font>
    <font>
      <sz val="10"/>
      <color theme="1"/>
      <name val="Arial Narrow"/>
      <family val="2"/>
    </font>
    <font>
      <sz val="8"/>
      <name val="Arial"/>
      <family val="2"/>
    </font>
    <font>
      <sz val="11"/>
      <color rgb="FF000000"/>
      <name val="Calibri"/>
      <family val="2"/>
    </font>
    <font>
      <sz val="11"/>
      <color indexed="8"/>
      <name val="Calibri"/>
      <family val="2"/>
    </font>
    <font>
      <sz val="10"/>
      <name val="Times New Roman"/>
      <family val="1"/>
    </font>
    <font>
      <b/>
      <sz val="28"/>
      <name val="Calibri"/>
      <family val="2"/>
    </font>
    <font>
      <sz val="28"/>
      <name val="Calibri"/>
      <family val="2"/>
    </font>
    <font>
      <sz val="10"/>
      <color rgb="FF7030A0"/>
      <name val="Arial"/>
      <family val="2"/>
    </font>
    <font>
      <sz val="11"/>
      <name val="Calibri"/>
      <family val="2"/>
      <scheme val="minor"/>
    </font>
    <font>
      <sz val="11"/>
      <color rgb="FF000000"/>
      <name val="Arial"/>
      <family val="2"/>
    </font>
    <font>
      <sz val="9"/>
      <color theme="1" tint="0.34998626667073579"/>
      <name val="Arial"/>
      <family val="2"/>
    </font>
    <font>
      <b/>
      <sz val="12"/>
      <name val="Arial"/>
      <family val="2"/>
    </font>
    <font>
      <b/>
      <sz val="16"/>
      <name val="Arial"/>
      <family val="2"/>
    </font>
    <font>
      <b/>
      <u/>
      <sz val="10"/>
      <name val="Arial"/>
      <family val="2"/>
    </font>
    <font>
      <b/>
      <sz val="28"/>
      <name val="Arial"/>
      <family val="2"/>
    </font>
    <font>
      <sz val="28"/>
      <name val="Arial"/>
      <family val="2"/>
    </font>
    <font>
      <sz val="8"/>
      <color rgb="FF000000"/>
      <name val="Arial"/>
      <family val="2"/>
    </font>
    <font>
      <sz val="9"/>
      <name val="Arial"/>
      <family val="2"/>
    </font>
    <font>
      <sz val="11"/>
      <color theme="1"/>
      <name val="Arial"/>
      <family val="2"/>
    </font>
    <font>
      <sz val="8"/>
      <color theme="1"/>
      <name val="Arial"/>
      <family val="2"/>
    </font>
    <font>
      <b/>
      <sz val="11"/>
      <color theme="1"/>
      <name val="Arial"/>
      <family val="2"/>
    </font>
  </fonts>
  <fills count="2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
      <patternFill patternType="solid">
        <fgColor rgb="FFFFFFC9"/>
        <bgColor indexed="64"/>
      </patternFill>
    </fill>
    <fill>
      <patternFill patternType="solid">
        <fgColor rgb="FFFFFFC9"/>
        <bgColor rgb="FF000000"/>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rgb="FFFFFFCC"/>
        <bgColor indexed="64"/>
      </patternFill>
    </fill>
    <fill>
      <patternFill patternType="solid">
        <fgColor rgb="FFFFFFCC"/>
        <bgColor rgb="FF000000"/>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rgb="FF60B4A8"/>
        <bgColor rgb="FF000000"/>
      </patternFill>
    </fill>
    <fill>
      <patternFill patternType="solid">
        <fgColor rgb="FF27958B"/>
        <bgColor rgb="FF000000"/>
      </patternFill>
    </fill>
    <fill>
      <patternFill patternType="solid">
        <fgColor theme="0"/>
        <bgColor auto="1"/>
      </patternFill>
    </fill>
    <fill>
      <patternFill patternType="solid">
        <fgColor theme="0"/>
        <bgColor rgb="FF000000"/>
      </patternFill>
    </fill>
    <fill>
      <patternFill patternType="solid">
        <fgColor rgb="FFDFEEEB"/>
        <bgColor rgb="FF000000"/>
      </patternFill>
    </fill>
  </fills>
  <borders count="7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auto="1"/>
      </right>
      <top style="medium">
        <color auto="1"/>
      </top>
      <bottom/>
      <diagonal/>
    </border>
    <border>
      <left style="medium">
        <color indexed="64"/>
      </left>
      <right style="thin">
        <color indexed="64"/>
      </right>
      <top style="thin">
        <color indexed="64"/>
      </top>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bottom/>
      <diagonal/>
    </border>
    <border>
      <left style="medium">
        <color auto="1"/>
      </left>
      <right style="medium">
        <color indexed="64"/>
      </right>
      <top style="thin">
        <color auto="1"/>
      </top>
      <bottom/>
      <diagonal/>
    </border>
  </borders>
  <cellStyleXfs count="41">
    <xf numFmtId="0" fontId="0" fillId="0" borderId="0"/>
    <xf numFmtId="0" fontId="1" fillId="0" borderId="0"/>
    <xf numFmtId="0" fontId="1"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171" fontId="1" fillId="0" borderId="0" applyFont="0" applyFill="0" applyBorder="0" applyAlignment="0" applyProtection="0"/>
    <xf numFmtId="173" fontId="1" fillId="0" borderId="0" applyFont="0" applyFill="0" applyBorder="0" applyAlignment="0" applyProtection="0"/>
    <xf numFmtId="0" fontId="7" fillId="0" borderId="0" applyNumberFormat="0" applyFill="0" applyBorder="0" applyAlignment="0" applyProtection="0">
      <alignment vertical="top"/>
      <protection locked="0"/>
    </xf>
    <xf numFmtId="0" fontId="9" fillId="0" borderId="0"/>
    <xf numFmtId="44" fontId="4" fillId="0" borderId="0" applyFont="0" applyFill="0" applyBorder="0" applyAlignment="0" applyProtection="0"/>
    <xf numFmtId="0" fontId="1" fillId="0" borderId="0" applyFont="0" applyFill="0" applyBorder="0" applyAlignment="0" applyProtection="0"/>
    <xf numFmtId="0" fontId="4" fillId="0" borderId="0"/>
    <xf numFmtId="42" fontId="18" fillId="0" borderId="0" applyFont="0" applyFill="0" applyBorder="0" applyAlignment="0" applyProtection="0"/>
    <xf numFmtId="0" fontId="1" fillId="0" borderId="0"/>
    <xf numFmtId="0" fontId="4" fillId="0" borderId="0"/>
    <xf numFmtId="176" fontId="4" fillId="0" borderId="0" applyFont="0" applyFill="0" applyBorder="0" applyAlignment="0" applyProtection="0"/>
    <xf numFmtId="9" fontId="19" fillId="0" borderId="0" applyFont="0" applyFill="0" applyBorder="0" applyAlignment="0" applyProtection="0"/>
    <xf numFmtId="0" fontId="20" fillId="0" borderId="0"/>
    <xf numFmtId="41" fontId="18" fillId="0" borderId="0" applyFont="0" applyFill="0" applyBorder="0" applyAlignment="0" applyProtection="0"/>
    <xf numFmtId="0" fontId="18" fillId="0" borderId="0" applyNumberFormat="0" applyBorder="0" applyAlignment="0"/>
    <xf numFmtId="0" fontId="1" fillId="0" borderId="0"/>
    <xf numFmtId="9" fontId="1" fillId="0" borderId="0" applyFont="0" applyFill="0" applyBorder="0" applyAlignment="0" applyProtection="0"/>
    <xf numFmtId="179" fontId="18" fillId="0" borderId="0" applyFont="0" applyFill="0" applyBorder="0" applyAlignment="0" applyProtection="0"/>
    <xf numFmtId="175" fontId="18" fillId="0" borderId="0" applyFont="0" applyFill="0" applyBorder="0" applyAlignment="0" applyProtection="0"/>
    <xf numFmtId="9" fontId="18" fillId="0" borderId="0" applyFont="0" applyFill="0" applyBorder="0" applyAlignment="0" applyProtection="0"/>
    <xf numFmtId="0" fontId="18" fillId="0" borderId="0" applyNumberFormat="0" applyBorder="0" applyAlignment="0"/>
    <xf numFmtId="0" fontId="1" fillId="0" borderId="0"/>
    <xf numFmtId="179" fontId="4" fillId="0" borderId="0" applyFont="0" applyFill="0" applyBorder="0" applyAlignment="0" applyProtection="0"/>
    <xf numFmtId="9" fontId="1" fillId="0" borderId="0" applyFont="0" applyFill="0" applyBorder="0" applyAlignment="0" applyProtection="0"/>
    <xf numFmtId="0" fontId="18" fillId="0" borderId="0" applyNumberFormat="0" applyBorder="0" applyAlignment="0"/>
    <xf numFmtId="0" fontId="18" fillId="0" borderId="0" applyNumberFormat="0" applyBorder="0" applyAlignment="0"/>
    <xf numFmtId="9" fontId="18" fillId="0" borderId="0" applyFont="0" applyFill="0" applyBorder="0" applyAlignment="0" applyProtection="0"/>
    <xf numFmtId="179" fontId="18" fillId="0" borderId="0" applyFont="0" applyFill="0" applyBorder="0" applyAlignment="0" applyProtection="0"/>
    <xf numFmtId="175" fontId="18" fillId="0" borderId="0" applyFont="0" applyFill="0" applyBorder="0" applyAlignment="0" applyProtection="0"/>
  </cellStyleXfs>
  <cellXfs count="1393">
    <xf numFmtId="0" fontId="0" fillId="0" borderId="0" xfId="0"/>
    <xf numFmtId="0" fontId="3" fillId="0" borderId="0" xfId="0" applyFont="1"/>
    <xf numFmtId="0" fontId="3" fillId="0" borderId="0" xfId="0" applyFont="1" applyAlignment="1">
      <alignment vertical="center" wrapText="1"/>
    </xf>
    <xf numFmtId="0" fontId="5" fillId="0" borderId="14" xfId="6" applyFont="1" applyBorder="1" applyAlignment="1">
      <alignment horizontal="center" vertical="center" wrapText="1"/>
    </xf>
    <xf numFmtId="4" fontId="6" fillId="0" borderId="3" xfId="7" applyNumberFormat="1" applyFont="1" applyBorder="1" applyAlignment="1">
      <alignment vertical="center" wrapText="1"/>
    </xf>
    <xf numFmtId="167" fontId="6" fillId="0" borderId="3" xfId="8" applyNumberFormat="1" applyFont="1" applyBorder="1" applyAlignment="1">
      <alignment horizontal="right" vertical="center" wrapText="1"/>
    </xf>
    <xf numFmtId="167" fontId="6" fillId="0" borderId="20" xfId="8" applyNumberFormat="1" applyFont="1" applyBorder="1" applyAlignment="1">
      <alignment horizontal="right" vertical="center" wrapText="1"/>
    </xf>
    <xf numFmtId="167" fontId="6" fillId="0" borderId="22" xfId="8" applyNumberFormat="1" applyFont="1" applyBorder="1" applyAlignment="1">
      <alignment horizontal="right" vertical="center" wrapText="1"/>
    </xf>
    <xf numFmtId="168" fontId="5" fillId="0" borderId="23" xfId="7" applyNumberFormat="1" applyFont="1" applyBorder="1" applyAlignment="1">
      <alignment horizontal="right" vertical="center"/>
    </xf>
    <xf numFmtId="167" fontId="6" fillId="0" borderId="24" xfId="8" applyNumberFormat="1" applyFont="1" applyBorder="1" applyAlignment="1">
      <alignment horizontal="right" vertical="center" wrapText="1"/>
    </xf>
    <xf numFmtId="0" fontId="6" fillId="0" borderId="3" xfId="9" applyFont="1" applyBorder="1" applyAlignment="1">
      <alignment horizontal="center" vertical="center"/>
    </xf>
    <xf numFmtId="0" fontId="6" fillId="0" borderId="3" xfId="9" applyFont="1" applyBorder="1" applyAlignment="1">
      <alignment horizontal="left" vertical="center"/>
    </xf>
    <xf numFmtId="0" fontId="6" fillId="0" borderId="8" xfId="5" applyFont="1" applyBorder="1"/>
    <xf numFmtId="0" fontId="6" fillId="0" borderId="8" xfId="5" applyFont="1" applyBorder="1" applyAlignment="1">
      <alignment horizontal="center"/>
    </xf>
    <xf numFmtId="0" fontId="6" fillId="0" borderId="3" xfId="9" applyFont="1" applyBorder="1" applyAlignment="1">
      <alignment horizontal="left" vertical="center" wrapText="1"/>
    </xf>
    <xf numFmtId="167" fontId="6" fillId="0" borderId="3" xfId="8" quotePrefix="1" applyNumberFormat="1" applyFont="1" applyBorder="1" applyAlignment="1">
      <alignment horizontal="right" vertical="center" wrapText="1"/>
    </xf>
    <xf numFmtId="0" fontId="6" fillId="0" borderId="19" xfId="9" applyFont="1" applyBorder="1" applyAlignment="1">
      <alignment horizontal="center" vertical="center"/>
    </xf>
    <xf numFmtId="167" fontId="6" fillId="0" borderId="21" xfId="8" applyNumberFormat="1" applyFont="1" applyBorder="1" applyAlignment="1">
      <alignment horizontal="right" vertical="center" wrapText="1"/>
    </xf>
    <xf numFmtId="168" fontId="5" fillId="0" borderId="26" xfId="7" applyNumberFormat="1" applyFont="1" applyBorder="1" applyAlignment="1">
      <alignment horizontal="right" vertical="center"/>
    </xf>
    <xf numFmtId="49" fontId="5" fillId="0" borderId="0" xfId="10" applyNumberFormat="1" applyFont="1" applyAlignment="1">
      <alignment horizontal="right" vertical="center"/>
    </xf>
    <xf numFmtId="170" fontId="5"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32" xfId="11" applyFont="1" applyBorder="1" applyAlignment="1">
      <alignment horizontal="left" vertical="center"/>
    </xf>
    <xf numFmtId="172" fontId="6" fillId="0" borderId="24" xfId="12" applyNumberFormat="1" applyFont="1" applyBorder="1" applyAlignment="1">
      <alignment vertical="center"/>
    </xf>
    <xf numFmtId="0" fontId="6" fillId="0" borderId="0" xfId="6" applyFont="1" applyAlignment="1">
      <alignment horizontal="center" vertical="center"/>
    </xf>
    <xf numFmtId="9" fontId="6" fillId="0" borderId="5" xfId="12" applyNumberFormat="1" applyFont="1" applyBorder="1" applyAlignment="1">
      <alignment horizontal="center" vertical="center"/>
    </xf>
    <xf numFmtId="172" fontId="6" fillId="0" borderId="5" xfId="12" applyNumberFormat="1" applyFont="1" applyBorder="1" applyAlignment="1">
      <alignment vertical="center"/>
    </xf>
    <xf numFmtId="0" fontId="6" fillId="0" borderId="6" xfId="11" applyFont="1" applyBorder="1" applyAlignment="1">
      <alignment vertical="center"/>
    </xf>
    <xf numFmtId="0" fontId="5" fillId="0" borderId="32" xfId="11" applyFont="1" applyBorder="1" applyAlignment="1">
      <alignment horizontal="left" vertical="center"/>
    </xf>
    <xf numFmtId="172" fontId="5" fillId="0" borderId="24" xfId="12" applyNumberFormat="1" applyFont="1" applyBorder="1" applyAlignment="1">
      <alignment vertical="center"/>
    </xf>
    <xf numFmtId="0" fontId="6" fillId="0" borderId="32" xfId="11" applyFont="1" applyBorder="1" applyAlignment="1">
      <alignment horizontal="left" vertical="center" wrapText="1"/>
    </xf>
    <xf numFmtId="0" fontId="6" fillId="0" borderId="6" xfId="11" applyFont="1" applyBorder="1" applyAlignment="1">
      <alignment horizontal="right" vertical="center"/>
    </xf>
    <xf numFmtId="0" fontId="5" fillId="0" borderId="33" xfId="11" applyFont="1" applyBorder="1" applyAlignment="1">
      <alignment horizontal="left" vertical="center"/>
    </xf>
    <xf numFmtId="9" fontId="6" fillId="0" borderId="34" xfId="12" applyNumberFormat="1" applyFont="1" applyBorder="1" applyAlignment="1">
      <alignment horizontal="center" vertical="center"/>
    </xf>
    <xf numFmtId="172" fontId="5" fillId="0" borderId="34" xfId="12" applyNumberFormat="1" applyFont="1" applyBorder="1" applyAlignment="1">
      <alignment vertical="center"/>
    </xf>
    <xf numFmtId="0" fontId="6" fillId="0" borderId="35" xfId="11" applyFont="1" applyBorder="1" applyAlignment="1">
      <alignment vertical="center"/>
    </xf>
    <xf numFmtId="2" fontId="6" fillId="0" borderId="0" xfId="11" applyNumberFormat="1" applyFont="1"/>
    <xf numFmtId="172" fontId="6" fillId="0" borderId="0" xfId="12" applyNumberFormat="1" applyFont="1"/>
    <xf numFmtId="39" fontId="5" fillId="0" borderId="0" xfId="12" applyNumberFormat="1" applyFont="1" applyAlignment="1">
      <alignment vertical="center"/>
    </xf>
    <xf numFmtId="0" fontId="5" fillId="0" borderId="29" xfId="2" applyFont="1" applyBorder="1" applyAlignment="1">
      <alignment vertical="center"/>
    </xf>
    <xf numFmtId="170" fontId="5" fillId="3" borderId="20" xfId="13" applyNumberFormat="1" applyFont="1" applyFill="1" applyBorder="1" applyAlignment="1">
      <alignment horizontal="center" vertical="center"/>
    </xf>
    <xf numFmtId="170" fontId="5" fillId="3" borderId="3" xfId="13" applyNumberFormat="1" applyFont="1" applyFill="1" applyBorder="1" applyAlignment="1">
      <alignment horizontal="center" vertical="center"/>
    </xf>
    <xf numFmtId="0" fontId="2" fillId="0" borderId="0" xfId="5" applyFont="1" applyAlignment="1">
      <alignment horizontal="center"/>
    </xf>
    <xf numFmtId="0" fontId="5" fillId="4" borderId="16" xfId="9" applyFont="1" applyFill="1" applyBorder="1" applyAlignment="1">
      <alignment vertical="center"/>
    </xf>
    <xf numFmtId="0" fontId="5" fillId="4" borderId="17" xfId="9" applyFont="1" applyFill="1" applyBorder="1" applyAlignment="1">
      <alignment vertical="center"/>
    </xf>
    <xf numFmtId="0" fontId="5" fillId="4" borderId="18" xfId="9" applyFont="1" applyFill="1" applyBorder="1" applyAlignment="1">
      <alignment vertical="center"/>
    </xf>
    <xf numFmtId="0" fontId="6" fillId="0" borderId="7" xfId="9" applyFont="1" applyBorder="1" applyAlignment="1">
      <alignment horizontal="left" vertical="center"/>
    </xf>
    <xf numFmtId="0" fontId="6" fillId="0" borderId="8" xfId="9" applyFont="1" applyBorder="1" applyAlignment="1">
      <alignment horizontal="center" vertical="center"/>
    </xf>
    <xf numFmtId="0" fontId="6" fillId="0" borderId="8" xfId="9" applyFont="1" applyBorder="1" applyAlignment="1">
      <alignment horizontal="left" vertical="center" wrapText="1"/>
    </xf>
    <xf numFmtId="0" fontId="6" fillId="0" borderId="3" xfId="9" applyFont="1" applyBorder="1" applyAlignment="1">
      <alignment horizontal="center" vertical="center" wrapText="1"/>
    </xf>
    <xf numFmtId="0" fontId="6" fillId="0" borderId="25" xfId="9" applyFont="1" applyBorder="1" applyAlignment="1">
      <alignment horizontal="left" vertical="center"/>
    </xf>
    <xf numFmtId="0" fontId="6" fillId="0" borderId="0" xfId="9" applyFont="1" applyAlignment="1">
      <alignment horizontal="center" vertical="center"/>
    </xf>
    <xf numFmtId="0" fontId="6" fillId="0" borderId="0" xfId="9" applyFont="1" applyAlignment="1">
      <alignment horizontal="left" vertical="center" wrapText="1"/>
    </xf>
    <xf numFmtId="0" fontId="6" fillId="0" borderId="27" xfId="9" applyFont="1" applyBorder="1" applyAlignment="1">
      <alignment horizontal="center" vertical="center"/>
    </xf>
    <xf numFmtId="2" fontId="6" fillId="0" borderId="8" xfId="9" applyNumberFormat="1" applyFont="1" applyBorder="1" applyAlignment="1">
      <alignment horizontal="center" vertical="center"/>
    </xf>
    <xf numFmtId="0" fontId="6" fillId="0" borderId="8" xfId="9" applyFont="1" applyBorder="1" applyAlignment="1">
      <alignment horizontal="left" vertical="center"/>
    </xf>
    <xf numFmtId="169" fontId="5" fillId="4" borderId="18" xfId="9" applyNumberFormat="1" applyFont="1" applyFill="1" applyBorder="1" applyAlignment="1">
      <alignment vertical="center"/>
    </xf>
    <xf numFmtId="0" fontId="5" fillId="0" borderId="32" xfId="11" applyFont="1" applyBorder="1" applyAlignment="1">
      <alignment horizontal="left" vertical="center" wrapText="1"/>
    </xf>
    <xf numFmtId="0" fontId="6" fillId="5" borderId="0" xfId="5" applyFont="1" applyFill="1" applyAlignment="1">
      <alignment horizontal="center" vertical="center" wrapText="1"/>
    </xf>
    <xf numFmtId="0" fontId="2" fillId="0" borderId="0" xfId="2" applyFont="1" applyAlignment="1">
      <alignment vertical="center"/>
    </xf>
    <xf numFmtId="167" fontId="1" fillId="0" borderId="0" xfId="8" applyNumberFormat="1" applyFont="1" applyFill="1" applyBorder="1" applyAlignment="1">
      <alignment horizontal="right" vertical="center" wrapText="1"/>
    </xf>
    <xf numFmtId="168" fontId="2" fillId="0" borderId="0" xfId="7" applyNumberFormat="1" applyFont="1" applyFill="1" applyBorder="1" applyAlignment="1">
      <alignment horizontal="right" vertical="center"/>
    </xf>
    <xf numFmtId="0" fontId="1" fillId="0" borderId="0" xfId="5" applyFont="1"/>
    <xf numFmtId="167" fontId="1" fillId="0" borderId="0" xfId="8" quotePrefix="1" applyNumberFormat="1" applyFont="1" applyFill="1" applyBorder="1" applyAlignment="1">
      <alignment horizontal="right" vertical="center" wrapText="1"/>
    </xf>
    <xf numFmtId="169" fontId="2" fillId="0" borderId="0" xfId="2" applyNumberFormat="1" applyFont="1" applyAlignment="1">
      <alignment vertical="center"/>
    </xf>
    <xf numFmtId="49" fontId="2" fillId="0" borderId="0" xfId="10" applyNumberFormat="1" applyFont="1" applyAlignment="1">
      <alignment horizontal="right" vertical="center"/>
    </xf>
    <xf numFmtId="170" fontId="2" fillId="0" borderId="0" xfId="10" applyNumberFormat="1" applyFont="1" applyAlignment="1">
      <alignment vertical="center"/>
    </xf>
    <xf numFmtId="172" fontId="1" fillId="0" borderId="0" xfId="12" applyNumberFormat="1" applyFont="1" applyFill="1" applyBorder="1" applyAlignment="1">
      <alignment vertical="center"/>
    </xf>
    <xf numFmtId="0" fontId="2" fillId="0" borderId="0" xfId="11" applyFont="1" applyAlignment="1">
      <alignment horizontal="right" vertical="center"/>
    </xf>
    <xf numFmtId="0" fontId="1" fillId="0" borderId="0" xfId="11" applyAlignment="1">
      <alignment vertical="center"/>
    </xf>
    <xf numFmtId="172" fontId="2" fillId="0" borderId="0" xfId="12" applyNumberFormat="1" applyFont="1" applyFill="1" applyBorder="1" applyAlignment="1">
      <alignment vertical="center"/>
    </xf>
    <xf numFmtId="0" fontId="1" fillId="0" borderId="0" xfId="11" applyAlignment="1">
      <alignment horizontal="right" vertical="center"/>
    </xf>
    <xf numFmtId="172" fontId="1" fillId="0" borderId="0" xfId="12" applyNumberFormat="1" applyFont="1" applyFill="1" applyBorder="1"/>
    <xf numFmtId="39" fontId="2" fillId="0" borderId="0" xfId="12" applyNumberFormat="1" applyFont="1" applyFill="1" applyBorder="1" applyAlignment="1">
      <alignment vertical="center"/>
    </xf>
    <xf numFmtId="170" fontId="2" fillId="0" borderId="0" xfId="13" applyNumberFormat="1" applyFont="1" applyFill="1" applyBorder="1" applyAlignment="1">
      <alignment horizontal="center" vertical="center"/>
    </xf>
    <xf numFmtId="9" fontId="1" fillId="0" borderId="0" xfId="4" applyFont="1" applyFill="1" applyBorder="1" applyAlignment="1">
      <alignment horizontal="center" vertical="center" wrapText="1"/>
    </xf>
    <xf numFmtId="0" fontId="1" fillId="0" borderId="0" xfId="5" applyFont="1" applyAlignment="1">
      <alignment vertical="center" wrapText="1"/>
    </xf>
    <xf numFmtId="3" fontId="2" fillId="0" borderId="0" xfId="5" applyNumberFormat="1" applyFont="1" applyAlignment="1">
      <alignment vertical="center" wrapText="1"/>
    </xf>
    <xf numFmtId="0" fontId="2" fillId="0" borderId="0" xfId="5" applyFont="1"/>
    <xf numFmtId="0" fontId="1" fillId="0" borderId="0" xfId="2" applyAlignment="1">
      <alignment vertical="center"/>
    </xf>
    <xf numFmtId="4" fontId="2" fillId="0" borderId="0" xfId="2" applyNumberFormat="1" applyFont="1" applyAlignment="1">
      <alignment vertical="center" wrapText="1"/>
    </xf>
    <xf numFmtId="0" fontId="1" fillId="0" borderId="0" xfId="5" applyFont="1" applyAlignment="1">
      <alignment vertical="top" wrapText="1"/>
    </xf>
    <xf numFmtId="0" fontId="3" fillId="0" borderId="0" xfId="0" applyFont="1" applyAlignment="1">
      <alignment vertical="top"/>
    </xf>
    <xf numFmtId="9" fontId="6" fillId="2" borderId="24" xfId="4" applyFont="1" applyFill="1" applyBorder="1" applyAlignment="1">
      <alignment horizontal="center" vertical="center" wrapText="1"/>
    </xf>
    <xf numFmtId="0" fontId="6" fillId="0" borderId="0" xfId="0" applyFont="1"/>
    <xf numFmtId="0" fontId="6" fillId="0" borderId="59" xfId="0" applyFont="1" applyBorder="1" applyAlignment="1">
      <alignment horizontal="center"/>
    </xf>
    <xf numFmtId="0" fontId="6" fillId="0" borderId="11" xfId="0" applyFont="1" applyBorder="1" applyAlignment="1">
      <alignment horizontal="center" vertical="center"/>
    </xf>
    <xf numFmtId="0" fontId="6" fillId="0" borderId="1" xfId="0" applyFont="1" applyBorder="1" applyAlignment="1">
      <alignment horizontal="center"/>
    </xf>
    <xf numFmtId="0" fontId="5" fillId="0" borderId="0" xfId="0" applyFont="1" applyAlignment="1">
      <alignment horizontal="center"/>
    </xf>
    <xf numFmtId="0" fontId="6" fillId="0" borderId="0" xfId="0" applyFont="1" applyAlignment="1">
      <alignment horizontal="right" vertical="center"/>
    </xf>
    <xf numFmtId="1" fontId="6" fillId="0" borderId="3" xfId="0" applyNumberFormat="1" applyFont="1" applyBorder="1" applyAlignment="1">
      <alignment horizontal="center" vertical="center"/>
    </xf>
    <xf numFmtId="0" fontId="6" fillId="0" borderId="60" xfId="0" applyFont="1" applyBorder="1" applyAlignment="1">
      <alignment horizontal="left"/>
    </xf>
    <xf numFmtId="0" fontId="6" fillId="0" borderId="47" xfId="0" applyFont="1" applyBorder="1" applyAlignment="1">
      <alignment horizontal="center"/>
    </xf>
    <xf numFmtId="0" fontId="6" fillId="0" borderId="59" xfId="0" applyFont="1" applyBorder="1"/>
    <xf numFmtId="0" fontId="6" fillId="0" borderId="50" xfId="0" applyFont="1" applyBorder="1"/>
    <xf numFmtId="0" fontId="6" fillId="0" borderId="1" xfId="0" applyFont="1" applyBorder="1"/>
    <xf numFmtId="43" fontId="6" fillId="0" borderId="3" xfId="3" applyFont="1" applyBorder="1"/>
    <xf numFmtId="0" fontId="6" fillId="0" borderId="58" xfId="0" applyFont="1" applyBorder="1"/>
    <xf numFmtId="0" fontId="6" fillId="0" borderId="38" xfId="0" applyFont="1" applyBorder="1"/>
    <xf numFmtId="0" fontId="6" fillId="0" borderId="45" xfId="0" applyFont="1" applyBorder="1"/>
    <xf numFmtId="0" fontId="6" fillId="0" borderId="44" xfId="0" applyFont="1" applyBorder="1"/>
    <xf numFmtId="43" fontId="6" fillId="0" borderId="40" xfId="3" applyFont="1" applyBorder="1"/>
    <xf numFmtId="2" fontId="6" fillId="0" borderId="3" xfId="0" applyNumberFormat="1" applyFont="1" applyBorder="1"/>
    <xf numFmtId="0" fontId="6" fillId="0" borderId="14" xfId="0" applyFont="1" applyBorder="1"/>
    <xf numFmtId="2" fontId="6" fillId="0" borderId="3" xfId="0" applyNumberFormat="1" applyFont="1" applyBorder="1" applyAlignment="1">
      <alignment horizontal="center"/>
    </xf>
    <xf numFmtId="2" fontId="6" fillId="0" borderId="5" xfId="0" applyNumberFormat="1" applyFont="1" applyBorder="1" applyAlignment="1">
      <alignment horizontal="center"/>
    </xf>
    <xf numFmtId="0" fontId="6" fillId="0" borderId="40" xfId="0" applyFont="1" applyBorder="1"/>
    <xf numFmtId="0" fontId="6" fillId="0" borderId="8" xfId="0" applyFont="1" applyBorder="1"/>
    <xf numFmtId="0" fontId="6" fillId="0" borderId="32" xfId="0" applyFont="1" applyBorder="1" applyAlignment="1">
      <alignment horizontal="left"/>
    </xf>
    <xf numFmtId="0" fontId="6" fillId="0" borderId="5" xfId="0" applyFont="1" applyBorder="1" applyAlignment="1">
      <alignment horizontal="left"/>
    </xf>
    <xf numFmtId="43" fontId="6" fillId="0" borderId="3" xfId="3" applyFont="1" applyBorder="1" applyAlignment="1">
      <alignment horizontal="center"/>
    </xf>
    <xf numFmtId="0" fontId="6" fillId="0" borderId="5" xfId="4" applyNumberFormat="1" applyFont="1" applyBorder="1" applyAlignment="1">
      <alignment horizontal="center"/>
    </xf>
    <xf numFmtId="164" fontId="6" fillId="0" borderId="37" xfId="0" applyNumberFormat="1" applyFont="1" applyBorder="1" applyAlignment="1">
      <alignment horizontal="center" wrapText="1"/>
    </xf>
    <xf numFmtId="43" fontId="6" fillId="0" borderId="20" xfId="3" applyFont="1" applyBorder="1" applyAlignment="1">
      <alignment horizontal="center" wrapText="1"/>
    </xf>
    <xf numFmtId="43" fontId="6" fillId="0" borderId="5" xfId="3" applyFont="1" applyBorder="1"/>
    <xf numFmtId="9" fontId="6" fillId="0" borderId="6" xfId="4" applyFont="1" applyBorder="1"/>
    <xf numFmtId="9" fontId="6" fillId="0" borderId="3" xfId="4" applyFont="1" applyBorder="1" applyAlignment="1">
      <alignment horizontal="center"/>
    </xf>
    <xf numFmtId="0" fontId="6" fillId="0" borderId="47" xfId="0" applyFont="1" applyBorder="1"/>
    <xf numFmtId="0" fontId="6" fillId="0" borderId="0" xfId="0" applyFont="1" applyAlignment="1">
      <alignment horizontal="center"/>
    </xf>
    <xf numFmtId="0" fontId="6" fillId="0" borderId="0" xfId="0" applyFont="1" applyAlignment="1">
      <alignment horizontal="left"/>
    </xf>
    <xf numFmtId="0" fontId="6" fillId="0" borderId="1" xfId="0" applyFont="1" applyBorder="1" applyAlignment="1">
      <alignment horizontal="left"/>
    </xf>
    <xf numFmtId="0" fontId="6" fillId="0" borderId="33" xfId="0" applyFont="1" applyBorder="1" applyAlignment="1">
      <alignment horizontal="center"/>
    </xf>
    <xf numFmtId="0" fontId="5" fillId="0" borderId="34" xfId="0" applyFont="1" applyBorder="1" applyAlignment="1">
      <alignment horizontal="center"/>
    </xf>
    <xf numFmtId="0" fontId="6" fillId="0" borderId="34" xfId="0" applyFont="1" applyBorder="1" applyAlignment="1">
      <alignment vertical="center"/>
    </xf>
    <xf numFmtId="0" fontId="3" fillId="0" borderId="0" xfId="0" applyFont="1" applyAlignment="1">
      <alignment wrapText="1"/>
    </xf>
    <xf numFmtId="0" fontId="6" fillId="0" borderId="0" xfId="0" applyFont="1" applyAlignment="1">
      <alignment wrapText="1"/>
    </xf>
    <xf numFmtId="0" fontId="6" fillId="0" borderId="43" xfId="0" applyFont="1" applyBorder="1" applyAlignment="1">
      <alignment vertical="center" wrapText="1"/>
    </xf>
    <xf numFmtId="0" fontId="6" fillId="0" borderId="12" xfId="0" applyFont="1" applyBorder="1" applyAlignment="1">
      <alignment horizontal="center" vertical="center" wrapText="1"/>
    </xf>
    <xf numFmtId="1" fontId="6" fillId="0" borderId="24" xfId="0" applyNumberFormat="1" applyFont="1" applyBorder="1" applyAlignment="1">
      <alignment horizontal="center" vertical="center" wrapText="1"/>
    </xf>
    <xf numFmtId="1" fontId="6" fillId="0" borderId="2" xfId="0" applyNumberFormat="1" applyFont="1" applyBorder="1" applyAlignment="1">
      <alignment horizontal="center" vertical="center" wrapText="1"/>
    </xf>
    <xf numFmtId="0" fontId="6" fillId="0" borderId="54" xfId="0" applyFont="1" applyBorder="1" applyAlignment="1">
      <alignment horizontal="center" wrapText="1"/>
    </xf>
    <xf numFmtId="0" fontId="6" fillId="0" borderId="43" xfId="0" applyFont="1" applyBorder="1" applyAlignment="1">
      <alignment wrapText="1"/>
    </xf>
    <xf numFmtId="0" fontId="6" fillId="0" borderId="52" xfId="0" applyFont="1" applyBorder="1" applyAlignment="1">
      <alignment wrapText="1"/>
    </xf>
    <xf numFmtId="0" fontId="6" fillId="0" borderId="2" xfId="0" applyFont="1" applyBorder="1" applyAlignment="1">
      <alignment wrapText="1"/>
    </xf>
    <xf numFmtId="43" fontId="6" fillId="0" borderId="24" xfId="3" applyFont="1" applyBorder="1" applyAlignment="1">
      <alignment wrapText="1"/>
    </xf>
    <xf numFmtId="174" fontId="6" fillId="0" borderId="64" xfId="0" applyNumberFormat="1" applyFont="1" applyBorder="1" applyAlignment="1">
      <alignment wrapText="1"/>
    </xf>
    <xf numFmtId="43" fontId="6" fillId="0" borderId="15" xfId="3" applyFont="1" applyBorder="1" applyAlignment="1">
      <alignment wrapText="1"/>
    </xf>
    <xf numFmtId="43" fontId="6" fillId="0" borderId="64" xfId="3" applyFont="1" applyBorder="1" applyAlignment="1">
      <alignment wrapText="1"/>
    </xf>
    <xf numFmtId="43" fontId="6" fillId="0" borderId="23" xfId="3" applyFont="1" applyBorder="1" applyAlignment="1">
      <alignment wrapText="1"/>
    </xf>
    <xf numFmtId="164" fontId="6" fillId="4" borderId="64" xfId="0" applyNumberFormat="1" applyFont="1" applyFill="1" applyBorder="1" applyAlignment="1">
      <alignment wrapText="1"/>
    </xf>
    <xf numFmtId="43" fontId="6" fillId="0" borderId="64" xfId="0" applyNumberFormat="1" applyFont="1" applyBorder="1" applyAlignment="1">
      <alignment wrapText="1"/>
    </xf>
    <xf numFmtId="43" fontId="6" fillId="4" borderId="64" xfId="0" applyNumberFormat="1" applyFont="1" applyFill="1" applyBorder="1" applyAlignment="1">
      <alignment wrapText="1"/>
    </xf>
    <xf numFmtId="0" fontId="6" fillId="0" borderId="2" xfId="0" applyFont="1" applyBorder="1" applyAlignment="1">
      <alignment horizontal="center" wrapText="1"/>
    </xf>
    <xf numFmtId="0" fontId="6" fillId="0" borderId="39" xfId="0" applyFont="1" applyBorder="1" applyAlignment="1">
      <alignment wrapText="1"/>
    </xf>
    <xf numFmtId="0" fontId="6" fillId="0" borderId="3" xfId="0" applyFont="1" applyBorder="1"/>
    <xf numFmtId="0" fontId="6" fillId="0" borderId="4" xfId="0" applyFont="1" applyBorder="1"/>
    <xf numFmtId="0" fontId="6" fillId="0" borderId="5" xfId="0" applyFont="1" applyBorder="1"/>
    <xf numFmtId="0" fontId="6" fillId="0" borderId="6" xfId="0" applyFont="1" applyBorder="1"/>
    <xf numFmtId="0" fontId="6" fillId="0" borderId="5" xfId="0" applyFont="1" applyBorder="1" applyAlignment="1">
      <alignment horizontal="center"/>
    </xf>
    <xf numFmtId="0" fontId="6" fillId="0" borderId="33" xfId="0" applyFont="1" applyBorder="1"/>
    <xf numFmtId="0" fontId="6" fillId="0" borderId="34" xfId="0" applyFont="1" applyBorder="1"/>
    <xf numFmtId="0" fontId="5" fillId="0" borderId="50" xfId="0" applyFont="1" applyBorder="1" applyAlignment="1">
      <alignment horizontal="center"/>
    </xf>
    <xf numFmtId="0" fontId="10" fillId="4" borderId="61" xfId="0" applyFont="1" applyFill="1" applyBorder="1" applyAlignment="1">
      <alignment horizontal="center" vertical="center"/>
    </xf>
    <xf numFmtId="0" fontId="10" fillId="4" borderId="61" xfId="0" applyFont="1" applyFill="1" applyBorder="1" applyAlignment="1">
      <alignment horizontal="center" vertical="center" wrapText="1"/>
    </xf>
    <xf numFmtId="0" fontId="11" fillId="4" borderId="62" xfId="0" applyFont="1" applyFill="1" applyBorder="1" applyAlignment="1">
      <alignment horizontal="center" vertical="center"/>
    </xf>
    <xf numFmtId="4" fontId="11" fillId="4" borderId="62" xfId="0" applyNumberFormat="1"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1" xfId="0" applyFont="1" applyFill="1" applyBorder="1" applyAlignment="1">
      <alignment vertical="center" wrapText="1"/>
    </xf>
    <xf numFmtId="0" fontId="10" fillId="4" borderId="31" xfId="0" applyFont="1" applyFill="1" applyBorder="1" applyAlignment="1">
      <alignment horizontal="center" vertical="center" wrapText="1"/>
    </xf>
    <xf numFmtId="0" fontId="6" fillId="6" borderId="0" xfId="0" applyFont="1" applyFill="1"/>
    <xf numFmtId="0" fontId="5" fillId="6" borderId="32" xfId="0" applyFont="1" applyFill="1" applyBorder="1"/>
    <xf numFmtId="0" fontId="6" fillId="6" borderId="5" xfId="0" applyFont="1" applyFill="1" applyBorder="1"/>
    <xf numFmtId="0" fontId="5" fillId="6" borderId="1" xfId="0" applyFont="1" applyFill="1" applyBorder="1" applyAlignment="1">
      <alignment horizontal="left"/>
    </xf>
    <xf numFmtId="0" fontId="6" fillId="6" borderId="0" xfId="0" applyFont="1" applyFill="1" applyAlignment="1">
      <alignment horizontal="center"/>
    </xf>
    <xf numFmtId="0" fontId="6" fillId="6" borderId="0" xfId="0" applyFont="1" applyFill="1" applyAlignment="1">
      <alignment horizontal="left"/>
    </xf>
    <xf numFmtId="0" fontId="13" fillId="0" borderId="14" xfId="6" applyFont="1" applyBorder="1" applyAlignment="1">
      <alignment horizontal="center" vertical="center" wrapText="1"/>
    </xf>
    <xf numFmtId="0" fontId="14" fillId="0" borderId="19" xfId="2" applyFont="1" applyBorder="1" applyAlignment="1">
      <alignment horizontal="center" vertical="center"/>
    </xf>
    <xf numFmtId="0" fontId="14" fillId="0" borderId="3" xfId="6" applyFont="1" applyBorder="1" applyAlignment="1">
      <alignment horizontal="center" vertical="center"/>
    </xf>
    <xf numFmtId="0" fontId="14" fillId="0" borderId="3" xfId="6" applyFont="1" applyBorder="1" applyAlignment="1">
      <alignment horizontal="left" vertical="center" wrapText="1"/>
    </xf>
    <xf numFmtId="4" fontId="14" fillId="0" borderId="3" xfId="7" applyNumberFormat="1" applyFont="1" applyBorder="1" applyAlignment="1">
      <alignment vertical="center" wrapText="1"/>
    </xf>
    <xf numFmtId="167" fontId="14" fillId="0" borderId="20" xfId="8" applyNumberFormat="1" applyFont="1" applyBorder="1" applyAlignment="1">
      <alignment horizontal="right" vertical="center" wrapText="1"/>
    </xf>
    <xf numFmtId="0" fontId="14" fillId="0" borderId="7" xfId="2" applyFont="1" applyBorder="1" applyAlignment="1">
      <alignment horizontal="left" vertical="center"/>
    </xf>
    <xf numFmtId="0" fontId="14" fillId="0" borderId="8" xfId="6" applyFont="1" applyBorder="1" applyAlignment="1">
      <alignment horizontal="center" vertical="center"/>
    </xf>
    <xf numFmtId="0" fontId="14" fillId="0" borderId="8" xfId="6" applyFont="1" applyBorder="1" applyAlignment="1">
      <alignment horizontal="left" vertical="center" wrapText="1"/>
    </xf>
    <xf numFmtId="4" fontId="14" fillId="0" borderId="21" xfId="7" applyNumberFormat="1" applyFont="1" applyBorder="1" applyAlignment="1">
      <alignment vertical="center" wrapText="1"/>
    </xf>
    <xf numFmtId="168" fontId="13" fillId="0" borderId="23" xfId="7" applyNumberFormat="1" applyFont="1" applyBorder="1" applyAlignment="1">
      <alignment horizontal="right" vertical="center"/>
    </xf>
    <xf numFmtId="0" fontId="14" fillId="0" borderId="3" xfId="6" applyFont="1" applyBorder="1" applyAlignment="1">
      <alignment horizontal="left" vertical="center"/>
    </xf>
    <xf numFmtId="167" fontId="14" fillId="0" borderId="24" xfId="8" applyNumberFormat="1" applyFont="1" applyBorder="1" applyAlignment="1">
      <alignment horizontal="right" vertical="center" wrapText="1"/>
    </xf>
    <xf numFmtId="0" fontId="14" fillId="0" borderId="3" xfId="9" applyFont="1" applyBorder="1" applyAlignment="1">
      <alignment horizontal="center" vertical="center"/>
    </xf>
    <xf numFmtId="0" fontId="14" fillId="0" borderId="3" xfId="9" applyFont="1" applyBorder="1" applyAlignment="1">
      <alignment horizontal="left" vertical="center"/>
    </xf>
    <xf numFmtId="4" fontId="14" fillId="0" borderId="0" xfId="7" applyNumberFormat="1" applyFont="1" applyBorder="1" applyAlignment="1">
      <alignment vertical="center" wrapText="1"/>
    </xf>
    <xf numFmtId="0" fontId="14" fillId="0" borderId="3" xfId="2" applyFont="1" applyBorder="1" applyAlignment="1">
      <alignment horizontal="center" vertical="center"/>
    </xf>
    <xf numFmtId="168" fontId="13" fillId="0" borderId="26" xfId="7" applyNumberFormat="1" applyFont="1" applyBorder="1" applyAlignment="1">
      <alignment horizontal="right" vertical="center"/>
    </xf>
    <xf numFmtId="169" fontId="13" fillId="4" borderId="18" xfId="2" applyNumberFormat="1" applyFont="1" applyFill="1" applyBorder="1" applyAlignment="1">
      <alignment vertical="center"/>
    </xf>
    <xf numFmtId="49" fontId="13" fillId="0" borderId="0" xfId="10" applyNumberFormat="1" applyFont="1" applyAlignment="1">
      <alignment horizontal="right" vertical="center"/>
    </xf>
    <xf numFmtId="170" fontId="13" fillId="0" borderId="0" xfId="10" applyNumberFormat="1" applyFont="1" applyAlignment="1">
      <alignment vertical="center"/>
    </xf>
    <xf numFmtId="0" fontId="14" fillId="0" borderId="0" xfId="11" applyFont="1"/>
    <xf numFmtId="0" fontId="14" fillId="0" borderId="0" xfId="11" applyFont="1" applyAlignment="1">
      <alignment horizontal="center"/>
    </xf>
    <xf numFmtId="0" fontId="14" fillId="0" borderId="32" xfId="11" applyFont="1" applyBorder="1" applyAlignment="1">
      <alignment horizontal="left" vertical="center"/>
    </xf>
    <xf numFmtId="172" fontId="14" fillId="0" borderId="24" xfId="12" applyNumberFormat="1" applyFont="1" applyBorder="1" applyAlignment="1">
      <alignment vertical="center"/>
    </xf>
    <xf numFmtId="0" fontId="14" fillId="0" borderId="0" xfId="6" applyFont="1" applyAlignment="1">
      <alignment horizontal="center" vertical="center"/>
    </xf>
    <xf numFmtId="9" fontId="14" fillId="0" borderId="5" xfId="12" applyNumberFormat="1" applyFont="1" applyBorder="1" applyAlignment="1">
      <alignment horizontal="center" vertical="center"/>
    </xf>
    <xf numFmtId="172" fontId="14" fillId="0" borderId="5" xfId="12" applyNumberFormat="1" applyFont="1" applyBorder="1" applyAlignment="1">
      <alignment vertical="center"/>
    </xf>
    <xf numFmtId="172" fontId="13" fillId="0" borderId="24" xfId="12" applyNumberFormat="1" applyFont="1" applyBorder="1" applyAlignment="1">
      <alignment vertical="center"/>
    </xf>
    <xf numFmtId="0" fontId="14" fillId="0" borderId="32" xfId="11" applyFont="1" applyBorder="1" applyAlignment="1">
      <alignment horizontal="left" vertical="center" wrapText="1"/>
    </xf>
    <xf numFmtId="0" fontId="14" fillId="0" borderId="6" xfId="11" applyFont="1" applyBorder="1" applyAlignment="1">
      <alignment horizontal="right" vertical="center"/>
    </xf>
    <xf numFmtId="0" fontId="14" fillId="0" borderId="0" xfId="11" applyFont="1" applyAlignment="1">
      <alignment horizontal="center" vertical="center" wrapText="1"/>
    </xf>
    <xf numFmtId="2" fontId="14" fillId="0" borderId="0" xfId="11" applyNumberFormat="1" applyFont="1"/>
    <xf numFmtId="39" fontId="13" fillId="0" borderId="0" xfId="12" applyNumberFormat="1" applyFont="1" applyAlignment="1">
      <alignment vertical="center"/>
    </xf>
    <xf numFmtId="0" fontId="13" fillId="0" borderId="29" xfId="2" applyFont="1" applyBorder="1" applyAlignment="1">
      <alignment vertical="center"/>
    </xf>
    <xf numFmtId="170" fontId="13" fillId="3" borderId="20" xfId="13" applyNumberFormat="1" applyFont="1" applyFill="1" applyBorder="1" applyAlignment="1">
      <alignment horizontal="center" vertical="center"/>
    </xf>
    <xf numFmtId="170" fontId="13" fillId="3" borderId="3" xfId="13" applyNumberFormat="1" applyFont="1" applyFill="1" applyBorder="1" applyAlignment="1">
      <alignment horizontal="center" vertical="center"/>
    </xf>
    <xf numFmtId="0" fontId="16" fillId="0" borderId="0" xfId="0" applyFont="1"/>
    <xf numFmtId="4" fontId="14" fillId="0" borderId="37" xfId="7" applyNumberFormat="1" applyFont="1" applyBorder="1" applyAlignment="1">
      <alignment vertical="center" wrapText="1"/>
    </xf>
    <xf numFmtId="0" fontId="18" fillId="0" borderId="0" xfId="26"/>
    <xf numFmtId="0" fontId="1" fillId="7" borderId="0" xfId="26" applyFont="1" applyFill="1" applyBorder="1"/>
    <xf numFmtId="0" fontId="2" fillId="7" borderId="1" xfId="26" applyFont="1" applyFill="1" applyBorder="1" applyAlignment="1">
      <alignment horizontal="left"/>
    </xf>
    <xf numFmtId="0" fontId="1" fillId="7" borderId="0" xfId="26" applyFont="1" applyFill="1" applyBorder="1" applyAlignment="1">
      <alignment horizontal="right"/>
    </xf>
    <xf numFmtId="0" fontId="1" fillId="7" borderId="47" xfId="26" applyFont="1" applyFill="1" applyBorder="1" applyAlignment="1">
      <alignment horizontal="center"/>
    </xf>
    <xf numFmtId="0" fontId="1" fillId="7" borderId="0" xfId="26" applyFont="1" applyFill="1" applyBorder="1" applyAlignment="1">
      <alignment horizontal="center"/>
    </xf>
    <xf numFmtId="0" fontId="2" fillId="7" borderId="0" xfId="26" applyFont="1" applyFill="1" applyBorder="1" applyAlignment="1">
      <alignment horizontal="right"/>
    </xf>
    <xf numFmtId="0" fontId="1" fillId="7" borderId="47" xfId="26" applyFont="1" applyFill="1" applyBorder="1" applyAlignment="1">
      <alignment horizontal="right"/>
    </xf>
    <xf numFmtId="0" fontId="1" fillId="7" borderId="2" xfId="26" applyFont="1" applyFill="1" applyBorder="1" applyAlignment="1">
      <alignment horizontal="center"/>
    </xf>
    <xf numFmtId="0" fontId="1" fillId="7" borderId="7" xfId="26" applyFont="1" applyFill="1" applyBorder="1" applyAlignment="1">
      <alignment horizontal="left"/>
    </xf>
    <xf numFmtId="0" fontId="1" fillId="7" borderId="8" xfId="26" applyFont="1" applyFill="1" applyBorder="1" applyAlignment="1">
      <alignment horizontal="right"/>
    </xf>
    <xf numFmtId="0" fontId="1" fillId="7" borderId="8" xfId="26" applyFont="1" applyFill="1" applyBorder="1" applyAlignment="1">
      <alignment horizontal="center"/>
    </xf>
    <xf numFmtId="0" fontId="1" fillId="0" borderId="59" xfId="26" applyFont="1" applyBorder="1"/>
    <xf numFmtId="0" fontId="1" fillId="0" borderId="50" xfId="26" applyFont="1" applyBorder="1"/>
    <xf numFmtId="0" fontId="1" fillId="0" borderId="52" xfId="26" applyFont="1" applyBorder="1"/>
    <xf numFmtId="0" fontId="2" fillId="0" borderId="1" xfId="26" applyFont="1" applyBorder="1" applyAlignment="1" applyProtection="1">
      <alignment horizontal="left"/>
      <protection locked="0"/>
    </xf>
    <xf numFmtId="0" fontId="2" fillId="0" borderId="47" xfId="26" applyFont="1" applyBorder="1" applyAlignment="1" applyProtection="1">
      <alignment horizontal="left"/>
      <protection locked="0"/>
    </xf>
    <xf numFmtId="0" fontId="2" fillId="0" borderId="0" xfId="26" applyFont="1" applyBorder="1" applyAlignment="1" applyProtection="1">
      <alignment horizontal="center"/>
      <protection locked="0"/>
    </xf>
    <xf numFmtId="0" fontId="1" fillId="0" borderId="47" xfId="26" applyFont="1" applyBorder="1" applyProtection="1">
      <protection locked="0"/>
    </xf>
    <xf numFmtId="0" fontId="1" fillId="0" borderId="0" xfId="26" applyFont="1" applyBorder="1"/>
    <xf numFmtId="0" fontId="1" fillId="0" borderId="0" xfId="26" applyFont="1" applyBorder="1" applyProtection="1">
      <protection locked="0"/>
    </xf>
    <xf numFmtId="0" fontId="1" fillId="0" borderId="2" xfId="26" applyFont="1" applyBorder="1"/>
    <xf numFmtId="0" fontId="2" fillId="0" borderId="1" xfId="26" applyFont="1" applyBorder="1" applyProtection="1">
      <protection locked="0"/>
    </xf>
    <xf numFmtId="0" fontId="2" fillId="0" borderId="0" xfId="26" applyFont="1" applyBorder="1"/>
    <xf numFmtId="0" fontId="1" fillId="0" borderId="47" xfId="26" applyFont="1" applyBorder="1" applyAlignment="1" applyProtection="1">
      <alignment horizontal="center"/>
      <protection locked="0"/>
    </xf>
    <xf numFmtId="0" fontId="2" fillId="0" borderId="47" xfId="26" applyFont="1" applyBorder="1"/>
    <xf numFmtId="0" fontId="1" fillId="0" borderId="5" xfId="26" applyFont="1" applyBorder="1" applyAlignment="1" applyProtection="1">
      <alignment horizontal="center"/>
      <protection locked="0"/>
    </xf>
    <xf numFmtId="0" fontId="1" fillId="0" borderId="0" xfId="26" applyFont="1" applyBorder="1" applyAlignment="1" applyProtection="1">
      <alignment horizontal="center"/>
      <protection locked="0"/>
    </xf>
    <xf numFmtId="0" fontId="1" fillId="0" borderId="2" xfId="26" applyFont="1" applyBorder="1" applyAlignment="1" applyProtection="1">
      <alignment horizontal="center"/>
      <protection locked="0"/>
    </xf>
    <xf numFmtId="0" fontId="1" fillId="0" borderId="47" xfId="26" applyFont="1" applyBorder="1"/>
    <xf numFmtId="0" fontId="1" fillId="0" borderId="54" xfId="26" applyFont="1" applyBorder="1" applyAlignment="1" applyProtection="1">
      <alignment horizontal="center"/>
      <protection locked="0"/>
    </xf>
    <xf numFmtId="0" fontId="1" fillId="0" borderId="47" xfId="26" applyFont="1" applyBorder="1" applyAlignment="1">
      <alignment horizontal="center"/>
    </xf>
    <xf numFmtId="0" fontId="1" fillId="0" borderId="54" xfId="26" applyFont="1" applyBorder="1" applyAlignment="1">
      <alignment horizontal="center"/>
    </xf>
    <xf numFmtId="0" fontId="1" fillId="0" borderId="0" xfId="26" applyFont="1" applyBorder="1" applyAlignment="1">
      <alignment horizontal="center"/>
    </xf>
    <xf numFmtId="0" fontId="1" fillId="0" borderId="2" xfId="26" applyFont="1" applyBorder="1" applyAlignment="1">
      <alignment horizontal="center"/>
    </xf>
    <xf numFmtId="0" fontId="2" fillId="9" borderId="0" xfId="26" applyFont="1" applyFill="1" applyBorder="1" applyAlignment="1">
      <alignment horizontal="center"/>
    </xf>
    <xf numFmtId="0" fontId="1" fillId="9" borderId="47" xfId="26" applyFont="1" applyFill="1" applyBorder="1" applyAlignment="1">
      <alignment horizontal="center"/>
    </xf>
    <xf numFmtId="0" fontId="23" fillId="9" borderId="54" xfId="26" applyFont="1" applyFill="1" applyBorder="1" applyAlignment="1">
      <alignment horizontal="center"/>
    </xf>
    <xf numFmtId="0" fontId="1" fillId="0" borderId="0" xfId="26" applyFont="1" applyBorder="1" applyAlignment="1">
      <alignment horizontal="center" vertical="center"/>
    </xf>
    <xf numFmtId="0" fontId="1" fillId="0" borderId="47" xfId="26" applyFont="1" applyBorder="1" applyAlignment="1">
      <alignment horizontal="center" vertical="center"/>
    </xf>
    <xf numFmtId="0" fontId="2" fillId="0" borderId="1" xfId="26" applyFont="1" applyBorder="1" applyAlignment="1" applyProtection="1">
      <alignment vertical="top"/>
      <protection locked="0"/>
    </xf>
    <xf numFmtId="0" fontId="2" fillId="0" borderId="0" xfId="26" applyFont="1" applyBorder="1" applyAlignment="1">
      <alignment vertical="top"/>
    </xf>
    <xf numFmtId="0" fontId="1" fillId="0" borderId="0" xfId="26" applyFont="1" applyBorder="1" applyAlignment="1">
      <alignment horizontal="center" vertical="top"/>
    </xf>
    <xf numFmtId="0" fontId="1" fillId="0" borderId="0" xfId="26" applyFont="1" applyBorder="1" applyAlignment="1">
      <alignment vertical="top"/>
    </xf>
    <xf numFmtId="0" fontId="1" fillId="0" borderId="2" xfId="26" applyFont="1" applyBorder="1" applyAlignment="1">
      <alignment horizontal="center" vertical="top"/>
    </xf>
    <xf numFmtId="0" fontId="1" fillId="0" borderId="1" xfId="26" applyFont="1" applyBorder="1"/>
    <xf numFmtId="0" fontId="1" fillId="9" borderId="1" xfId="26" applyFont="1" applyFill="1" applyBorder="1"/>
    <xf numFmtId="0" fontId="1" fillId="9" borderId="0" xfId="26" applyFont="1" applyFill="1" applyBorder="1"/>
    <xf numFmtId="0" fontId="1" fillId="9" borderId="2" xfId="26" applyFont="1" applyFill="1" applyBorder="1"/>
    <xf numFmtId="0" fontId="2" fillId="11" borderId="61" xfId="26" applyFont="1" applyFill="1" applyBorder="1" applyAlignment="1">
      <alignment horizontal="center" vertical="center"/>
    </xf>
    <xf numFmtId="0" fontId="2" fillId="12" borderId="30" xfId="26" applyFont="1" applyFill="1" applyBorder="1" applyAlignment="1">
      <alignment horizontal="center" vertical="center" wrapText="1"/>
    </xf>
    <xf numFmtId="0" fontId="2" fillId="12" borderId="64" xfId="26" applyFont="1" applyFill="1" applyBorder="1" applyAlignment="1">
      <alignment horizontal="center" vertical="center" wrapText="1"/>
    </xf>
    <xf numFmtId="0" fontId="1" fillId="12" borderId="51" xfId="26" applyFont="1" applyFill="1" applyBorder="1"/>
    <xf numFmtId="0" fontId="2" fillId="8" borderId="62" xfId="26" applyFont="1" applyFill="1" applyBorder="1"/>
    <xf numFmtId="0" fontId="2" fillId="8" borderId="33" xfId="26" applyFont="1" applyFill="1" applyBorder="1" applyAlignment="1"/>
    <xf numFmtId="0" fontId="2" fillId="8" borderId="34" xfId="26" applyFont="1" applyFill="1" applyBorder="1" applyAlignment="1"/>
    <xf numFmtId="0" fontId="2" fillId="8" borderId="34" xfId="26" applyFont="1" applyFill="1" applyBorder="1" applyAlignment="1">
      <alignment horizontal="right"/>
    </xf>
    <xf numFmtId="0" fontId="2" fillId="8" borderId="43" xfId="26" applyFont="1" applyFill="1" applyBorder="1" applyAlignment="1">
      <alignment horizontal="right"/>
    </xf>
    <xf numFmtId="0" fontId="2" fillId="8" borderId="62" xfId="26" applyFont="1" applyFill="1" applyBorder="1" applyAlignment="1"/>
    <xf numFmtId="0" fontId="1" fillId="13" borderId="1" xfId="26" applyFont="1" applyFill="1" applyBorder="1"/>
    <xf numFmtId="0" fontId="1" fillId="13" borderId="0" xfId="26" applyFont="1" applyFill="1" applyBorder="1"/>
    <xf numFmtId="0" fontId="1" fillId="13" borderId="2" xfId="26" applyFont="1" applyFill="1" applyBorder="1"/>
    <xf numFmtId="0" fontId="2" fillId="8" borderId="58" xfId="26" applyFont="1" applyFill="1" applyBorder="1"/>
    <xf numFmtId="0" fontId="1" fillId="8" borderId="38" xfId="26" applyFont="1" applyFill="1" applyBorder="1"/>
    <xf numFmtId="0" fontId="1" fillId="8" borderId="56" xfId="26" applyFont="1" applyFill="1" applyBorder="1"/>
    <xf numFmtId="0" fontId="2" fillId="8" borderId="1" xfId="26" applyFont="1" applyFill="1" applyBorder="1"/>
    <xf numFmtId="0" fontId="1" fillId="8" borderId="0" xfId="26" applyFont="1" applyFill="1" applyBorder="1"/>
    <xf numFmtId="0" fontId="1" fillId="8" borderId="8" xfId="26" applyFont="1" applyFill="1" applyBorder="1"/>
    <xf numFmtId="0" fontId="1" fillId="8" borderId="2" xfId="26" applyFont="1" applyFill="1" applyBorder="1"/>
    <xf numFmtId="0" fontId="2" fillId="11" borderId="11" xfId="26" applyFont="1" applyFill="1" applyBorder="1" applyAlignment="1">
      <alignment horizontal="center"/>
    </xf>
    <xf numFmtId="0" fontId="2" fillId="11" borderId="12" xfId="26" applyFont="1" applyFill="1" applyBorder="1" applyAlignment="1">
      <alignment horizontal="center"/>
    </xf>
    <xf numFmtId="0" fontId="2" fillId="9" borderId="46" xfId="26" applyFont="1" applyFill="1" applyBorder="1" applyAlignment="1">
      <alignment horizontal="center"/>
    </xf>
    <xf numFmtId="0" fontId="2" fillId="9" borderId="48" xfId="26" applyFont="1" applyFill="1" applyBorder="1" applyAlignment="1">
      <alignment horizontal="center"/>
    </xf>
    <xf numFmtId="172" fontId="1" fillId="9" borderId="37" xfId="26" applyNumberFormat="1" applyFont="1" applyFill="1" applyBorder="1" applyAlignment="1">
      <alignment horizontal="right"/>
    </xf>
    <xf numFmtId="178" fontId="1" fillId="9" borderId="46" xfId="26" applyNumberFormat="1" applyFont="1" applyFill="1" applyBorder="1" applyAlignment="1">
      <alignment horizontal="right"/>
    </xf>
    <xf numFmtId="172" fontId="1" fillId="9" borderId="20" xfId="26" applyNumberFormat="1" applyFont="1" applyFill="1" applyBorder="1" applyAlignment="1">
      <alignment horizontal="right"/>
    </xf>
    <xf numFmtId="0" fontId="1" fillId="9" borderId="44" xfId="26" applyFont="1" applyFill="1" applyBorder="1" applyAlignment="1"/>
    <xf numFmtId="0" fontId="1" fillId="9" borderId="45" xfId="26" applyFont="1" applyFill="1" applyBorder="1" applyAlignment="1"/>
    <xf numFmtId="178" fontId="1" fillId="9" borderId="44" xfId="26" applyNumberFormat="1" applyFont="1" applyFill="1" applyBorder="1" applyAlignment="1">
      <alignment horizontal="right"/>
    </xf>
    <xf numFmtId="178" fontId="1" fillId="9" borderId="45" xfId="26" applyNumberFormat="1" applyFont="1" applyFill="1" applyBorder="1" applyAlignment="1">
      <alignment horizontal="right"/>
    </xf>
    <xf numFmtId="0" fontId="1" fillId="9" borderId="5" xfId="26" applyFont="1" applyFill="1" applyBorder="1" applyAlignment="1">
      <alignment horizontal="center"/>
    </xf>
    <xf numFmtId="0" fontId="1" fillId="9" borderId="38" xfId="26" applyFont="1" applyFill="1" applyBorder="1" applyAlignment="1">
      <alignment horizontal="center"/>
    </xf>
    <xf numFmtId="0" fontId="1" fillId="9" borderId="45" xfId="26" applyFont="1" applyFill="1" applyBorder="1" applyAlignment="1">
      <alignment horizontal="center"/>
    </xf>
    <xf numFmtId="2" fontId="1" fillId="9" borderId="3" xfId="26" applyNumberFormat="1" applyFont="1" applyFill="1" applyBorder="1"/>
    <xf numFmtId="4" fontId="1" fillId="9" borderId="24" xfId="27" applyNumberFormat="1" applyFill="1" applyBorder="1"/>
    <xf numFmtId="0" fontId="1" fillId="9" borderId="40" xfId="26" applyFont="1" applyFill="1" applyBorder="1"/>
    <xf numFmtId="4" fontId="1" fillId="9" borderId="23" xfId="26" applyNumberFormat="1" applyFont="1" applyFill="1" applyBorder="1"/>
    <xf numFmtId="4" fontId="1" fillId="9" borderId="64" xfId="26" applyNumberFormat="1" applyFont="1" applyFill="1" applyBorder="1"/>
    <xf numFmtId="0" fontId="2" fillId="9" borderId="1" xfId="26" applyFont="1" applyFill="1" applyBorder="1"/>
    <xf numFmtId="0" fontId="2" fillId="8" borderId="32" xfId="26" applyFont="1" applyFill="1" applyBorder="1"/>
    <xf numFmtId="0" fontId="1" fillId="8" borderId="5" xfId="26" applyFont="1" applyFill="1" applyBorder="1"/>
    <xf numFmtId="0" fontId="1" fillId="8" borderId="39" xfId="26" applyFont="1" applyFill="1" applyBorder="1"/>
    <xf numFmtId="0" fontId="1" fillId="8" borderId="7" xfId="26" applyFont="1" applyFill="1" applyBorder="1"/>
    <xf numFmtId="0" fontId="2" fillId="14" borderId="42" xfId="26" applyFont="1" applyFill="1" applyBorder="1" applyAlignment="1">
      <alignment horizontal="center"/>
    </xf>
    <xf numFmtId="0" fontId="2" fillId="14" borderId="11" xfId="26" applyFont="1" applyFill="1" applyBorder="1" applyAlignment="1">
      <alignment horizontal="center"/>
    </xf>
    <xf numFmtId="0" fontId="2" fillId="14" borderId="12" xfId="26" applyFont="1" applyFill="1" applyBorder="1" applyAlignment="1">
      <alignment horizontal="center"/>
    </xf>
    <xf numFmtId="0" fontId="1" fillId="9" borderId="60" xfId="26" applyFont="1" applyFill="1" applyBorder="1" applyAlignment="1">
      <alignment horizontal="left"/>
    </xf>
    <xf numFmtId="0" fontId="2" fillId="9" borderId="47" xfId="26" applyFont="1" applyFill="1" applyBorder="1" applyAlignment="1">
      <alignment horizontal="center"/>
    </xf>
    <xf numFmtId="178" fontId="1" fillId="9" borderId="37" xfId="26" applyNumberFormat="1" applyFont="1" applyFill="1" applyBorder="1" applyAlignment="1">
      <alignment horizontal="right"/>
    </xf>
    <xf numFmtId="0" fontId="1" fillId="8" borderId="1" xfId="26" applyFont="1" applyFill="1" applyBorder="1"/>
    <xf numFmtId="0" fontId="2" fillId="14" borderId="29" xfId="26" applyFont="1" applyFill="1" applyBorder="1" applyAlignment="1">
      <alignment horizontal="center"/>
    </xf>
    <xf numFmtId="0" fontId="2" fillId="14" borderId="30" xfId="26" applyFont="1" applyFill="1" applyBorder="1" applyAlignment="1">
      <alignment horizontal="center"/>
    </xf>
    <xf numFmtId="0" fontId="2" fillId="14" borderId="11" xfId="26" applyFont="1" applyFill="1" applyBorder="1" applyAlignment="1">
      <alignment horizontal="center" vertical="center"/>
    </xf>
    <xf numFmtId="0" fontId="2" fillId="14" borderId="11" xfId="26" applyFont="1" applyFill="1" applyBorder="1" applyAlignment="1">
      <alignment horizontal="center" vertical="center" wrapText="1"/>
    </xf>
    <xf numFmtId="0" fontId="2" fillId="14" borderId="30" xfId="26" applyFont="1" applyFill="1" applyBorder="1" applyAlignment="1">
      <alignment horizontal="center" vertical="center" wrapText="1"/>
    </xf>
    <xf numFmtId="0" fontId="2" fillId="14" borderId="12" xfId="26" applyFont="1" applyFill="1" applyBorder="1" applyAlignment="1">
      <alignment horizontal="center" vertical="center"/>
    </xf>
    <xf numFmtId="0" fontId="1" fillId="0" borderId="32" xfId="27" applyBorder="1"/>
    <xf numFmtId="0" fontId="1" fillId="9" borderId="5" xfId="26" applyFont="1" applyFill="1" applyBorder="1" applyAlignment="1"/>
    <xf numFmtId="0" fontId="1" fillId="9" borderId="3" xfId="26" applyFont="1" applyFill="1" applyBorder="1" applyAlignment="1">
      <alignment horizontal="center"/>
    </xf>
    <xf numFmtId="2" fontId="1" fillId="9" borderId="5" xfId="26" applyNumberFormat="1" applyFont="1" applyFill="1" applyBorder="1"/>
    <xf numFmtId="172" fontId="1" fillId="9" borderId="24" xfId="26" applyNumberFormat="1" applyFont="1" applyFill="1" applyBorder="1"/>
    <xf numFmtId="0" fontId="1" fillId="9" borderId="38" xfId="26" applyFont="1" applyFill="1" applyBorder="1" applyAlignment="1"/>
    <xf numFmtId="0" fontId="1" fillId="9" borderId="55" xfId="26" applyFont="1" applyFill="1" applyBorder="1" applyAlignment="1">
      <alignment horizontal="center"/>
    </xf>
    <xf numFmtId="2" fontId="1" fillId="9" borderId="44" xfId="26" applyNumberFormat="1" applyFont="1" applyFill="1" applyBorder="1" applyAlignment="1">
      <alignment horizontal="right"/>
    </xf>
    <xf numFmtId="2" fontId="1" fillId="9" borderId="45" xfId="26" applyNumberFormat="1" applyFont="1" applyFill="1" applyBorder="1" applyAlignment="1">
      <alignment horizontal="right"/>
    </xf>
    <xf numFmtId="2" fontId="1" fillId="9" borderId="24" xfId="26" applyNumberFormat="1" applyFont="1" applyFill="1" applyBorder="1"/>
    <xf numFmtId="0" fontId="1" fillId="9" borderId="33" xfId="26" applyFont="1" applyFill="1" applyBorder="1" applyAlignment="1"/>
    <xf numFmtId="0" fontId="1" fillId="9" borderId="34" xfId="26" applyFont="1" applyFill="1" applyBorder="1" applyAlignment="1"/>
    <xf numFmtId="0" fontId="1" fillId="9" borderId="14" xfId="26" applyFont="1" applyFill="1" applyBorder="1" applyAlignment="1"/>
    <xf numFmtId="0" fontId="1" fillId="9" borderId="14" xfId="26" applyFont="1" applyFill="1" applyBorder="1"/>
    <xf numFmtId="172" fontId="1" fillId="9" borderId="67" xfId="26" applyNumberFormat="1" applyFont="1" applyFill="1" applyBorder="1"/>
    <xf numFmtId="0" fontId="2" fillId="14" borderId="12" xfId="26" applyFont="1" applyFill="1" applyBorder="1" applyAlignment="1">
      <alignment horizontal="center" vertical="center" wrapText="1"/>
    </xf>
    <xf numFmtId="0" fontId="1" fillId="9" borderId="58" xfId="26" applyFont="1" applyFill="1" applyBorder="1" applyAlignment="1"/>
    <xf numFmtId="172" fontId="1" fillId="9" borderId="3" xfId="26" applyNumberFormat="1" applyFont="1" applyFill="1" applyBorder="1"/>
    <xf numFmtId="1" fontId="1" fillId="0" borderId="3" xfId="28" applyNumberFormat="1" applyFont="1" applyFill="1" applyBorder="1" applyAlignment="1">
      <alignment horizontal="center"/>
    </xf>
    <xf numFmtId="172" fontId="1" fillId="0" borderId="3" xfId="29" applyNumberFormat="1" applyFont="1" applyFill="1" applyBorder="1"/>
    <xf numFmtId="0" fontId="1" fillId="9" borderId="46" xfId="26" applyFont="1" applyFill="1" applyBorder="1" applyAlignment="1">
      <alignment horizontal="center"/>
    </xf>
    <xf numFmtId="4" fontId="1" fillId="0" borderId="24" xfId="27" applyNumberFormat="1" applyBorder="1"/>
    <xf numFmtId="172" fontId="18" fillId="0" borderId="0" xfId="26" applyNumberFormat="1"/>
    <xf numFmtId="9" fontId="1" fillId="0" borderId="3" xfId="28" applyFont="1" applyFill="1" applyBorder="1" applyAlignment="1">
      <alignment horizontal="center"/>
    </xf>
    <xf numFmtId="4" fontId="1" fillId="0" borderId="3" xfId="27" applyNumberFormat="1" applyBorder="1"/>
    <xf numFmtId="2" fontId="1" fillId="9" borderId="5" xfId="26" applyNumberFormat="1" applyFont="1" applyFill="1" applyBorder="1" applyAlignment="1">
      <alignment horizontal="right"/>
    </xf>
    <xf numFmtId="0" fontId="1" fillId="9" borderId="4" xfId="26" applyFont="1" applyFill="1" applyBorder="1" applyAlignment="1">
      <alignment horizontal="center"/>
    </xf>
    <xf numFmtId="0" fontId="2" fillId="14" borderId="31" xfId="26" applyFont="1" applyFill="1" applyBorder="1" applyAlignment="1">
      <alignment horizontal="center" wrapText="1"/>
    </xf>
    <xf numFmtId="0" fontId="2" fillId="14" borderId="11" xfId="26" applyFont="1" applyFill="1" applyBorder="1" applyAlignment="1">
      <alignment horizontal="center" wrapText="1"/>
    </xf>
    <xf numFmtId="0" fontId="2" fillId="14" borderId="12" xfId="26" applyFont="1" applyFill="1" applyBorder="1" applyAlignment="1">
      <alignment horizontal="center" wrapText="1"/>
    </xf>
    <xf numFmtId="175" fontId="2" fillId="15" borderId="5" xfId="30" applyFont="1" applyFill="1" applyBorder="1"/>
    <xf numFmtId="9" fontId="2" fillId="15" borderId="6" xfId="31" applyFont="1" applyFill="1" applyBorder="1"/>
    <xf numFmtId="9" fontId="1" fillId="0" borderId="6" xfId="27" applyNumberFormat="1" applyBorder="1"/>
    <xf numFmtId="175" fontId="1" fillId="9" borderId="24" xfId="30" applyFont="1" applyFill="1" applyBorder="1"/>
    <xf numFmtId="0" fontId="2" fillId="15" borderId="58" xfId="26" applyFont="1" applyFill="1" applyBorder="1" applyAlignment="1"/>
    <xf numFmtId="0" fontId="2" fillId="15" borderId="38" xfId="26" applyFont="1" applyFill="1" applyBorder="1" applyAlignment="1"/>
    <xf numFmtId="0" fontId="2" fillId="15" borderId="33" xfId="26" applyFont="1" applyFill="1" applyBorder="1" applyAlignment="1"/>
    <xf numFmtId="0" fontId="2" fillId="15" borderId="34" xfId="26" applyFont="1" applyFill="1" applyBorder="1" applyAlignment="1"/>
    <xf numFmtId="175" fontId="2" fillId="15" borderId="34" xfId="30" applyFont="1" applyFill="1" applyBorder="1"/>
    <xf numFmtId="9" fontId="2" fillId="15" borderId="35" xfId="31" applyFont="1" applyFill="1" applyBorder="1"/>
    <xf numFmtId="9" fontId="1" fillId="0" borderId="14" xfId="27" applyNumberFormat="1" applyBorder="1"/>
    <xf numFmtId="175" fontId="1" fillId="9" borderId="64" xfId="26" applyNumberFormat="1" applyFont="1" applyFill="1" applyBorder="1"/>
    <xf numFmtId="180" fontId="1" fillId="9" borderId="64" xfId="26" applyNumberFormat="1" applyFont="1" applyFill="1" applyBorder="1"/>
    <xf numFmtId="0" fontId="2" fillId="0" borderId="29" xfId="26" applyFont="1" applyBorder="1"/>
    <xf numFmtId="0" fontId="1" fillId="0" borderId="30" xfId="26" applyFont="1" applyBorder="1"/>
    <xf numFmtId="0" fontId="1" fillId="0" borderId="36" xfId="26" applyFont="1" applyBorder="1"/>
    <xf numFmtId="0" fontId="1" fillId="16" borderId="16" xfId="26" applyFont="1" applyFill="1" applyBorder="1" applyAlignment="1">
      <alignment horizontal="center"/>
    </xf>
    <xf numFmtId="0" fontId="2" fillId="16" borderId="17" xfId="26" applyFont="1" applyFill="1" applyBorder="1" applyAlignment="1">
      <alignment horizontal="center"/>
    </xf>
    <xf numFmtId="0" fontId="1" fillId="16" borderId="17" xfId="26" applyFont="1" applyFill="1" applyBorder="1" applyAlignment="1">
      <alignment vertical="center"/>
    </xf>
    <xf numFmtId="0" fontId="1" fillId="16" borderId="18" xfId="26" applyFont="1" applyFill="1" applyBorder="1" applyAlignment="1">
      <alignment vertical="center"/>
    </xf>
    <xf numFmtId="0" fontId="1" fillId="16" borderId="59" xfId="26" applyFont="1" applyFill="1" applyBorder="1" applyAlignment="1">
      <alignment horizontal="center"/>
    </xf>
    <xf numFmtId="0" fontId="2" fillId="16" borderId="50" xfId="26" applyFont="1" applyFill="1" applyBorder="1" applyAlignment="1">
      <alignment horizontal="center"/>
    </xf>
    <xf numFmtId="0" fontId="2" fillId="16" borderId="50" xfId="26" applyFont="1" applyFill="1" applyBorder="1" applyAlignment="1">
      <alignment horizontal="left"/>
    </xf>
    <xf numFmtId="0" fontId="1" fillId="16" borderId="50" xfId="26" applyFont="1" applyFill="1" applyBorder="1" applyAlignment="1">
      <alignment horizontal="center" vertical="center"/>
    </xf>
    <xf numFmtId="0" fontId="1" fillId="16" borderId="11" xfId="26" applyFont="1" applyFill="1" applyBorder="1" applyAlignment="1">
      <alignment horizontal="center" vertical="center"/>
    </xf>
    <xf numFmtId="0" fontId="1" fillId="16" borderId="12" xfId="26" applyFont="1" applyFill="1" applyBorder="1" applyAlignment="1">
      <alignment horizontal="center" vertical="center"/>
    </xf>
    <xf numFmtId="0" fontId="1" fillId="16" borderId="1" xfId="26" applyFont="1" applyFill="1" applyBorder="1" applyAlignment="1">
      <alignment horizontal="center"/>
    </xf>
    <xf numFmtId="0" fontId="2" fillId="16" borderId="0" xfId="26" applyFont="1" applyFill="1" applyBorder="1" applyAlignment="1">
      <alignment horizontal="center"/>
    </xf>
    <xf numFmtId="0" fontId="2" fillId="16" borderId="0" xfId="26" applyFont="1" applyFill="1" applyBorder="1" applyAlignment="1">
      <alignment horizontal="left"/>
    </xf>
    <xf numFmtId="0" fontId="1" fillId="16" borderId="0" xfId="26" applyFont="1" applyFill="1" applyBorder="1" applyAlignment="1">
      <alignment horizontal="right" vertical="center"/>
    </xf>
    <xf numFmtId="0" fontId="1" fillId="16" borderId="0" xfId="26" applyFont="1" applyFill="1" applyBorder="1" applyAlignment="1">
      <alignment horizontal="center" vertical="center"/>
    </xf>
    <xf numFmtId="0" fontId="1" fillId="16" borderId="2" xfId="26" applyFont="1" applyFill="1" applyBorder="1" applyAlignment="1">
      <alignment horizontal="center" vertical="center"/>
    </xf>
    <xf numFmtId="0" fontId="21" fillId="16" borderId="0" xfId="26" applyFont="1" applyFill="1" applyBorder="1" applyAlignment="1">
      <alignment horizontal="center"/>
    </xf>
    <xf numFmtId="0" fontId="1" fillId="16" borderId="0" xfId="26" applyFont="1" applyFill="1" applyBorder="1"/>
    <xf numFmtId="0" fontId="22" fillId="16" borderId="0" xfId="26" applyFont="1" applyFill="1" applyBorder="1" applyAlignment="1">
      <alignment horizontal="left" vertical="center"/>
    </xf>
    <xf numFmtId="0" fontId="17" fillId="0" borderId="0" xfId="26" applyFont="1" applyAlignment="1">
      <alignment horizontal="left" vertical="top" wrapText="1"/>
    </xf>
    <xf numFmtId="172" fontId="1" fillId="9" borderId="24" xfId="26" applyNumberFormat="1" applyFont="1" applyFill="1" applyBorder="1" applyAlignment="1">
      <alignment horizontal="right"/>
    </xf>
    <xf numFmtId="172" fontId="1" fillId="9" borderId="64" xfId="26" applyNumberFormat="1" applyFont="1" applyFill="1" applyBorder="1"/>
    <xf numFmtId="0" fontId="1" fillId="9" borderId="15" xfId="26" applyFont="1" applyFill="1" applyBorder="1"/>
    <xf numFmtId="172" fontId="1" fillId="0" borderId="24" xfId="27" applyNumberFormat="1" applyBorder="1"/>
    <xf numFmtId="0" fontId="2" fillId="8" borderId="64" xfId="26" applyFont="1" applyFill="1" applyBorder="1" applyAlignment="1"/>
    <xf numFmtId="0" fontId="24" fillId="0" borderId="0" xfId="26" applyFont="1" applyAlignment="1">
      <alignment horizontal="left" vertical="top" wrapText="1"/>
    </xf>
    <xf numFmtId="178" fontId="1" fillId="9" borderId="6" xfId="26" applyNumberFormat="1" applyFont="1" applyFill="1" applyBorder="1" applyAlignment="1">
      <alignment horizontal="right"/>
    </xf>
    <xf numFmtId="0" fontId="2" fillId="9" borderId="4" xfId="26" applyFont="1" applyFill="1" applyBorder="1" applyAlignment="1">
      <alignment horizontal="center"/>
    </xf>
    <xf numFmtId="0" fontId="2" fillId="9" borderId="6" xfId="26" applyFont="1" applyFill="1" applyBorder="1" applyAlignment="1">
      <alignment horizontal="center"/>
    </xf>
    <xf numFmtId="178" fontId="1" fillId="9" borderId="4" xfId="26" applyNumberFormat="1" applyFont="1" applyFill="1" applyBorder="1" applyAlignment="1">
      <alignment horizontal="right"/>
    </xf>
    <xf numFmtId="0" fontId="2" fillId="9" borderId="53" xfId="26" applyFont="1" applyFill="1" applyBorder="1" applyAlignment="1">
      <alignment horizontal="center"/>
    </xf>
    <xf numFmtId="0" fontId="2" fillId="9" borderId="21" xfId="26" applyFont="1" applyFill="1" applyBorder="1" applyAlignment="1">
      <alignment horizontal="center"/>
    </xf>
    <xf numFmtId="178" fontId="1" fillId="9" borderId="53" xfId="26" applyNumberFormat="1" applyFont="1" applyFill="1" applyBorder="1" applyAlignment="1">
      <alignment horizontal="right"/>
    </xf>
    <xf numFmtId="178" fontId="1" fillId="9" borderId="21" xfId="26" applyNumberFormat="1" applyFont="1" applyFill="1" applyBorder="1" applyAlignment="1">
      <alignment horizontal="right"/>
    </xf>
    <xf numFmtId="0" fontId="1" fillId="9" borderId="32" xfId="26" applyFont="1" applyFill="1" applyBorder="1" applyAlignment="1">
      <alignment horizontal="left"/>
    </xf>
    <xf numFmtId="0" fontId="1" fillId="9" borderId="5" xfId="26" applyFont="1" applyFill="1" applyBorder="1" applyAlignment="1">
      <alignment horizontal="left"/>
    </xf>
    <xf numFmtId="0" fontId="1" fillId="9" borderId="38" xfId="26" applyFont="1" applyFill="1" applyBorder="1" applyAlignment="1">
      <alignment horizontal="left"/>
    </xf>
    <xf numFmtId="0" fontId="1" fillId="9" borderId="45" xfId="26" applyFont="1" applyFill="1" applyBorder="1" applyAlignment="1">
      <alignment horizontal="left"/>
    </xf>
    <xf numFmtId="9" fontId="1" fillId="9" borderId="45" xfId="31" applyFont="1" applyFill="1" applyBorder="1" applyAlignment="1">
      <alignment horizontal="left"/>
    </xf>
    <xf numFmtId="179" fontId="1" fillId="9" borderId="48" xfId="29" applyFont="1" applyFill="1" applyBorder="1" applyAlignment="1">
      <alignment horizontal="right"/>
    </xf>
    <xf numFmtId="0" fontId="2" fillId="9" borderId="5" xfId="26" applyFont="1" applyFill="1" applyBorder="1" applyAlignment="1">
      <alignment horizontal="center"/>
    </xf>
    <xf numFmtId="0" fontId="1" fillId="9" borderId="37" xfId="26" applyFont="1" applyFill="1" applyBorder="1" applyAlignment="1">
      <alignment horizontal="center"/>
    </xf>
    <xf numFmtId="178" fontId="1" fillId="9" borderId="3" xfId="26" applyNumberFormat="1" applyFont="1" applyFill="1" applyBorder="1" applyAlignment="1">
      <alignment horizontal="right"/>
    </xf>
    <xf numFmtId="0" fontId="1" fillId="9" borderId="14" xfId="26" applyFont="1" applyFill="1" applyBorder="1" applyAlignment="1">
      <alignment horizontal="center"/>
    </xf>
    <xf numFmtId="0" fontId="1" fillId="9" borderId="63" xfId="26" applyFont="1" applyFill="1" applyBorder="1" applyAlignment="1">
      <alignment horizontal="center"/>
    </xf>
    <xf numFmtId="49" fontId="17" fillId="0" borderId="0" xfId="26" applyNumberFormat="1" applyFont="1" applyAlignment="1">
      <alignment horizontal="left" vertical="top" wrapText="1"/>
    </xf>
    <xf numFmtId="175" fontId="1" fillId="0" borderId="48" xfId="30" applyFont="1" applyFill="1" applyBorder="1" applyAlignment="1" applyProtection="1">
      <alignment horizontal="right" vertical="top" wrapText="1"/>
    </xf>
    <xf numFmtId="175" fontId="1" fillId="0" borderId="0" xfId="30" applyFont="1" applyFill="1" applyBorder="1" applyAlignment="1" applyProtection="1">
      <alignment horizontal="right" vertical="top" wrapText="1"/>
    </xf>
    <xf numFmtId="4" fontId="1" fillId="0" borderId="67" xfId="27" applyNumberFormat="1" applyBorder="1"/>
    <xf numFmtId="0" fontId="1" fillId="0" borderId="32" xfId="26" applyFont="1" applyBorder="1" applyAlignment="1"/>
    <xf numFmtId="0" fontId="1" fillId="0" borderId="5" xfId="26" applyFont="1" applyBorder="1" applyAlignment="1"/>
    <xf numFmtId="0" fontId="1" fillId="0" borderId="39" xfId="26" applyFont="1" applyBorder="1" applyAlignment="1"/>
    <xf numFmtId="0" fontId="1" fillId="0" borderId="33" xfId="26" applyFont="1" applyBorder="1" applyAlignment="1"/>
    <xf numFmtId="0" fontId="1" fillId="0" borderId="34" xfId="26" applyFont="1" applyBorder="1" applyAlignment="1"/>
    <xf numFmtId="0" fontId="1" fillId="0" borderId="43" xfId="26" applyFont="1" applyBorder="1" applyAlignment="1"/>
    <xf numFmtId="0" fontId="1" fillId="0" borderId="1" xfId="26" applyFont="1" applyBorder="1" applyAlignment="1"/>
    <xf numFmtId="0" fontId="1" fillId="0" borderId="0" xfId="26" applyFont="1" applyBorder="1" applyAlignment="1"/>
    <xf numFmtId="0" fontId="1" fillId="0" borderId="2" xfId="26" applyFont="1" applyBorder="1" applyAlignment="1"/>
    <xf numFmtId="0" fontId="2" fillId="0" borderId="1" xfId="26" applyFont="1" applyBorder="1" applyAlignment="1">
      <alignment horizontal="left"/>
    </xf>
    <xf numFmtId="0" fontId="2" fillId="0" borderId="1" xfId="26" applyFont="1" applyBorder="1" applyAlignment="1">
      <alignment horizontal="justify" vertical="center" wrapText="1"/>
    </xf>
    <xf numFmtId="0" fontId="2" fillId="0" borderId="0" xfId="26" applyFont="1" applyBorder="1" applyAlignment="1">
      <alignment horizontal="justify" vertical="center" wrapText="1"/>
    </xf>
    <xf numFmtId="0" fontId="2" fillId="0" borderId="2" xfId="26" applyFont="1" applyBorder="1" applyAlignment="1">
      <alignment horizontal="justify" vertical="center" wrapText="1"/>
    </xf>
    <xf numFmtId="0" fontId="1" fillId="0" borderId="38" xfId="26" applyFont="1" applyBorder="1"/>
    <xf numFmtId="0" fontId="1" fillId="0" borderId="0" xfId="26" applyFont="1" applyBorder="1" applyAlignment="1">
      <alignment horizontal="left"/>
    </xf>
    <xf numFmtId="0" fontId="1" fillId="0" borderId="1" xfId="26" applyFont="1" applyBorder="1" applyAlignment="1">
      <alignment horizontal="left"/>
    </xf>
    <xf numFmtId="0" fontId="1" fillId="0" borderId="7" xfId="26" applyFont="1" applyBorder="1" applyAlignment="1">
      <alignment horizontal="left"/>
    </xf>
    <xf numFmtId="0" fontId="1" fillId="0" borderId="8" xfId="26" applyFont="1" applyBorder="1" applyAlignment="1">
      <alignment horizontal="left"/>
    </xf>
    <xf numFmtId="0" fontId="1" fillId="0" borderId="8" xfId="26" applyFont="1" applyBorder="1"/>
    <xf numFmtId="0" fontId="14" fillId="0" borderId="1" xfId="2" applyFont="1" applyBorder="1" applyAlignment="1">
      <alignment horizontal="left" vertical="center"/>
    </xf>
    <xf numFmtId="0" fontId="14" fillId="0" borderId="0" xfId="5" applyFont="1"/>
    <xf numFmtId="0" fontId="14" fillId="0" borderId="0" xfId="5" applyFont="1" applyAlignment="1">
      <alignment horizontal="center"/>
    </xf>
    <xf numFmtId="0" fontId="14" fillId="0" borderId="16" xfId="2" applyFont="1" applyBorder="1" applyAlignment="1">
      <alignment horizontal="left" vertical="center"/>
    </xf>
    <xf numFmtId="2" fontId="14" fillId="0" borderId="17" xfId="2" applyNumberFormat="1" applyFont="1" applyBorder="1" applyAlignment="1">
      <alignment horizontal="center" vertical="center"/>
    </xf>
    <xf numFmtId="0" fontId="14" fillId="0" borderId="17" xfId="2" applyFont="1" applyBorder="1" applyAlignment="1">
      <alignment horizontal="left" vertical="center" wrapText="1"/>
    </xf>
    <xf numFmtId="0" fontId="14" fillId="0" borderId="17" xfId="2" applyFont="1" applyBorder="1" applyAlignment="1">
      <alignment horizontal="center" vertical="center"/>
    </xf>
    <xf numFmtId="4" fontId="14" fillId="0" borderId="68" xfId="7" applyNumberFormat="1" applyFont="1" applyBorder="1" applyAlignment="1">
      <alignment vertical="center" wrapText="1"/>
    </xf>
    <xf numFmtId="4" fontId="14" fillId="0" borderId="28" xfId="7" applyNumberFormat="1" applyFont="1" applyBorder="1" applyAlignment="1">
      <alignment vertical="center" wrapText="1"/>
    </xf>
    <xf numFmtId="168" fontId="13" fillId="0" borderId="69" xfId="7" applyNumberFormat="1" applyFont="1" applyBorder="1" applyAlignment="1">
      <alignment horizontal="right" vertical="center"/>
    </xf>
    <xf numFmtId="181" fontId="14" fillId="0" borderId="12" xfId="12" applyNumberFormat="1" applyFont="1" applyBorder="1" applyAlignment="1">
      <alignment vertical="center"/>
    </xf>
    <xf numFmtId="181" fontId="13" fillId="0" borderId="24" xfId="12" applyNumberFormat="1" applyFont="1" applyBorder="1" applyAlignment="1">
      <alignment vertical="center"/>
    </xf>
    <xf numFmtId="181" fontId="14" fillId="0" borderId="24" xfId="12" applyNumberFormat="1" applyFont="1" applyBorder="1" applyAlignment="1">
      <alignment vertical="center"/>
    </xf>
    <xf numFmtId="9" fontId="14" fillId="2" borderId="24" xfId="4" applyFont="1" applyFill="1" applyBorder="1" applyAlignment="1">
      <alignment horizontal="center" vertical="center"/>
    </xf>
    <xf numFmtId="182" fontId="13" fillId="4" borderId="18" xfId="9" applyNumberFormat="1" applyFont="1" applyFill="1" applyBorder="1" applyAlignment="1">
      <alignment vertical="center"/>
    </xf>
    <xf numFmtId="0" fontId="13" fillId="4" borderId="16" xfId="2" applyFont="1" applyFill="1" applyBorder="1" applyAlignment="1">
      <alignment vertical="center"/>
    </xf>
    <xf numFmtId="0" fontId="13" fillId="4" borderId="17" xfId="2" applyFont="1" applyFill="1" applyBorder="1" applyAlignment="1">
      <alignment vertical="center"/>
    </xf>
    <xf numFmtId="0" fontId="13" fillId="4" borderId="18" xfId="2" applyFont="1" applyFill="1" applyBorder="1" applyAlignment="1">
      <alignment vertical="center"/>
    </xf>
    <xf numFmtId="0" fontId="25" fillId="0" borderId="0" xfId="36" applyFont="1"/>
    <xf numFmtId="0" fontId="1" fillId="18" borderId="16" xfId="5" applyFont="1" applyFill="1" applyBorder="1" applyAlignment="1">
      <alignment horizontal="center"/>
    </xf>
    <xf numFmtId="0" fontId="2" fillId="18" borderId="17" xfId="5" applyFont="1" applyFill="1" applyBorder="1" applyAlignment="1">
      <alignment horizontal="center"/>
    </xf>
    <xf numFmtId="0" fontId="1" fillId="18" borderId="17" xfId="5" applyFont="1" applyFill="1" applyBorder="1" applyAlignment="1">
      <alignment vertical="center"/>
    </xf>
    <xf numFmtId="0" fontId="1" fillId="18" borderId="18" xfId="5" applyFont="1" applyFill="1" applyBorder="1" applyAlignment="1">
      <alignment vertical="center"/>
    </xf>
    <xf numFmtId="0" fontId="25" fillId="0" borderId="0" xfId="36" applyFont="1" applyProtection="1">
      <protection locked="0"/>
    </xf>
    <xf numFmtId="0" fontId="1" fillId="18" borderId="59" xfId="5" applyFont="1" applyFill="1" applyBorder="1" applyAlignment="1" applyProtection="1">
      <alignment horizontal="center"/>
      <protection locked="0"/>
    </xf>
    <xf numFmtId="0" fontId="2" fillId="18" borderId="50" xfId="5" applyFont="1" applyFill="1" applyBorder="1" applyAlignment="1" applyProtection="1">
      <alignment horizontal="center"/>
      <protection locked="0"/>
    </xf>
    <xf numFmtId="0" fontId="1" fillId="18" borderId="50" xfId="5" applyFont="1" applyFill="1" applyBorder="1" applyAlignment="1" applyProtection="1">
      <alignment horizontal="center"/>
      <protection locked="0"/>
    </xf>
    <xf numFmtId="0" fontId="1" fillId="18" borderId="11" xfId="5" applyFont="1" applyFill="1" applyBorder="1" applyAlignment="1" applyProtection="1">
      <alignment horizontal="center" vertical="center"/>
      <protection locked="0"/>
    </xf>
    <xf numFmtId="0" fontId="1" fillId="18" borderId="12" xfId="5" applyFont="1" applyFill="1" applyBorder="1" applyAlignment="1" applyProtection="1">
      <alignment horizontal="center" vertical="center"/>
      <protection locked="0"/>
    </xf>
    <xf numFmtId="0" fontId="1" fillId="18" borderId="1" xfId="5" applyFont="1" applyFill="1" applyBorder="1" applyAlignment="1" applyProtection="1">
      <alignment horizontal="center"/>
      <protection locked="0"/>
    </xf>
    <xf numFmtId="0" fontId="2" fillId="18" borderId="0" xfId="5" applyFont="1" applyFill="1" applyAlignment="1" applyProtection="1">
      <alignment horizontal="center"/>
      <protection locked="0"/>
    </xf>
    <xf numFmtId="0" fontId="1" fillId="18" borderId="0" xfId="5" applyFont="1" applyFill="1" applyAlignment="1" applyProtection="1">
      <alignment horizontal="right" vertical="center"/>
      <protection locked="0"/>
    </xf>
    <xf numFmtId="0" fontId="17" fillId="18" borderId="0" xfId="5" applyFont="1" applyFill="1" applyAlignment="1" applyProtection="1">
      <alignment horizontal="center" vertical="center"/>
      <protection locked="0"/>
    </xf>
    <xf numFmtId="0" fontId="17" fillId="18" borderId="2" xfId="5" applyFont="1" applyFill="1" applyBorder="1" applyAlignment="1" applyProtection="1">
      <alignment horizontal="center" vertical="center"/>
      <protection locked="0"/>
    </xf>
    <xf numFmtId="0" fontId="28" fillId="18" borderId="0" xfId="5" applyFont="1" applyFill="1" applyAlignment="1" applyProtection="1">
      <alignment horizontal="left" vertical="top"/>
      <protection locked="0"/>
    </xf>
    <xf numFmtId="0" fontId="2" fillId="18" borderId="0" xfId="5" applyFont="1" applyFill="1" applyAlignment="1" applyProtection="1">
      <alignment vertical="center"/>
      <protection locked="0"/>
    </xf>
    <xf numFmtId="0" fontId="2" fillId="18" borderId="1" xfId="5" applyFont="1" applyFill="1" applyBorder="1" applyAlignment="1" applyProtection="1">
      <alignment horizontal="left" vertical="center"/>
      <protection locked="0"/>
    </xf>
    <xf numFmtId="0" fontId="2" fillId="18" borderId="0" xfId="5" applyFont="1" applyFill="1" applyAlignment="1" applyProtection="1">
      <alignment horizontal="left" vertical="center"/>
      <protection locked="0"/>
    </xf>
    <xf numFmtId="0" fontId="30" fillId="18" borderId="0" xfId="5" applyFont="1" applyFill="1" applyAlignment="1" applyProtection="1">
      <alignment horizontal="left" vertical="center"/>
      <protection locked="0"/>
    </xf>
    <xf numFmtId="0" fontId="29" fillId="18" borderId="0" xfId="5" applyFont="1" applyFill="1" applyAlignment="1" applyProtection="1">
      <alignment horizontal="center"/>
      <protection locked="0"/>
    </xf>
    <xf numFmtId="0" fontId="30" fillId="18" borderId="0" xfId="5" applyFont="1" applyFill="1" applyAlignment="1" applyProtection="1">
      <alignment horizontal="left"/>
      <protection locked="0"/>
    </xf>
    <xf numFmtId="0" fontId="2" fillId="20" borderId="0" xfId="5" applyFont="1" applyFill="1" applyAlignment="1" applyProtection="1">
      <alignment horizontal="center"/>
      <protection locked="0"/>
    </xf>
    <xf numFmtId="0" fontId="31" fillId="18" borderId="0" xfId="5" applyFont="1" applyFill="1" applyAlignment="1" applyProtection="1">
      <alignment horizontal="left"/>
      <protection locked="0"/>
    </xf>
    <xf numFmtId="0" fontId="1" fillId="18" borderId="2" xfId="5" applyFont="1" applyFill="1" applyBorder="1" applyAlignment="1" applyProtection="1">
      <alignment horizontal="center" vertical="center"/>
      <protection locked="0"/>
    </xf>
    <xf numFmtId="0" fontId="2" fillId="18" borderId="1" xfId="5" applyFont="1" applyFill="1" applyBorder="1" applyAlignment="1" applyProtection="1">
      <alignment horizontal="left"/>
      <protection locked="0"/>
    </xf>
    <xf numFmtId="0" fontId="1" fillId="18" borderId="0" xfId="5" applyFont="1" applyFill="1" applyAlignment="1" applyProtection="1">
      <alignment horizontal="right"/>
      <protection locked="0"/>
    </xf>
    <xf numFmtId="0" fontId="1" fillId="18" borderId="47" xfId="5" applyFont="1" applyFill="1" applyBorder="1" applyAlignment="1" applyProtection="1">
      <alignment horizontal="center"/>
      <protection locked="0"/>
    </xf>
    <xf numFmtId="0" fontId="1" fillId="18" borderId="0" xfId="5" applyFont="1" applyFill="1" applyProtection="1">
      <protection locked="0"/>
    </xf>
    <xf numFmtId="0" fontId="2" fillId="18" borderId="0" xfId="5" applyFont="1" applyFill="1" applyAlignment="1" applyProtection="1">
      <alignment horizontal="right"/>
      <protection locked="0"/>
    </xf>
    <xf numFmtId="0" fontId="1" fillId="18" borderId="47" xfId="5" applyFont="1" applyFill="1" applyBorder="1" applyAlignment="1" applyProtection="1">
      <alignment horizontal="right"/>
      <protection locked="0"/>
    </xf>
    <xf numFmtId="0" fontId="1" fillId="18" borderId="2" xfId="5" applyFont="1" applyFill="1" applyBorder="1" applyAlignment="1" applyProtection="1">
      <alignment horizontal="center"/>
      <protection locked="0"/>
    </xf>
    <xf numFmtId="0" fontId="1" fillId="18" borderId="7" xfId="5" applyFont="1" applyFill="1" applyBorder="1" applyAlignment="1" applyProtection="1">
      <alignment horizontal="left"/>
      <protection locked="0"/>
    </xf>
    <xf numFmtId="0" fontId="1" fillId="18" borderId="8" xfId="5" applyFont="1" applyFill="1" applyBorder="1" applyAlignment="1" applyProtection="1">
      <alignment horizontal="right"/>
      <protection locked="0"/>
    </xf>
    <xf numFmtId="0" fontId="1" fillId="18" borderId="8" xfId="5" applyFont="1" applyFill="1" applyBorder="1" applyAlignment="1" applyProtection="1">
      <alignment horizontal="center"/>
      <protection locked="0"/>
    </xf>
    <xf numFmtId="0" fontId="1" fillId="0" borderId="59" xfId="36" applyFont="1" applyBorder="1" applyProtection="1">
      <protection locked="0"/>
    </xf>
    <xf numFmtId="0" fontId="1" fillId="0" borderId="50" xfId="36" applyFont="1" applyBorder="1" applyProtection="1">
      <protection locked="0"/>
    </xf>
    <xf numFmtId="0" fontId="1" fillId="0" borderId="52" xfId="36" applyFont="1" applyBorder="1" applyProtection="1">
      <protection locked="0"/>
    </xf>
    <xf numFmtId="0" fontId="25" fillId="0" borderId="0" xfId="36" applyFont="1" applyAlignment="1" applyProtection="1">
      <alignment vertical="center"/>
      <protection locked="0"/>
    </xf>
    <xf numFmtId="0" fontId="2" fillId="0" borderId="1" xfId="36" applyFont="1" applyBorder="1" applyAlignment="1">
      <alignment horizontal="left" vertical="center"/>
    </xf>
    <xf numFmtId="0" fontId="2" fillId="0" borderId="47" xfId="36" applyFont="1" applyBorder="1" applyAlignment="1" applyProtection="1">
      <alignment horizontal="left" vertical="center"/>
      <protection locked="0"/>
    </xf>
    <xf numFmtId="0" fontId="2" fillId="0" borderId="0" xfId="36" applyFont="1" applyBorder="1" applyAlignment="1" applyProtection="1">
      <alignment horizontal="right" vertical="center"/>
      <protection locked="0"/>
    </xf>
    <xf numFmtId="0" fontId="1" fillId="0" borderId="47" xfId="36" applyFont="1" applyBorder="1" applyAlignment="1" applyProtection="1">
      <alignment vertical="center"/>
      <protection locked="0"/>
    </xf>
    <xf numFmtId="0" fontId="1" fillId="0" borderId="0" xfId="36" applyFont="1" applyBorder="1" applyAlignment="1" applyProtection="1">
      <alignment vertical="center"/>
      <protection locked="0"/>
    </xf>
    <xf numFmtId="0" fontId="1" fillId="0" borderId="2" xfId="36" applyFont="1" applyBorder="1" applyAlignment="1" applyProtection="1">
      <alignment vertical="center"/>
      <protection locked="0"/>
    </xf>
    <xf numFmtId="0" fontId="25" fillId="0" borderId="0" xfId="36" applyFont="1" applyAlignment="1">
      <alignment vertical="center"/>
    </xf>
    <xf numFmtId="0" fontId="2" fillId="0" borderId="1" xfId="36" applyFont="1" applyBorder="1" applyAlignment="1">
      <alignment horizontal="left"/>
    </xf>
    <xf numFmtId="0" fontId="2" fillId="0" borderId="0" xfId="36" applyFont="1" applyBorder="1" applyAlignment="1" applyProtection="1">
      <alignment vertical="center"/>
      <protection locked="0"/>
    </xf>
    <xf numFmtId="0" fontId="1" fillId="0" borderId="47" xfId="36" applyFont="1" applyBorder="1" applyAlignment="1" applyProtection="1">
      <alignment horizontal="center" vertical="center"/>
      <protection locked="0"/>
    </xf>
    <xf numFmtId="0" fontId="2" fillId="0" borderId="1" xfId="36" applyFont="1" applyBorder="1" applyAlignment="1">
      <alignment vertical="center"/>
    </xf>
    <xf numFmtId="0" fontId="1" fillId="0" borderId="5" xfId="36" applyFont="1" applyBorder="1" applyAlignment="1" applyProtection="1">
      <alignment horizontal="center" vertical="center"/>
      <protection locked="0"/>
    </xf>
    <xf numFmtId="0" fontId="1" fillId="0" borderId="0" xfId="36" applyFont="1" applyBorder="1" applyAlignment="1" applyProtection="1">
      <alignment horizontal="center" vertical="center"/>
      <protection locked="0"/>
    </xf>
    <xf numFmtId="0" fontId="1" fillId="0" borderId="2" xfId="36" applyFont="1" applyBorder="1" applyAlignment="1" applyProtection="1">
      <alignment horizontal="center" vertical="center"/>
      <protection locked="0"/>
    </xf>
    <xf numFmtId="0" fontId="2" fillId="0" borderId="47" xfId="36" applyFont="1" applyBorder="1" applyAlignment="1" applyProtection="1">
      <alignment vertical="center"/>
      <protection locked="0"/>
    </xf>
    <xf numFmtId="0" fontId="2" fillId="0" borderId="0" xfId="36" applyFont="1" applyBorder="1" applyAlignment="1" applyProtection="1">
      <alignment horizontal="center" vertical="center"/>
      <protection locked="0"/>
    </xf>
    <xf numFmtId="0" fontId="1" fillId="0" borderId="54" xfId="36" applyFont="1" applyBorder="1" applyAlignment="1" applyProtection="1">
      <alignment horizontal="center" vertical="center"/>
      <protection locked="0"/>
    </xf>
    <xf numFmtId="0" fontId="2" fillId="9" borderId="0" xfId="36" applyFont="1" applyFill="1" applyBorder="1" applyAlignment="1">
      <alignment horizontal="center" vertical="center"/>
    </xf>
    <xf numFmtId="0" fontId="1" fillId="9" borderId="47" xfId="36" applyFont="1" applyFill="1" applyBorder="1" applyAlignment="1" applyProtection="1">
      <alignment horizontal="center" vertical="center"/>
      <protection locked="0"/>
    </xf>
    <xf numFmtId="0" fontId="2" fillId="9" borderId="0" xfId="36" applyFont="1" applyFill="1" applyBorder="1" applyAlignment="1" applyProtection="1">
      <alignment horizontal="center" vertical="center"/>
      <protection locked="0"/>
    </xf>
    <xf numFmtId="0" fontId="23" fillId="9" borderId="2" xfId="36" applyFont="1" applyFill="1" applyBorder="1" applyAlignment="1" applyProtection="1">
      <alignment horizontal="left" vertical="center"/>
      <protection locked="0"/>
    </xf>
    <xf numFmtId="0" fontId="1" fillId="0" borderId="47" xfId="36" applyFont="1" applyBorder="1" applyAlignment="1" applyProtection="1">
      <alignment horizontal="left" vertical="center"/>
      <protection locked="0"/>
    </xf>
    <xf numFmtId="0" fontId="32" fillId="0" borderId="0" xfId="36" applyFont="1" applyBorder="1" applyAlignment="1" applyProtection="1">
      <alignment horizontal="center" vertical="center"/>
      <protection locked="0"/>
    </xf>
    <xf numFmtId="0" fontId="17" fillId="0" borderId="0" xfId="36" applyFont="1" applyBorder="1" applyAlignment="1" applyProtection="1">
      <alignment horizontal="center" vertical="center"/>
      <protection locked="0"/>
    </xf>
    <xf numFmtId="0" fontId="17" fillId="0" borderId="0" xfId="36" applyFont="1" applyBorder="1" applyAlignment="1" applyProtection="1">
      <alignment horizontal="left" vertical="center"/>
      <protection locked="0"/>
    </xf>
    <xf numFmtId="0" fontId="1" fillId="0" borderId="1" xfId="36" applyFont="1" applyBorder="1" applyProtection="1">
      <protection locked="0"/>
    </xf>
    <xf numFmtId="0" fontId="1" fillId="0" borderId="0" xfId="36" applyFont="1" applyBorder="1" applyProtection="1">
      <protection locked="0"/>
    </xf>
    <xf numFmtId="0" fontId="1" fillId="0" borderId="2" xfId="36" applyFont="1" applyBorder="1" applyProtection="1">
      <protection locked="0"/>
    </xf>
    <xf numFmtId="0" fontId="5" fillId="22" borderId="10" xfId="36" applyFont="1" applyFill="1" applyBorder="1" applyAlignment="1">
      <alignment horizontal="center" vertical="center"/>
    </xf>
    <xf numFmtId="0" fontId="5" fillId="22" borderId="12" xfId="36" applyFont="1" applyFill="1" applyBorder="1" applyAlignment="1">
      <alignment horizontal="center" vertical="center"/>
    </xf>
    <xf numFmtId="0" fontId="5" fillId="23" borderId="13" xfId="36" applyFont="1" applyFill="1" applyBorder="1" applyAlignment="1">
      <alignment horizontal="center" vertical="center" wrapText="1"/>
    </xf>
    <xf numFmtId="0" fontId="5" fillId="23" borderId="15" xfId="36" applyFont="1" applyFill="1" applyBorder="1" applyAlignment="1" applyProtection="1">
      <alignment horizontal="center" vertical="center" wrapText="1"/>
      <protection locked="0"/>
    </xf>
    <xf numFmtId="0" fontId="5" fillId="22" borderId="10" xfId="36" applyFont="1" applyFill="1" applyBorder="1" applyAlignment="1">
      <alignment horizontal="center" vertical="center" wrapText="1"/>
    </xf>
    <xf numFmtId="0" fontId="5" fillId="22" borderId="11" xfId="36" applyFont="1" applyFill="1" applyBorder="1" applyAlignment="1">
      <alignment horizontal="center" vertical="center" wrapText="1"/>
    </xf>
    <xf numFmtId="0" fontId="5" fillId="22" borderId="12" xfId="36" applyFont="1" applyFill="1" applyBorder="1" applyAlignment="1">
      <alignment horizontal="center" vertical="center" wrapText="1"/>
    </xf>
    <xf numFmtId="0" fontId="1" fillId="0" borderId="19" xfId="36" applyFont="1" applyBorder="1" applyAlignment="1" applyProtection="1">
      <alignment horizontal="center" vertical="center" wrapText="1"/>
      <protection locked="0"/>
    </xf>
    <xf numFmtId="0" fontId="33" fillId="0" borderId="37" xfId="36" applyFont="1" applyBorder="1" applyAlignment="1" applyProtection="1">
      <alignment horizontal="center" vertical="center" wrapText="1"/>
      <protection locked="0"/>
    </xf>
    <xf numFmtId="183" fontId="1" fillId="0" borderId="37" xfId="36" applyNumberFormat="1" applyFont="1" applyBorder="1" applyAlignment="1" applyProtection="1">
      <alignment horizontal="right" vertical="center" wrapText="1"/>
      <protection locked="0"/>
    </xf>
    <xf numFmtId="177" fontId="1" fillId="0" borderId="20" xfId="36" applyNumberFormat="1" applyFont="1" applyBorder="1" applyAlignment="1">
      <alignment horizontal="right" vertical="center" wrapText="1"/>
    </xf>
    <xf numFmtId="0" fontId="1" fillId="0" borderId="27" xfId="37" applyFont="1" applyBorder="1" applyAlignment="1" applyProtection="1">
      <alignment horizontal="center" vertical="center" wrapText="1"/>
      <protection locked="0"/>
    </xf>
    <xf numFmtId="0" fontId="33" fillId="0" borderId="3" xfId="36" applyFont="1" applyBorder="1" applyAlignment="1" applyProtection="1">
      <alignment horizontal="center" vertical="center" wrapText="1"/>
      <protection locked="0"/>
    </xf>
    <xf numFmtId="183" fontId="1" fillId="0" borderId="3" xfId="36" applyNumberFormat="1" applyFont="1" applyBorder="1" applyAlignment="1" applyProtection="1">
      <alignment horizontal="right" vertical="center" wrapText="1"/>
      <protection locked="0"/>
    </xf>
    <xf numFmtId="0" fontId="1" fillId="0" borderId="27" xfId="36" applyFont="1" applyBorder="1" applyAlignment="1" applyProtection="1">
      <alignment horizontal="center" vertical="center" wrapText="1"/>
      <protection locked="0"/>
    </xf>
    <xf numFmtId="0" fontId="1" fillId="0" borderId="27" xfId="27" applyBorder="1" applyAlignment="1" applyProtection="1">
      <alignment horizontal="center" vertical="center" wrapText="1"/>
      <protection locked="0"/>
    </xf>
    <xf numFmtId="0" fontId="1" fillId="0" borderId="13" xfId="36" applyFont="1" applyBorder="1" applyAlignment="1" applyProtection="1">
      <alignment horizontal="center" vertical="center"/>
      <protection locked="0"/>
    </xf>
    <xf numFmtId="0" fontId="1" fillId="0" borderId="14" xfId="36" applyFont="1" applyBorder="1" applyAlignment="1" applyProtection="1">
      <alignment horizontal="center" vertical="center" wrapText="1"/>
      <protection locked="0"/>
    </xf>
    <xf numFmtId="183" fontId="1" fillId="0" borderId="14" xfId="36" applyNumberFormat="1" applyFont="1" applyBorder="1" applyAlignment="1" applyProtection="1">
      <alignment horizontal="right" vertical="center"/>
      <protection locked="0"/>
    </xf>
    <xf numFmtId="177" fontId="1" fillId="0" borderId="15" xfId="27" applyNumberFormat="1" applyBorder="1" applyAlignment="1">
      <alignment horizontal="right" vertical="center"/>
    </xf>
    <xf numFmtId="177" fontId="1" fillId="9" borderId="67" xfId="36" applyNumberFormat="1" applyFont="1" applyFill="1" applyBorder="1" applyAlignment="1">
      <alignment horizontal="right" vertical="center"/>
    </xf>
    <xf numFmtId="0" fontId="2" fillId="9" borderId="1" xfId="36" applyFont="1" applyFill="1" applyBorder="1"/>
    <xf numFmtId="0" fontId="1" fillId="9" borderId="0" xfId="36" applyFont="1" applyFill="1" applyBorder="1"/>
    <xf numFmtId="0" fontId="1" fillId="9" borderId="2" xfId="36" applyFont="1" applyFill="1" applyBorder="1"/>
    <xf numFmtId="0" fontId="1" fillId="0" borderId="37" xfId="36" applyFont="1" applyBorder="1" applyAlignment="1" applyProtection="1">
      <alignment horizontal="center" vertical="center" wrapText="1"/>
      <protection locked="0"/>
    </xf>
    <xf numFmtId="184" fontId="1" fillId="0" borderId="37" xfId="36" applyNumberFormat="1" applyFont="1" applyBorder="1" applyAlignment="1" applyProtection="1">
      <alignment horizontal="center" vertical="center" wrapText="1"/>
      <protection locked="0"/>
    </xf>
    <xf numFmtId="0" fontId="1" fillId="0" borderId="3" xfId="36" applyFont="1" applyBorder="1" applyAlignment="1" applyProtection="1">
      <alignment horizontal="center" vertical="center" wrapText="1"/>
      <protection locked="0"/>
    </xf>
    <xf numFmtId="184" fontId="1" fillId="0" borderId="3" xfId="36" applyNumberFormat="1" applyFont="1" applyBorder="1" applyAlignment="1" applyProtection="1">
      <alignment horizontal="center" vertical="center" wrapText="1"/>
      <protection locked="0"/>
    </xf>
    <xf numFmtId="0" fontId="25" fillId="0" borderId="0" xfId="36" applyFont="1" applyAlignment="1">
      <alignment horizontal="center"/>
    </xf>
    <xf numFmtId="184" fontId="1" fillId="3" borderId="3" xfId="36" applyNumberFormat="1" applyFont="1" applyFill="1" applyBorder="1" applyAlignment="1" applyProtection="1">
      <alignment horizontal="center" vertical="center" wrapText="1"/>
      <protection locked="0"/>
    </xf>
    <xf numFmtId="0" fontId="1" fillId="0" borderId="13" xfId="36" applyFont="1" applyBorder="1" applyAlignment="1" applyProtection="1">
      <alignment horizontal="center" vertical="center" wrapText="1"/>
      <protection locked="0"/>
    </xf>
    <xf numFmtId="184" fontId="1" fillId="0" borderId="14" xfId="36" applyNumberFormat="1" applyFont="1" applyBorder="1" applyAlignment="1" applyProtection="1">
      <alignment horizontal="center" vertical="center" wrapText="1"/>
      <protection locked="0"/>
    </xf>
    <xf numFmtId="177" fontId="1" fillId="0" borderId="26" xfId="36" applyNumberFormat="1" applyFont="1" applyBorder="1" applyAlignment="1">
      <alignment horizontal="right" vertical="center" wrapText="1"/>
    </xf>
    <xf numFmtId="177" fontId="1" fillId="9" borderId="64" xfId="36" applyNumberFormat="1" applyFont="1" applyFill="1" applyBorder="1" applyAlignment="1">
      <alignment horizontal="right" vertical="center"/>
    </xf>
    <xf numFmtId="0" fontId="1" fillId="9" borderId="1" xfId="36" applyFont="1" applyFill="1" applyBorder="1"/>
    <xf numFmtId="0" fontId="5" fillId="25" borderId="10" xfId="36" applyFont="1" applyFill="1" applyBorder="1" applyAlignment="1">
      <alignment horizontal="center" vertical="center" wrapText="1"/>
    </xf>
    <xf numFmtId="0" fontId="5" fillId="25" borderId="11" xfId="36" applyFont="1" applyFill="1" applyBorder="1" applyAlignment="1">
      <alignment horizontal="center" vertical="center" wrapText="1"/>
    </xf>
    <xf numFmtId="0" fontId="5" fillId="25" borderId="12" xfId="36" applyFont="1" applyFill="1" applyBorder="1" applyAlignment="1">
      <alignment horizontal="center" vertical="center" wrapText="1"/>
    </xf>
    <xf numFmtId="0" fontId="1" fillId="0" borderId="19" xfId="27" applyBorder="1" applyAlignment="1" applyProtection="1">
      <alignment horizontal="center" vertical="center"/>
      <protection locked="0"/>
    </xf>
    <xf numFmtId="0" fontId="1" fillId="0" borderId="37" xfId="36" applyFont="1" applyBorder="1" applyAlignment="1" applyProtection="1">
      <alignment horizontal="center" vertical="center"/>
      <protection locked="0"/>
    </xf>
    <xf numFmtId="184" fontId="1" fillId="0" borderId="37" xfId="36" applyNumberFormat="1" applyFont="1" applyBorder="1" applyAlignment="1" applyProtection="1">
      <alignment horizontal="center" vertical="center"/>
      <protection locked="0"/>
    </xf>
    <xf numFmtId="177" fontId="1" fillId="0" borderId="37" xfId="36" applyNumberFormat="1" applyFont="1" applyBorder="1" applyAlignment="1" applyProtection="1">
      <alignment horizontal="right" vertical="center"/>
      <protection locked="0"/>
    </xf>
    <xf numFmtId="177" fontId="1" fillId="0" borderId="20" xfId="36" applyNumberFormat="1" applyFont="1" applyBorder="1" applyAlignment="1">
      <alignment horizontal="right" vertical="center"/>
    </xf>
    <xf numFmtId="0" fontId="1" fillId="0" borderId="27" xfId="27" applyBorder="1" applyAlignment="1" applyProtection="1">
      <alignment horizontal="center" vertical="center"/>
      <protection locked="0"/>
    </xf>
    <xf numFmtId="0" fontId="1" fillId="0" borderId="3" xfId="36" applyFont="1" applyBorder="1" applyAlignment="1" applyProtection="1">
      <alignment horizontal="center" vertical="center"/>
      <protection locked="0"/>
    </xf>
    <xf numFmtId="184" fontId="1" fillId="0" borderId="3" xfId="36" applyNumberFormat="1" applyFont="1" applyBorder="1" applyAlignment="1" applyProtection="1">
      <alignment horizontal="center" vertical="center"/>
      <protection locked="0"/>
    </xf>
    <xf numFmtId="177" fontId="1" fillId="0" borderId="3" xfId="36" applyNumberFormat="1" applyFont="1" applyBorder="1" applyAlignment="1" applyProtection="1">
      <alignment horizontal="right" vertical="center"/>
      <protection locked="0"/>
    </xf>
    <xf numFmtId="0" fontId="1" fillId="0" borderId="13" xfId="27" applyBorder="1" applyAlignment="1" applyProtection="1">
      <alignment horizontal="center" vertical="center"/>
      <protection locked="0"/>
    </xf>
    <xf numFmtId="0" fontId="1" fillId="0" borderId="14" xfId="36" applyFont="1" applyBorder="1" applyAlignment="1" applyProtection="1">
      <alignment horizontal="center" vertical="center"/>
      <protection locked="0"/>
    </xf>
    <xf numFmtId="184" fontId="1" fillId="0" borderId="14" xfId="36" applyNumberFormat="1" applyFont="1" applyBorder="1" applyAlignment="1" applyProtection="1">
      <alignment horizontal="center" vertical="center"/>
      <protection locked="0"/>
    </xf>
    <xf numFmtId="177" fontId="1" fillId="0" borderId="14" xfId="36" applyNumberFormat="1" applyFont="1" applyBorder="1" applyAlignment="1" applyProtection="1">
      <alignment horizontal="right" vertical="center"/>
      <protection locked="0"/>
    </xf>
    <xf numFmtId="177" fontId="1" fillId="0" borderId="26" xfId="36" applyNumberFormat="1" applyFont="1" applyBorder="1" applyAlignment="1">
      <alignment horizontal="right" vertical="center"/>
    </xf>
    <xf numFmtId="0" fontId="1" fillId="0" borderId="19" xfId="36" applyFont="1" applyBorder="1" applyAlignment="1" applyProtection="1">
      <alignment horizontal="center" vertical="center"/>
      <protection locked="0"/>
    </xf>
    <xf numFmtId="1" fontId="1" fillId="0" borderId="37" xfId="28" applyNumberFormat="1" applyFont="1" applyFill="1" applyBorder="1" applyAlignment="1" applyProtection="1">
      <alignment horizontal="center" vertical="center"/>
      <protection locked="0"/>
    </xf>
    <xf numFmtId="177" fontId="1" fillId="0" borderId="37" xfId="39" applyNumberFormat="1" applyFont="1" applyFill="1" applyBorder="1" applyAlignment="1" applyProtection="1">
      <alignment horizontal="right" vertical="center"/>
      <protection locked="0"/>
    </xf>
    <xf numFmtId="177" fontId="1" fillId="0" borderId="20" xfId="27" applyNumberFormat="1" applyBorder="1" applyAlignment="1" applyProtection="1">
      <alignment horizontal="right" vertical="center"/>
      <protection locked="0"/>
    </xf>
    <xf numFmtId="0" fontId="1" fillId="0" borderId="27" xfId="36" applyFont="1" applyBorder="1" applyAlignment="1" applyProtection="1">
      <alignment horizontal="center" vertical="center"/>
      <protection locked="0"/>
    </xf>
    <xf numFmtId="1" fontId="1" fillId="0" borderId="3" xfId="28" applyNumberFormat="1" applyFont="1" applyFill="1" applyBorder="1" applyAlignment="1" applyProtection="1">
      <alignment horizontal="center" vertical="center"/>
      <protection locked="0"/>
    </xf>
    <xf numFmtId="177" fontId="1" fillId="0" borderId="3" xfId="39" applyNumberFormat="1" applyFont="1" applyFill="1" applyBorder="1" applyAlignment="1" applyProtection="1">
      <alignment horizontal="right" vertical="center"/>
      <protection locked="0"/>
    </xf>
    <xf numFmtId="177" fontId="1" fillId="0" borderId="24" xfId="27" applyNumberFormat="1" applyBorder="1" applyAlignment="1" applyProtection="1">
      <alignment horizontal="right" vertical="center"/>
      <protection locked="0"/>
    </xf>
    <xf numFmtId="0" fontId="1" fillId="9" borderId="13" xfId="36" applyFont="1" applyFill="1" applyBorder="1" applyAlignment="1" applyProtection="1">
      <alignment horizontal="center" vertical="center"/>
      <protection locked="0"/>
    </xf>
    <xf numFmtId="177" fontId="1" fillId="9" borderId="14" xfId="36" applyNumberFormat="1" applyFont="1" applyFill="1" applyBorder="1" applyAlignment="1" applyProtection="1">
      <alignment horizontal="right" vertical="center"/>
      <protection locked="0"/>
    </xf>
    <xf numFmtId="1" fontId="1" fillId="0" borderId="14" xfId="28" applyNumberFormat="1" applyFont="1" applyFill="1" applyBorder="1" applyAlignment="1" applyProtection="1">
      <alignment horizontal="center" vertical="center"/>
      <protection locked="0"/>
    </xf>
    <xf numFmtId="177" fontId="1" fillId="0" borderId="14" xfId="39" applyNumberFormat="1" applyFont="1" applyFill="1" applyBorder="1" applyAlignment="1" applyProtection="1">
      <alignment horizontal="right" vertical="center"/>
      <protection locked="0"/>
    </xf>
    <xf numFmtId="177" fontId="1" fillId="0" borderId="15" xfId="27" applyNumberFormat="1" applyBorder="1" applyAlignment="1" applyProtection="1">
      <alignment horizontal="right" vertical="center"/>
      <protection locked="0"/>
    </xf>
    <xf numFmtId="177" fontId="1" fillId="0" borderId="64" xfId="27" applyNumberFormat="1" applyBorder="1" applyAlignment="1">
      <alignment horizontal="right" vertical="center"/>
    </xf>
    <xf numFmtId="0" fontId="2" fillId="22" borderId="30" xfId="36" applyFont="1" applyFill="1" applyBorder="1" applyAlignment="1">
      <alignment horizontal="center" vertical="center"/>
    </xf>
    <xf numFmtId="0" fontId="2" fillId="22" borderId="31" xfId="36" applyFont="1" applyFill="1" applyBorder="1" applyAlignment="1">
      <alignment horizontal="center" vertical="center" wrapText="1"/>
    </xf>
    <xf numFmtId="175" fontId="2" fillId="19" borderId="5" xfId="30" applyFont="1" applyFill="1" applyBorder="1" applyProtection="1"/>
    <xf numFmtId="9" fontId="2" fillId="19" borderId="6" xfId="38" applyFont="1" applyFill="1" applyBorder="1" applyProtection="1"/>
    <xf numFmtId="9" fontId="1" fillId="0" borderId="6" xfId="27" applyNumberFormat="1" applyBorder="1" applyAlignment="1" applyProtection="1">
      <alignment horizontal="center" vertical="center"/>
      <protection locked="0"/>
    </xf>
    <xf numFmtId="0" fontId="5" fillId="19" borderId="58" xfId="36" applyFont="1" applyFill="1" applyBorder="1" applyAlignment="1"/>
    <xf numFmtId="0" fontId="5" fillId="19" borderId="38" xfId="36" applyFont="1" applyFill="1" applyBorder="1" applyAlignment="1"/>
    <xf numFmtId="0" fontId="5" fillId="19" borderId="33" xfId="36" applyFont="1" applyFill="1" applyBorder="1" applyAlignment="1"/>
    <xf numFmtId="0" fontId="5" fillId="19" borderId="34" xfId="36" applyFont="1" applyFill="1" applyBorder="1" applyAlignment="1"/>
    <xf numFmtId="175" fontId="2" fillId="19" borderId="34" xfId="30" applyFont="1" applyFill="1" applyBorder="1" applyProtection="1"/>
    <xf numFmtId="9" fontId="2" fillId="19" borderId="35" xfId="38" applyFont="1" applyFill="1" applyBorder="1" applyProtection="1"/>
    <xf numFmtId="9" fontId="1" fillId="0" borderId="14" xfId="27" applyNumberFormat="1" applyBorder="1" applyAlignment="1" applyProtection="1">
      <alignment horizontal="center" vertical="center"/>
      <protection locked="0"/>
    </xf>
    <xf numFmtId="187" fontId="27" fillId="9" borderId="64" xfId="36" applyNumberFormat="1" applyFont="1" applyFill="1" applyBorder="1" applyAlignment="1">
      <alignment horizontal="center" vertical="center" wrapText="1"/>
    </xf>
    <xf numFmtId="0" fontId="1" fillId="0" borderId="47" xfId="36" applyFont="1" applyBorder="1" applyProtection="1">
      <protection locked="0"/>
    </xf>
    <xf numFmtId="0" fontId="2" fillId="0" borderId="29" xfId="36" applyFont="1" applyBorder="1" applyProtection="1">
      <protection locked="0"/>
    </xf>
    <xf numFmtId="0" fontId="1" fillId="0" borderId="30" xfId="36" applyFont="1" applyBorder="1" applyProtection="1">
      <protection locked="0"/>
    </xf>
    <xf numFmtId="0" fontId="1" fillId="0" borderId="36" xfId="36" applyFont="1" applyBorder="1" applyProtection="1">
      <protection locked="0"/>
    </xf>
    <xf numFmtId="0" fontId="1" fillId="0" borderId="32" xfId="36" applyFont="1" applyBorder="1" applyAlignment="1" applyProtection="1">
      <protection locked="0"/>
    </xf>
    <xf numFmtId="0" fontId="1" fillId="0" borderId="5" xfId="36" applyFont="1" applyBorder="1" applyAlignment="1" applyProtection="1">
      <protection locked="0"/>
    </xf>
    <xf numFmtId="0" fontId="1" fillId="0" borderId="39" xfId="36" applyFont="1" applyBorder="1" applyAlignment="1" applyProtection="1">
      <protection locked="0"/>
    </xf>
    <xf numFmtId="0" fontId="1" fillId="0" borderId="33" xfId="36" applyFont="1" applyBorder="1" applyAlignment="1" applyProtection="1">
      <protection locked="0"/>
    </xf>
    <xf numFmtId="0" fontId="1" fillId="0" borderId="34" xfId="36" applyFont="1" applyBorder="1" applyAlignment="1" applyProtection="1">
      <protection locked="0"/>
    </xf>
    <xf numFmtId="0" fontId="1" fillId="0" borderId="43" xfId="36" applyFont="1" applyBorder="1" applyAlignment="1" applyProtection="1">
      <protection locked="0"/>
    </xf>
    <xf numFmtId="0" fontId="1" fillId="0" borderId="1" xfId="36" applyFont="1" applyBorder="1" applyAlignment="1"/>
    <xf numFmtId="0" fontId="1" fillId="0" borderId="0" xfId="36" applyFont="1" applyBorder="1" applyAlignment="1"/>
    <xf numFmtId="0" fontId="1" fillId="0" borderId="2" xfId="36" applyFont="1" applyBorder="1" applyAlignment="1"/>
    <xf numFmtId="0" fontId="1" fillId="0" borderId="0" xfId="36" applyFont="1" applyBorder="1" applyAlignment="1">
      <alignment horizontal="center"/>
    </xf>
    <xf numFmtId="0" fontId="1" fillId="0" borderId="2" xfId="36" applyFont="1" applyBorder="1" applyAlignment="1">
      <alignment horizontal="center"/>
    </xf>
    <xf numFmtId="0" fontId="2" fillId="0" borderId="1" xfId="36" applyFont="1" applyBorder="1" applyAlignment="1">
      <alignment horizontal="justify" vertical="center" wrapText="1"/>
    </xf>
    <xf numFmtId="0" fontId="2" fillId="0" borderId="0" xfId="36" applyFont="1" applyBorder="1" applyAlignment="1">
      <alignment horizontal="justify" vertical="center" wrapText="1"/>
    </xf>
    <xf numFmtId="0" fontId="2" fillId="0" borderId="2" xfId="36" applyFont="1" applyBorder="1" applyAlignment="1">
      <alignment horizontal="justify" vertical="center" wrapText="1"/>
    </xf>
    <xf numFmtId="0" fontId="2" fillId="0" borderId="1" xfId="36" applyFont="1" applyBorder="1" applyAlignment="1" applyProtection="1">
      <alignment horizontal="justify" vertical="center" wrapText="1"/>
      <protection locked="0"/>
    </xf>
    <xf numFmtId="0" fontId="2" fillId="0" borderId="0" xfId="36" applyFont="1" applyBorder="1" applyAlignment="1" applyProtection="1">
      <alignment horizontal="justify" vertical="center" wrapText="1"/>
      <protection locked="0"/>
    </xf>
    <xf numFmtId="0" fontId="2" fillId="0" borderId="2" xfId="36" applyFont="1" applyBorder="1" applyAlignment="1" applyProtection="1">
      <alignment horizontal="justify" vertical="center" wrapText="1"/>
      <protection locked="0"/>
    </xf>
    <xf numFmtId="0" fontId="2" fillId="0" borderId="1" xfId="36" applyFont="1" applyBorder="1" applyAlignment="1" applyProtection="1">
      <alignment horizontal="left"/>
      <protection locked="0"/>
    </xf>
    <xf numFmtId="0" fontId="1" fillId="0" borderId="0" xfId="36" applyFont="1" applyBorder="1" applyAlignment="1" applyProtection="1">
      <alignment horizontal="center"/>
      <protection locked="0"/>
    </xf>
    <xf numFmtId="0" fontId="1" fillId="0" borderId="2" xfId="36" applyFont="1" applyBorder="1" applyAlignment="1" applyProtection="1">
      <alignment horizontal="center"/>
      <protection locked="0"/>
    </xf>
    <xf numFmtId="0" fontId="1" fillId="0" borderId="38" xfId="36" applyFont="1" applyBorder="1" applyProtection="1">
      <protection locked="0"/>
    </xf>
    <xf numFmtId="0" fontId="1" fillId="0" borderId="0" xfId="36" applyFont="1" applyBorder="1" applyAlignment="1" applyProtection="1">
      <alignment horizontal="left"/>
      <protection locked="0"/>
    </xf>
    <xf numFmtId="0" fontId="1" fillId="0" borderId="1" xfId="36" applyFont="1" applyBorder="1" applyAlignment="1" applyProtection="1">
      <alignment horizontal="left"/>
      <protection locked="0"/>
    </xf>
    <xf numFmtId="0" fontId="1" fillId="0" borderId="7" xfId="36" applyFont="1" applyBorder="1" applyAlignment="1" applyProtection="1">
      <alignment horizontal="left"/>
      <protection locked="0"/>
    </xf>
    <xf numFmtId="0" fontId="1" fillId="0" borderId="8" xfId="36" applyFont="1" applyBorder="1" applyAlignment="1" applyProtection="1">
      <alignment horizontal="left"/>
      <protection locked="0"/>
    </xf>
    <xf numFmtId="0" fontId="1" fillId="0" borderId="8" xfId="36" applyFont="1" applyBorder="1" applyProtection="1">
      <protection locked="0"/>
    </xf>
    <xf numFmtId="0" fontId="1" fillId="0" borderId="8" xfId="36" applyFont="1" applyBorder="1" applyAlignment="1" applyProtection="1">
      <protection locked="0"/>
    </xf>
    <xf numFmtId="0" fontId="1" fillId="0" borderId="9" xfId="36" applyFont="1" applyBorder="1" applyAlignment="1" applyProtection="1">
      <protection locked="0"/>
    </xf>
    <xf numFmtId="4" fontId="14" fillId="0" borderId="73" xfId="7" applyNumberFormat="1" applyFont="1" applyBorder="1" applyAlignment="1">
      <alignment vertical="center" wrapText="1"/>
    </xf>
    <xf numFmtId="167" fontId="14" fillId="0" borderId="3" xfId="8" applyNumberFormat="1" applyFont="1" applyBorder="1" applyAlignment="1">
      <alignment horizontal="right" vertical="center" wrapText="1"/>
    </xf>
    <xf numFmtId="0" fontId="25" fillId="0" borderId="0" xfId="26" applyFont="1"/>
    <xf numFmtId="0" fontId="34" fillId="0" borderId="0" xfId="18" applyFont="1"/>
    <xf numFmtId="0" fontId="1" fillId="18" borderId="16" xfId="18" applyFont="1" applyFill="1" applyBorder="1" applyAlignment="1">
      <alignment horizontal="center"/>
    </xf>
    <xf numFmtId="0" fontId="2" fillId="18" borderId="17" xfId="18" applyFont="1" applyFill="1" applyBorder="1" applyAlignment="1">
      <alignment horizontal="center"/>
    </xf>
    <xf numFmtId="0" fontId="1" fillId="18" borderId="17" xfId="18" applyFont="1" applyFill="1" applyBorder="1" applyAlignment="1">
      <alignment vertical="center"/>
    </xf>
    <xf numFmtId="0" fontId="1" fillId="18" borderId="18" xfId="18" applyFont="1" applyFill="1" applyBorder="1" applyAlignment="1">
      <alignment vertical="center"/>
    </xf>
    <xf numFmtId="0" fontId="25" fillId="0" borderId="0" xfId="26" applyFont="1" applyProtection="1">
      <protection locked="0"/>
    </xf>
    <xf numFmtId="0" fontId="1" fillId="18" borderId="59" xfId="18" applyFont="1" applyFill="1" applyBorder="1" applyAlignment="1" applyProtection="1">
      <alignment horizontal="center"/>
      <protection locked="0"/>
    </xf>
    <xf numFmtId="0" fontId="2" fillId="18" borderId="50" xfId="18" applyFont="1" applyFill="1" applyBorder="1" applyAlignment="1" applyProtection="1">
      <alignment horizontal="center"/>
      <protection locked="0"/>
    </xf>
    <xf numFmtId="0" fontId="1" fillId="18" borderId="50" xfId="18" applyFont="1" applyFill="1" applyBorder="1" applyAlignment="1" applyProtection="1">
      <alignment horizontal="center"/>
      <protection locked="0"/>
    </xf>
    <xf numFmtId="0" fontId="1" fillId="18" borderId="11" xfId="18" applyFont="1" applyFill="1" applyBorder="1" applyAlignment="1" applyProtection="1">
      <alignment horizontal="center" vertical="center"/>
      <protection locked="0"/>
    </xf>
    <xf numFmtId="0" fontId="1" fillId="18" borderId="12" xfId="18" applyFont="1" applyFill="1" applyBorder="1" applyAlignment="1" applyProtection="1">
      <alignment horizontal="center" vertical="center"/>
      <protection locked="0"/>
    </xf>
    <xf numFmtId="0" fontId="1" fillId="18" borderId="1" xfId="18" applyFont="1" applyFill="1" applyBorder="1" applyAlignment="1" applyProtection="1">
      <alignment horizontal="center"/>
      <protection locked="0"/>
    </xf>
    <xf numFmtId="0" fontId="2" fillId="18" borderId="0" xfId="18" applyFont="1" applyFill="1" applyAlignment="1" applyProtection="1">
      <alignment horizontal="center"/>
      <protection locked="0"/>
    </xf>
    <xf numFmtId="0" fontId="1" fillId="18" borderId="0" xfId="18" applyFont="1" applyFill="1" applyAlignment="1" applyProtection="1">
      <alignment horizontal="right" vertical="center"/>
      <protection locked="0"/>
    </xf>
    <xf numFmtId="0" fontId="17" fillId="18" borderId="0" xfId="18" applyFont="1" applyFill="1" applyAlignment="1" applyProtection="1">
      <alignment horizontal="center" vertical="center"/>
      <protection locked="0"/>
    </xf>
    <xf numFmtId="0" fontId="17" fillId="18" borderId="2" xfId="18" applyFont="1" applyFill="1" applyBorder="1" applyAlignment="1" applyProtection="1">
      <alignment horizontal="center" vertical="center"/>
      <protection locked="0"/>
    </xf>
    <xf numFmtId="0" fontId="28" fillId="18" borderId="0" xfId="18" applyFont="1" applyFill="1" applyAlignment="1" applyProtection="1">
      <alignment horizontal="left" vertical="top"/>
      <protection locked="0"/>
    </xf>
    <xf numFmtId="0" fontId="2" fillId="18" borderId="0" xfId="18" applyFont="1" applyFill="1" applyAlignment="1" applyProtection="1">
      <alignment vertical="center"/>
      <protection locked="0"/>
    </xf>
    <xf numFmtId="0" fontId="2" fillId="18" borderId="1" xfId="18" applyFont="1" applyFill="1" applyBorder="1" applyAlignment="1" applyProtection="1">
      <alignment horizontal="left" vertical="center"/>
      <protection locked="0"/>
    </xf>
    <xf numFmtId="0" fontId="2" fillId="18" borderId="0" xfId="18" applyFont="1" applyFill="1" applyAlignment="1" applyProtection="1">
      <alignment horizontal="left" vertical="center"/>
      <protection locked="0"/>
    </xf>
    <xf numFmtId="0" fontId="30" fillId="18" borderId="0" xfId="18" applyFont="1" applyFill="1" applyAlignment="1" applyProtection="1">
      <alignment horizontal="left" vertical="center"/>
      <protection locked="0"/>
    </xf>
    <xf numFmtId="0" fontId="29" fillId="18" borderId="0" xfId="18" applyFont="1" applyFill="1" applyAlignment="1" applyProtection="1">
      <alignment horizontal="center"/>
      <protection locked="0"/>
    </xf>
    <xf numFmtId="0" fontId="30" fillId="18" borderId="0" xfId="18" applyFont="1" applyFill="1" applyAlignment="1" applyProtection="1">
      <alignment horizontal="left"/>
      <protection locked="0"/>
    </xf>
    <xf numFmtId="0" fontId="2" fillId="20" borderId="0" xfId="18" applyFont="1" applyFill="1" applyAlignment="1" applyProtection="1">
      <alignment horizontal="center"/>
      <protection locked="0"/>
    </xf>
    <xf numFmtId="0" fontId="31" fillId="18" borderId="0" xfId="18" applyFont="1" applyFill="1" applyAlignment="1" applyProtection="1">
      <alignment horizontal="left"/>
      <protection locked="0"/>
    </xf>
    <xf numFmtId="0" fontId="1" fillId="18" borderId="2" xfId="18" applyFont="1" applyFill="1" applyBorder="1" applyAlignment="1" applyProtection="1">
      <alignment horizontal="center" vertical="center"/>
      <protection locked="0"/>
    </xf>
    <xf numFmtId="0" fontId="2" fillId="18" borderId="1" xfId="18" applyFont="1" applyFill="1" applyBorder="1" applyAlignment="1" applyProtection="1">
      <alignment horizontal="left"/>
      <protection locked="0"/>
    </xf>
    <xf numFmtId="0" fontId="1" fillId="18" borderId="0" xfId="18" applyFont="1" applyFill="1" applyAlignment="1" applyProtection="1">
      <alignment horizontal="right"/>
      <protection locked="0"/>
    </xf>
    <xf numFmtId="0" fontId="1" fillId="18" borderId="47" xfId="18" applyFont="1" applyFill="1" applyBorder="1" applyAlignment="1" applyProtection="1">
      <alignment horizontal="center"/>
      <protection locked="0"/>
    </xf>
    <xf numFmtId="0" fontId="1" fillId="18" borderId="0" xfId="18" applyFont="1" applyFill="1" applyProtection="1">
      <protection locked="0"/>
    </xf>
    <xf numFmtId="0" fontId="2" fillId="18" borderId="0" xfId="18" applyFont="1" applyFill="1" applyAlignment="1" applyProtection="1">
      <alignment horizontal="right"/>
      <protection locked="0"/>
    </xf>
    <xf numFmtId="0" fontId="1" fillId="18" borderId="47" xfId="18" applyFont="1" applyFill="1" applyBorder="1" applyAlignment="1" applyProtection="1">
      <alignment horizontal="right"/>
      <protection locked="0"/>
    </xf>
    <xf numFmtId="0" fontId="1" fillId="18" borderId="2" xfId="18" applyFont="1" applyFill="1" applyBorder="1" applyAlignment="1" applyProtection="1">
      <alignment horizontal="center"/>
      <protection locked="0"/>
    </xf>
    <xf numFmtId="0" fontId="1" fillId="18" borderId="7" xfId="18" applyFont="1" applyFill="1" applyBorder="1" applyAlignment="1" applyProtection="1">
      <alignment horizontal="left"/>
      <protection locked="0"/>
    </xf>
    <xf numFmtId="0" fontId="1" fillId="18" borderId="8" xfId="18" applyFont="1" applyFill="1" applyBorder="1" applyAlignment="1" applyProtection="1">
      <alignment horizontal="right"/>
      <protection locked="0"/>
    </xf>
    <xf numFmtId="0" fontId="1" fillId="18" borderId="8" xfId="18" applyFont="1" applyFill="1" applyBorder="1" applyAlignment="1" applyProtection="1">
      <alignment horizontal="center"/>
      <protection locked="0"/>
    </xf>
    <xf numFmtId="0" fontId="1" fillId="0" borderId="59" xfId="26" applyFont="1" applyBorder="1" applyProtection="1">
      <protection locked="0"/>
    </xf>
    <xf numFmtId="0" fontId="1" fillId="0" borderId="50" xfId="26" applyFont="1" applyBorder="1" applyProtection="1">
      <protection locked="0"/>
    </xf>
    <xf numFmtId="0" fontId="1" fillId="0" borderId="52" xfId="26" applyFont="1" applyBorder="1" applyProtection="1">
      <protection locked="0"/>
    </xf>
    <xf numFmtId="0" fontId="25" fillId="0" borderId="0" xfId="26" applyFont="1" applyAlignment="1" applyProtection="1">
      <alignment vertical="center"/>
      <protection locked="0"/>
    </xf>
    <xf numFmtId="0" fontId="2" fillId="0" borderId="1" xfId="26" applyFont="1" applyBorder="1" applyAlignment="1">
      <alignment horizontal="left" vertical="center"/>
    </xf>
    <xf numFmtId="0" fontId="2" fillId="0" borderId="47" xfId="26" applyFont="1" applyBorder="1" applyAlignment="1" applyProtection="1">
      <alignment horizontal="left" vertical="center"/>
      <protection locked="0"/>
    </xf>
    <xf numFmtId="0" fontId="2" fillId="0" borderId="0" xfId="26" applyFont="1" applyBorder="1" applyAlignment="1" applyProtection="1">
      <alignment horizontal="right" vertical="center"/>
      <protection locked="0"/>
    </xf>
    <xf numFmtId="0" fontId="1" fillId="0" borderId="47" xfId="26" applyFont="1" applyBorder="1" applyAlignment="1" applyProtection="1">
      <alignment vertical="center"/>
      <protection locked="0"/>
    </xf>
    <xf numFmtId="0" fontId="1" fillId="0" borderId="0" xfId="26" applyFont="1" applyBorder="1" applyAlignment="1" applyProtection="1">
      <alignment vertical="center"/>
      <protection locked="0"/>
    </xf>
    <xf numFmtId="0" fontId="1" fillId="0" borderId="2" xfId="26" applyFont="1" applyBorder="1" applyAlignment="1" applyProtection="1">
      <alignment vertical="center"/>
      <protection locked="0"/>
    </xf>
    <xf numFmtId="0" fontId="34" fillId="0" borderId="0" xfId="18" applyFont="1" applyAlignment="1">
      <alignment vertical="center"/>
    </xf>
    <xf numFmtId="0" fontId="2" fillId="0" borderId="0" xfId="26" applyFont="1" applyBorder="1" applyAlignment="1" applyProtection="1">
      <alignment vertical="center"/>
      <protection locked="0"/>
    </xf>
    <xf numFmtId="0" fontId="1" fillId="0" borderId="47" xfId="26" applyFont="1" applyBorder="1" applyAlignment="1" applyProtection="1">
      <alignment horizontal="center" vertical="center"/>
      <protection locked="0"/>
    </xf>
    <xf numFmtId="0" fontId="2" fillId="0" borderId="1" xfId="26" applyFont="1" applyBorder="1" applyAlignment="1">
      <alignment vertical="center"/>
    </xf>
    <xf numFmtId="0" fontId="1" fillId="0" borderId="5" xfId="26" applyFont="1" applyBorder="1" applyAlignment="1" applyProtection="1">
      <alignment horizontal="center" vertical="center"/>
      <protection locked="0"/>
    </xf>
    <xf numFmtId="0" fontId="1" fillId="0" borderId="0" xfId="26" applyFont="1" applyBorder="1" applyAlignment="1" applyProtection="1">
      <alignment horizontal="center" vertical="center"/>
      <protection locked="0"/>
    </xf>
    <xf numFmtId="0" fontId="1" fillId="0" borderId="2" xfId="26" applyFont="1" applyBorder="1" applyAlignment="1" applyProtection="1">
      <alignment horizontal="center" vertical="center"/>
      <protection locked="0"/>
    </xf>
    <xf numFmtId="0" fontId="2" fillId="0" borderId="47" xfId="26" applyFont="1" applyBorder="1" applyAlignment="1" applyProtection="1">
      <alignment vertical="center"/>
      <protection locked="0"/>
    </xf>
    <xf numFmtId="0" fontId="2" fillId="0" borderId="0" xfId="26" applyFont="1" applyBorder="1" applyAlignment="1" applyProtection="1">
      <alignment horizontal="center" vertical="center"/>
      <protection locked="0"/>
    </xf>
    <xf numFmtId="0" fontId="1" fillId="0" borderId="54" xfId="26" applyFont="1" applyBorder="1" applyAlignment="1" applyProtection="1">
      <alignment horizontal="center" vertical="center"/>
      <protection locked="0"/>
    </xf>
    <xf numFmtId="0" fontId="2" fillId="9" borderId="0" xfId="26" applyFont="1" applyFill="1" applyBorder="1" applyAlignment="1">
      <alignment horizontal="center" vertical="center"/>
    </xf>
    <xf numFmtId="0" fontId="1" fillId="9" borderId="47" xfId="26" applyFont="1" applyFill="1" applyBorder="1" applyAlignment="1" applyProtection="1">
      <alignment horizontal="center" vertical="center"/>
      <protection locked="0"/>
    </xf>
    <xf numFmtId="0" fontId="2" fillId="9" borderId="0" xfId="26" applyFont="1" applyFill="1" applyBorder="1" applyAlignment="1" applyProtection="1">
      <alignment horizontal="center" vertical="center"/>
      <protection locked="0"/>
    </xf>
    <xf numFmtId="0" fontId="23" fillId="9" borderId="2" xfId="26" applyFont="1" applyFill="1" applyBorder="1" applyAlignment="1" applyProtection="1">
      <alignment horizontal="left" vertical="center"/>
      <protection locked="0"/>
    </xf>
    <xf numFmtId="0" fontId="1" fillId="0" borderId="47" xfId="26" applyFont="1" applyBorder="1" applyAlignment="1" applyProtection="1">
      <alignment horizontal="left" vertical="center"/>
      <protection locked="0"/>
    </xf>
    <xf numFmtId="0" fontId="35" fillId="0" borderId="0" xfId="18" applyFont="1" applyAlignment="1" applyProtection="1">
      <alignment horizontal="center" vertical="center"/>
      <protection locked="0"/>
    </xf>
    <xf numFmtId="0" fontId="17" fillId="0" borderId="0" xfId="26" applyFont="1" applyBorder="1" applyAlignment="1" applyProtection="1">
      <alignment horizontal="center" vertical="center"/>
      <protection locked="0"/>
    </xf>
    <xf numFmtId="0" fontId="17" fillId="0" borderId="0" xfId="26" applyFont="1" applyBorder="1" applyAlignment="1" applyProtection="1">
      <alignment horizontal="left" vertical="center"/>
      <protection locked="0"/>
    </xf>
    <xf numFmtId="0" fontId="1" fillId="0" borderId="1" xfId="26" applyFont="1" applyBorder="1" applyProtection="1">
      <protection locked="0"/>
    </xf>
    <xf numFmtId="0" fontId="1" fillId="0" borderId="2" xfId="26" applyFont="1" applyBorder="1" applyProtection="1">
      <protection locked="0"/>
    </xf>
    <xf numFmtId="0" fontId="25" fillId="0" borderId="0" xfId="26" applyFont="1" applyAlignment="1">
      <alignment vertical="center"/>
    </xf>
    <xf numFmtId="0" fontId="5" fillId="22" borderId="10" xfId="26" applyFont="1" applyFill="1" applyBorder="1" applyAlignment="1">
      <alignment horizontal="center" vertical="center"/>
    </xf>
    <xf numFmtId="0" fontId="5" fillId="22" borderId="12" xfId="26" applyFont="1" applyFill="1" applyBorder="1" applyAlignment="1">
      <alignment horizontal="center" vertical="center"/>
    </xf>
    <xf numFmtId="0" fontId="5" fillId="23" borderId="13" xfId="26" applyFont="1" applyFill="1" applyBorder="1" applyAlignment="1">
      <alignment horizontal="center" vertical="center" wrapText="1"/>
    </xf>
    <xf numFmtId="0" fontId="5" fillId="23" borderId="15" xfId="26" applyFont="1" applyFill="1" applyBorder="1" applyAlignment="1" applyProtection="1">
      <alignment horizontal="center" vertical="center" wrapText="1"/>
      <protection locked="0"/>
    </xf>
    <xf numFmtId="0" fontId="6" fillId="26" borderId="1" xfId="26" applyFont="1" applyFill="1" applyBorder="1"/>
    <xf numFmtId="0" fontId="6" fillId="26" borderId="0" xfId="26" applyFont="1" applyFill="1" applyBorder="1"/>
    <xf numFmtId="0" fontId="6" fillId="26" borderId="2" xfId="26" applyFont="1" applyFill="1" applyBorder="1"/>
    <xf numFmtId="0" fontId="5" fillId="22" borderId="10" xfId="26" applyFont="1" applyFill="1" applyBorder="1" applyAlignment="1">
      <alignment horizontal="center" vertical="center" wrapText="1"/>
    </xf>
    <xf numFmtId="0" fontId="5" fillId="22" borderId="11" xfId="26" applyFont="1" applyFill="1" applyBorder="1" applyAlignment="1">
      <alignment horizontal="center" vertical="center" wrapText="1"/>
    </xf>
    <xf numFmtId="0" fontId="5" fillId="22" borderId="12" xfId="26" applyFont="1" applyFill="1" applyBorder="1" applyAlignment="1">
      <alignment horizontal="center" vertical="center" wrapText="1"/>
    </xf>
    <xf numFmtId="0" fontId="1" fillId="0" borderId="19" xfId="26" applyFont="1" applyBorder="1" applyAlignment="1" applyProtection="1">
      <alignment horizontal="center" vertical="center" wrapText="1"/>
      <protection locked="0"/>
    </xf>
    <xf numFmtId="0" fontId="33" fillId="0" borderId="37" xfId="26" applyFont="1" applyBorder="1" applyAlignment="1" applyProtection="1">
      <alignment horizontal="center" vertical="center" wrapText="1"/>
      <protection locked="0"/>
    </xf>
    <xf numFmtId="183" fontId="1" fillId="0" borderId="37" xfId="26" applyNumberFormat="1" applyFont="1" applyBorder="1" applyAlignment="1" applyProtection="1">
      <alignment horizontal="right" vertical="center" wrapText="1"/>
      <protection locked="0"/>
    </xf>
    <xf numFmtId="177" fontId="1" fillId="0" borderId="20" xfId="26" applyNumberFormat="1" applyFont="1" applyBorder="1" applyAlignment="1">
      <alignment horizontal="right" vertical="center" wrapText="1"/>
    </xf>
    <xf numFmtId="0" fontId="1" fillId="0" borderId="27" xfId="26" applyFont="1" applyBorder="1" applyAlignment="1" applyProtection="1">
      <alignment horizontal="center" vertical="center" wrapText="1"/>
      <protection locked="0"/>
    </xf>
    <xf numFmtId="0" fontId="33" fillId="0" borderId="3" xfId="26" applyFont="1" applyBorder="1" applyAlignment="1" applyProtection="1">
      <alignment horizontal="center" vertical="center" wrapText="1"/>
      <protection locked="0"/>
    </xf>
    <xf numFmtId="183" fontId="1" fillId="0" borderId="3" xfId="26" applyNumberFormat="1" applyFont="1" applyBorder="1" applyAlignment="1" applyProtection="1">
      <alignment horizontal="right" vertical="center" wrapText="1"/>
      <protection locked="0"/>
    </xf>
    <xf numFmtId="0" fontId="1" fillId="0" borderId="13" xfId="26" applyFont="1" applyBorder="1" applyAlignment="1" applyProtection="1">
      <alignment horizontal="center" vertical="center"/>
      <protection locked="0"/>
    </xf>
    <xf numFmtId="0" fontId="1" fillId="0" borderId="14" xfId="26" applyFont="1" applyBorder="1" applyAlignment="1" applyProtection="1">
      <alignment horizontal="center" vertical="center" wrapText="1"/>
      <protection locked="0"/>
    </xf>
    <xf numFmtId="183" fontId="1" fillId="0" borderId="14" xfId="26" applyNumberFormat="1" applyFont="1" applyBorder="1" applyAlignment="1" applyProtection="1">
      <alignment horizontal="right" vertical="center"/>
      <protection locked="0"/>
    </xf>
    <xf numFmtId="177" fontId="1" fillId="0" borderId="15" xfId="26" applyNumberFormat="1" applyFont="1" applyBorder="1" applyAlignment="1">
      <alignment horizontal="right" vertical="center"/>
    </xf>
    <xf numFmtId="177" fontId="1" fillId="9" borderId="67" xfId="26" applyNumberFormat="1" applyFont="1" applyFill="1" applyBorder="1" applyAlignment="1">
      <alignment horizontal="right" vertical="center"/>
    </xf>
    <xf numFmtId="0" fontId="1" fillId="0" borderId="37" xfId="26" applyFont="1" applyBorder="1" applyAlignment="1" applyProtection="1">
      <alignment horizontal="center" vertical="center" wrapText="1"/>
      <protection locked="0"/>
    </xf>
    <xf numFmtId="184" fontId="1" fillId="0" borderId="37" xfId="26" applyNumberFormat="1" applyFont="1" applyBorder="1" applyAlignment="1" applyProtection="1">
      <alignment horizontal="center" vertical="center" wrapText="1"/>
      <protection locked="0"/>
    </xf>
    <xf numFmtId="0" fontId="1" fillId="0" borderId="3" xfId="26" applyFont="1" applyBorder="1" applyAlignment="1" applyProtection="1">
      <alignment horizontal="center" vertical="center" wrapText="1"/>
      <protection locked="0"/>
    </xf>
    <xf numFmtId="184" fontId="1" fillId="0" borderId="3" xfId="26" applyNumberFormat="1" applyFont="1" applyBorder="1" applyAlignment="1" applyProtection="1">
      <alignment horizontal="center" vertical="center" wrapText="1"/>
      <protection locked="0"/>
    </xf>
    <xf numFmtId="0" fontId="1" fillId="0" borderId="13" xfId="26" applyFont="1" applyBorder="1" applyAlignment="1" applyProtection="1">
      <alignment horizontal="center" vertical="center" wrapText="1"/>
      <protection locked="0"/>
    </xf>
    <xf numFmtId="184" fontId="1" fillId="0" borderId="14" xfId="26" applyNumberFormat="1" applyFont="1" applyBorder="1" applyAlignment="1" applyProtection="1">
      <alignment horizontal="center" vertical="center" wrapText="1"/>
      <protection locked="0"/>
    </xf>
    <xf numFmtId="177" fontId="1" fillId="0" borderId="26" xfId="26" applyNumberFormat="1" applyFont="1" applyBorder="1" applyAlignment="1">
      <alignment horizontal="right" vertical="center" wrapText="1"/>
    </xf>
    <xf numFmtId="177" fontId="1" fillId="9" borderId="64" xfId="26" applyNumberFormat="1" applyFont="1" applyFill="1" applyBorder="1" applyAlignment="1">
      <alignment horizontal="right" vertical="center"/>
    </xf>
    <xf numFmtId="0" fontId="5" fillId="25" borderId="10" xfId="26" applyFont="1" applyFill="1" applyBorder="1" applyAlignment="1">
      <alignment horizontal="center" vertical="center" wrapText="1"/>
    </xf>
    <xf numFmtId="0" fontId="5" fillId="25" borderId="11" xfId="26" applyFont="1" applyFill="1" applyBorder="1" applyAlignment="1">
      <alignment horizontal="center" vertical="center" wrapText="1"/>
    </xf>
    <xf numFmtId="0" fontId="5" fillId="25" borderId="12" xfId="26" applyFont="1" applyFill="1" applyBorder="1" applyAlignment="1">
      <alignment horizontal="center" vertical="center" wrapText="1"/>
    </xf>
    <xf numFmtId="0" fontId="1" fillId="0" borderId="19" xfId="26" applyFont="1" applyBorder="1" applyAlignment="1" applyProtection="1">
      <alignment horizontal="center" vertical="center"/>
      <protection locked="0"/>
    </xf>
    <xf numFmtId="0" fontId="1" fillId="0" borderId="37" xfId="26" applyFont="1" applyBorder="1" applyAlignment="1" applyProtection="1">
      <alignment horizontal="center" vertical="center"/>
      <protection locked="0"/>
    </xf>
    <xf numFmtId="184" fontId="1" fillId="0" borderId="37" xfId="26" applyNumberFormat="1" applyFont="1" applyBorder="1" applyAlignment="1" applyProtection="1">
      <alignment horizontal="center" vertical="center"/>
      <protection locked="0"/>
    </xf>
    <xf numFmtId="177" fontId="1" fillId="0" borderId="37" xfId="26" applyNumberFormat="1" applyFont="1" applyBorder="1" applyAlignment="1" applyProtection="1">
      <alignment horizontal="right" vertical="center"/>
      <protection locked="0"/>
    </xf>
    <xf numFmtId="177" fontId="1" fillId="0" borderId="20" xfId="26" applyNumberFormat="1" applyFont="1" applyBorder="1" applyAlignment="1">
      <alignment horizontal="right" vertical="center"/>
    </xf>
    <xf numFmtId="0" fontId="1" fillId="0" borderId="3" xfId="26" applyFont="1" applyBorder="1" applyAlignment="1" applyProtection="1">
      <alignment horizontal="center" vertical="center"/>
      <protection locked="0"/>
    </xf>
    <xf numFmtId="184" fontId="1" fillId="0" borderId="3" xfId="26" applyNumberFormat="1" applyFont="1" applyBorder="1" applyAlignment="1" applyProtection="1">
      <alignment horizontal="center" vertical="center"/>
      <protection locked="0"/>
    </xf>
    <xf numFmtId="177" fontId="1" fillId="0" borderId="3" xfId="26" applyNumberFormat="1" applyFont="1" applyBorder="1" applyAlignment="1" applyProtection="1">
      <alignment horizontal="right" vertical="center"/>
      <protection locked="0"/>
    </xf>
    <xf numFmtId="0" fontId="1" fillId="0" borderId="14" xfId="26" applyFont="1" applyBorder="1" applyAlignment="1" applyProtection="1">
      <alignment horizontal="center" vertical="center"/>
      <protection locked="0"/>
    </xf>
    <xf numFmtId="184" fontId="1" fillId="0" borderId="14" xfId="26" applyNumberFormat="1" applyFont="1" applyBorder="1" applyAlignment="1" applyProtection="1">
      <alignment horizontal="center" vertical="center"/>
      <protection locked="0"/>
    </xf>
    <xf numFmtId="177" fontId="1" fillId="0" borderId="14" xfId="26" applyNumberFormat="1" applyFont="1" applyBorder="1" applyAlignment="1" applyProtection="1">
      <alignment horizontal="right" vertical="center"/>
      <protection locked="0"/>
    </xf>
    <xf numFmtId="177" fontId="1" fillId="0" borderId="26" xfId="26" applyNumberFormat="1" applyFont="1" applyBorder="1" applyAlignment="1">
      <alignment horizontal="right" vertical="center"/>
    </xf>
    <xf numFmtId="177" fontId="1" fillId="0" borderId="37" xfId="29" applyNumberFormat="1" applyFont="1" applyFill="1" applyBorder="1" applyAlignment="1" applyProtection="1">
      <alignment horizontal="right" vertical="center"/>
      <protection locked="0"/>
    </xf>
    <xf numFmtId="0" fontId="1" fillId="0" borderId="27" xfId="26" applyFont="1" applyBorder="1" applyAlignment="1" applyProtection="1">
      <alignment horizontal="center" vertical="center"/>
      <protection locked="0"/>
    </xf>
    <xf numFmtId="177" fontId="1" fillId="0" borderId="3" xfId="29" applyNumberFormat="1" applyFont="1" applyFill="1" applyBorder="1" applyAlignment="1" applyProtection="1">
      <alignment horizontal="right" vertical="center"/>
      <protection locked="0"/>
    </xf>
    <xf numFmtId="177" fontId="1" fillId="0" borderId="3" xfId="27" applyNumberFormat="1" applyBorder="1" applyAlignment="1" applyProtection="1">
      <alignment horizontal="right" vertical="center"/>
      <protection locked="0"/>
    </xf>
    <xf numFmtId="0" fontId="1" fillId="9" borderId="13" xfId="26" applyFont="1" applyFill="1" applyBorder="1" applyAlignment="1" applyProtection="1">
      <alignment horizontal="center" vertical="center"/>
      <protection locked="0"/>
    </xf>
    <xf numFmtId="177" fontId="1" fillId="9" borderId="14" xfId="26" applyNumberFormat="1" applyFont="1" applyFill="1" applyBorder="1" applyAlignment="1" applyProtection="1">
      <alignment horizontal="right" vertical="center"/>
      <protection locked="0"/>
    </xf>
    <xf numFmtId="1" fontId="1" fillId="9" borderId="14" xfId="26" applyNumberFormat="1" applyFont="1" applyFill="1" applyBorder="1" applyAlignment="1" applyProtection="1">
      <alignment horizontal="center" vertical="center"/>
      <protection locked="0"/>
    </xf>
    <xf numFmtId="177" fontId="1" fillId="9" borderId="15" xfId="26" applyNumberFormat="1" applyFont="1" applyFill="1" applyBorder="1" applyAlignment="1" applyProtection="1">
      <alignment horizontal="right" vertical="center"/>
      <protection locked="0"/>
    </xf>
    <xf numFmtId="0" fontId="2" fillId="22" borderId="30" xfId="26" applyFont="1" applyFill="1" applyBorder="1" applyAlignment="1">
      <alignment horizontal="center" vertical="center"/>
    </xf>
    <xf numFmtId="0" fontId="2" fillId="22" borderId="31" xfId="26" applyFont="1" applyFill="1" applyBorder="1" applyAlignment="1">
      <alignment horizontal="center" vertical="center" wrapText="1"/>
    </xf>
    <xf numFmtId="175" fontId="2" fillId="23" borderId="5" xfId="40" applyFont="1" applyFill="1" applyBorder="1" applyProtection="1"/>
    <xf numFmtId="9" fontId="2" fillId="23" borderId="6" xfId="31" applyFont="1" applyFill="1" applyBorder="1" applyProtection="1"/>
    <xf numFmtId="0" fontId="5" fillId="23" borderId="58" xfId="26" applyFont="1" applyFill="1" applyBorder="1" applyAlignment="1"/>
    <xf numFmtId="0" fontId="5" fillId="23" borderId="38" xfId="26" applyFont="1" applyFill="1" applyBorder="1" applyAlignment="1"/>
    <xf numFmtId="0" fontId="5" fillId="23" borderId="33" xfId="26" applyFont="1" applyFill="1" applyBorder="1" applyAlignment="1"/>
    <xf numFmtId="0" fontId="5" fillId="23" borderId="34" xfId="26" applyFont="1" applyFill="1" applyBorder="1" applyAlignment="1"/>
    <xf numFmtId="175" fontId="2" fillId="23" borderId="34" xfId="40" applyFont="1" applyFill="1" applyBorder="1" applyProtection="1"/>
    <xf numFmtId="9" fontId="2" fillId="23" borderId="35" xfId="31" applyFont="1" applyFill="1" applyBorder="1" applyProtection="1"/>
    <xf numFmtId="187" fontId="27" fillId="9" borderId="64" xfId="26" applyNumberFormat="1" applyFont="1" applyFill="1" applyBorder="1" applyAlignment="1">
      <alignment horizontal="center" vertical="center" wrapText="1"/>
    </xf>
    <xf numFmtId="0" fontId="2" fillId="0" borderId="29" xfId="26" applyFont="1" applyBorder="1" applyProtection="1">
      <protection locked="0"/>
    </xf>
    <xf numFmtId="0" fontId="1" fillId="0" borderId="30" xfId="26" applyFont="1" applyBorder="1" applyProtection="1">
      <protection locked="0"/>
    </xf>
    <xf numFmtId="0" fontId="1" fillId="0" borderId="36" xfId="26" applyFont="1" applyBorder="1" applyProtection="1">
      <protection locked="0"/>
    </xf>
    <xf numFmtId="0" fontId="1" fillId="0" borderId="32" xfId="26" applyFont="1" applyBorder="1" applyAlignment="1" applyProtection="1">
      <protection locked="0"/>
    </xf>
    <xf numFmtId="0" fontId="1" fillId="0" borderId="5" xfId="26" applyFont="1" applyBorder="1" applyAlignment="1" applyProtection="1">
      <protection locked="0"/>
    </xf>
    <xf numFmtId="0" fontId="1" fillId="0" borderId="39" xfId="26" applyFont="1" applyBorder="1" applyAlignment="1" applyProtection="1">
      <protection locked="0"/>
    </xf>
    <xf numFmtId="0" fontId="1" fillId="0" borderId="33" xfId="26" applyFont="1" applyBorder="1" applyAlignment="1" applyProtection="1">
      <protection locked="0"/>
    </xf>
    <xf numFmtId="0" fontId="1" fillId="0" borderId="34" xfId="26" applyFont="1" applyBorder="1" applyAlignment="1" applyProtection="1">
      <protection locked="0"/>
    </xf>
    <xf numFmtId="0" fontId="1" fillId="0" borderId="43" xfId="26" applyFont="1" applyBorder="1" applyAlignment="1" applyProtection="1">
      <protection locked="0"/>
    </xf>
    <xf numFmtId="0" fontId="2" fillId="0" borderId="1" xfId="26" applyFont="1" applyBorder="1" applyAlignment="1" applyProtection="1">
      <alignment horizontal="justify" vertical="center" wrapText="1"/>
      <protection locked="0"/>
    </xf>
    <xf numFmtId="0" fontId="2" fillId="0" borderId="0" xfId="26" applyFont="1" applyBorder="1" applyAlignment="1" applyProtection="1">
      <alignment horizontal="justify" vertical="center" wrapText="1"/>
      <protection locked="0"/>
    </xf>
    <xf numFmtId="0" fontId="2" fillId="0" borderId="2" xfId="26" applyFont="1" applyBorder="1" applyAlignment="1" applyProtection="1">
      <alignment horizontal="justify" vertical="center" wrapText="1"/>
      <protection locked="0"/>
    </xf>
    <xf numFmtId="0" fontId="1" fillId="0" borderId="38" xfId="26" applyFont="1" applyBorder="1" applyProtection="1">
      <protection locked="0"/>
    </xf>
    <xf numFmtId="0" fontId="1" fillId="0" borderId="0" xfId="26" applyFont="1" applyBorder="1" applyAlignment="1" applyProtection="1">
      <alignment horizontal="left"/>
      <protection locked="0"/>
    </xf>
    <xf numFmtId="0" fontId="1" fillId="0" borderId="1" xfId="26" applyFont="1" applyBorder="1" applyAlignment="1" applyProtection="1">
      <alignment horizontal="left"/>
      <protection locked="0"/>
    </xf>
    <xf numFmtId="0" fontId="1" fillId="0" borderId="7" xfId="26" applyFont="1" applyBorder="1" applyAlignment="1" applyProtection="1">
      <alignment horizontal="left"/>
      <protection locked="0"/>
    </xf>
    <xf numFmtId="0" fontId="1" fillId="0" borderId="8" xfId="26" applyFont="1" applyBorder="1" applyAlignment="1" applyProtection="1">
      <alignment horizontal="left"/>
      <protection locked="0"/>
    </xf>
    <xf numFmtId="0" fontId="1" fillId="0" borderId="8" xfId="26" applyFont="1" applyBorder="1" applyProtection="1">
      <protection locked="0"/>
    </xf>
    <xf numFmtId="0" fontId="1" fillId="0" borderId="8" xfId="26" applyFont="1" applyBorder="1" applyAlignment="1" applyProtection="1">
      <protection locked="0"/>
    </xf>
    <xf numFmtId="0" fontId="1" fillId="0" borderId="9" xfId="26" applyFont="1" applyBorder="1" applyAlignment="1" applyProtection="1">
      <protection locked="0"/>
    </xf>
    <xf numFmtId="0" fontId="34" fillId="0" borderId="0" xfId="18" applyFont="1" applyProtection="1">
      <protection locked="0"/>
    </xf>
    <xf numFmtId="0" fontId="32" fillId="0" borderId="0" xfId="26" applyFont="1" applyBorder="1" applyAlignment="1" applyProtection="1">
      <alignment horizontal="center" vertical="center"/>
      <protection locked="0"/>
    </xf>
    <xf numFmtId="0" fontId="5" fillId="27" borderId="1" xfId="26" applyFont="1" applyFill="1" applyBorder="1"/>
    <xf numFmtId="0" fontId="6" fillId="27" borderId="0" xfId="26" applyFont="1" applyFill="1" applyBorder="1"/>
    <xf numFmtId="0" fontId="6" fillId="27" borderId="2" xfId="26" applyFont="1" applyFill="1" applyBorder="1"/>
    <xf numFmtId="0" fontId="6" fillId="27" borderId="1" xfId="26" applyFont="1" applyFill="1" applyBorder="1" applyAlignment="1">
      <alignment vertical="center" wrapText="1"/>
    </xf>
    <xf numFmtId="0" fontId="6" fillId="27" borderId="0" xfId="26" applyFont="1" applyFill="1" applyBorder="1" applyAlignment="1">
      <alignment vertical="center" wrapText="1"/>
    </xf>
    <xf numFmtId="0" fontId="6" fillId="27" borderId="2" xfId="26" applyFont="1" applyFill="1" applyBorder="1" applyAlignment="1">
      <alignment vertical="center" wrapText="1"/>
    </xf>
    <xf numFmtId="0" fontId="6" fillId="0" borderId="1" xfId="26" applyFont="1" applyBorder="1" applyAlignment="1">
      <alignment vertical="center" wrapText="1"/>
    </xf>
    <xf numFmtId="0" fontId="6" fillId="0" borderId="0" xfId="26" applyFont="1" applyBorder="1" applyAlignment="1">
      <alignment vertical="center" wrapText="1"/>
    </xf>
    <xf numFmtId="0" fontId="6" fillId="0" borderId="2" xfId="26" applyFont="1" applyBorder="1" applyAlignment="1">
      <alignment vertical="center" wrapText="1"/>
    </xf>
    <xf numFmtId="0" fontId="6" fillId="5" borderId="1" xfId="26" applyFont="1" applyFill="1" applyBorder="1" applyAlignment="1">
      <alignment vertical="center"/>
    </xf>
    <xf numFmtId="0" fontId="6" fillId="5" borderId="0" xfId="26" applyFont="1" applyFill="1" applyBorder="1" applyAlignment="1">
      <alignment vertical="center"/>
    </xf>
    <xf numFmtId="0" fontId="6" fillId="5" borderId="2" xfId="26" applyFont="1" applyFill="1" applyBorder="1" applyAlignment="1">
      <alignment vertical="center"/>
    </xf>
    <xf numFmtId="0" fontId="1" fillId="27" borderId="1" xfId="26" applyFont="1" applyFill="1" applyBorder="1"/>
    <xf numFmtId="0" fontId="1" fillId="27" borderId="0" xfId="26" applyFont="1" applyFill="1" applyBorder="1"/>
    <xf numFmtId="0" fontId="1" fillId="27" borderId="2" xfId="26" applyFont="1" applyFill="1" applyBorder="1"/>
    <xf numFmtId="175" fontId="2" fillId="28" borderId="5" xfId="40" applyFont="1" applyFill="1" applyBorder="1" applyProtection="1"/>
    <xf numFmtId="9" fontId="2" fillId="28" borderId="6" xfId="31" applyFont="1" applyFill="1" applyBorder="1" applyProtection="1"/>
    <xf numFmtId="0" fontId="5" fillId="28" borderId="58" xfId="26" applyFont="1" applyFill="1" applyBorder="1" applyAlignment="1"/>
    <xf numFmtId="0" fontId="5" fillId="28" borderId="38" xfId="26" applyFont="1" applyFill="1" applyBorder="1" applyAlignment="1"/>
    <xf numFmtId="0" fontId="5" fillId="28" borderId="33" xfId="26" applyFont="1" applyFill="1" applyBorder="1" applyAlignment="1"/>
    <xf numFmtId="0" fontId="5" fillId="28" borderId="34" xfId="26" applyFont="1" applyFill="1" applyBorder="1" applyAlignment="1"/>
    <xf numFmtId="175" fontId="2" fillId="28" borderId="34" xfId="40" applyFont="1" applyFill="1" applyBorder="1" applyProtection="1"/>
    <xf numFmtId="9" fontId="2" fillId="28" borderId="35" xfId="31" applyFont="1" applyFill="1" applyBorder="1" applyProtection="1"/>
    <xf numFmtId="0" fontId="6" fillId="0" borderId="0" xfId="26" applyFont="1" applyAlignment="1" applyProtection="1">
      <alignment horizontal="left" vertical="top" wrapText="1"/>
      <protection locked="0"/>
    </xf>
    <xf numFmtId="0" fontId="17" fillId="0" borderId="0" xfId="26" applyFont="1" applyAlignment="1" applyProtection="1">
      <alignment horizontal="left" vertical="top" wrapText="1"/>
      <protection locked="0"/>
    </xf>
    <xf numFmtId="4" fontId="1" fillId="0" borderId="37" xfId="26" applyNumberFormat="1" applyFont="1" applyBorder="1" applyAlignment="1" applyProtection="1">
      <alignment horizontal="center" vertical="center"/>
      <protection locked="0"/>
    </xf>
    <xf numFmtId="49" fontId="17" fillId="0" borderId="0" xfId="26" applyNumberFormat="1" applyFont="1" applyAlignment="1" applyProtection="1">
      <alignment horizontal="left" vertical="top" wrapText="1"/>
      <protection locked="0"/>
    </xf>
    <xf numFmtId="4" fontId="1" fillId="0" borderId="37" xfId="26" applyNumberFormat="1" applyFont="1" applyBorder="1" applyAlignment="1" applyProtection="1">
      <alignment horizontal="center" vertical="center" wrapText="1"/>
      <protection locked="0"/>
    </xf>
    <xf numFmtId="4" fontId="1" fillId="0" borderId="3" xfId="26" applyNumberFormat="1" applyFont="1" applyBorder="1" applyAlignment="1" applyProtection="1">
      <alignment horizontal="center" vertical="center" wrapText="1"/>
      <protection locked="0"/>
    </xf>
    <xf numFmtId="187" fontId="1" fillId="0" borderId="2" xfId="26" applyNumberFormat="1" applyFont="1" applyBorder="1" applyProtection="1">
      <protection locked="0"/>
    </xf>
    <xf numFmtId="188" fontId="1" fillId="0" borderId="3" xfId="26" applyNumberFormat="1" applyFont="1" applyBorder="1" applyAlignment="1" applyProtection="1">
      <alignment horizontal="center" vertical="center" wrapText="1"/>
      <protection locked="0"/>
    </xf>
    <xf numFmtId="175" fontId="2" fillId="19" borderId="5" xfId="40" applyFont="1" applyFill="1" applyBorder="1" applyProtection="1"/>
    <xf numFmtId="9" fontId="2" fillId="19" borderId="6" xfId="31" applyFont="1" applyFill="1" applyBorder="1" applyProtection="1"/>
    <xf numFmtId="0" fontId="5" fillId="19" borderId="58" xfId="26" applyFont="1" applyFill="1" applyBorder="1" applyAlignment="1"/>
    <xf numFmtId="0" fontId="5" fillId="19" borderId="38" xfId="26" applyFont="1" applyFill="1" applyBorder="1" applyAlignment="1"/>
    <xf numFmtId="0" fontId="5" fillId="19" borderId="33" xfId="26" applyFont="1" applyFill="1" applyBorder="1" applyAlignment="1"/>
    <xf numFmtId="0" fontId="5" fillId="19" borderId="34" xfId="26" applyFont="1" applyFill="1" applyBorder="1" applyAlignment="1"/>
    <xf numFmtId="175" fontId="2" fillId="19" borderId="34" xfId="40" applyFont="1" applyFill="1" applyBorder="1" applyProtection="1"/>
    <xf numFmtId="9" fontId="2" fillId="19" borderId="35" xfId="31" applyFont="1" applyFill="1" applyBorder="1" applyProtection="1"/>
    <xf numFmtId="44" fontId="1" fillId="0" borderId="0" xfId="16" applyFont="1" applyBorder="1" applyProtection="1">
      <protection locked="0"/>
    </xf>
    <xf numFmtId="4" fontId="13" fillId="5" borderId="12" xfId="2" applyNumberFormat="1" applyFont="1" applyFill="1" applyBorder="1" applyAlignment="1">
      <alignment horizontal="center" vertical="center" wrapText="1"/>
    </xf>
    <xf numFmtId="4" fontId="13" fillId="5" borderId="15" xfId="2" applyNumberFormat="1" applyFont="1" applyFill="1" applyBorder="1" applyAlignment="1">
      <alignment horizontal="center" vertical="center" wrapText="1"/>
    </xf>
    <xf numFmtId="0" fontId="15" fillId="4" borderId="16" xfId="2" applyFont="1" applyFill="1" applyBorder="1" applyAlignment="1">
      <alignment horizontal="right" vertical="center"/>
    </xf>
    <xf numFmtId="0" fontId="15" fillId="4" borderId="17" xfId="2" applyFont="1" applyFill="1" applyBorder="1" applyAlignment="1">
      <alignment horizontal="right" vertical="center"/>
    </xf>
    <xf numFmtId="0" fontId="14" fillId="0" borderId="30" xfId="2" applyFont="1" applyBorder="1" applyAlignment="1">
      <alignment horizontal="center" vertical="center"/>
    </xf>
    <xf numFmtId="0" fontId="14" fillId="0" borderId="36" xfId="2" applyFont="1" applyBorder="1" applyAlignment="1">
      <alignment horizontal="center" vertical="center"/>
    </xf>
    <xf numFmtId="0" fontId="14" fillId="3" borderId="27" xfId="5" applyFont="1" applyFill="1" applyBorder="1" applyAlignment="1">
      <alignment vertical="center" wrapText="1"/>
    </xf>
    <xf numFmtId="0" fontId="14" fillId="3" borderId="3" xfId="5" applyFont="1" applyFill="1" applyBorder="1" applyAlignment="1">
      <alignment vertical="center" wrapText="1"/>
    </xf>
    <xf numFmtId="3" fontId="13" fillId="3" borderId="37" xfId="5" applyNumberFormat="1" applyFont="1" applyFill="1" applyBorder="1" applyAlignment="1">
      <alignment horizontal="center" vertical="center" wrapText="1"/>
    </xf>
    <xf numFmtId="0" fontId="13" fillId="5" borderId="10" xfId="2" applyFont="1" applyFill="1" applyBorder="1" applyAlignment="1">
      <alignment horizontal="center" vertical="center" wrapText="1"/>
    </xf>
    <xf numFmtId="0" fontId="13" fillId="5" borderId="13" xfId="2" applyFont="1" applyFill="1" applyBorder="1" applyAlignment="1">
      <alignment horizontal="center" vertical="center" wrapText="1"/>
    </xf>
    <xf numFmtId="0" fontId="13" fillId="5" borderId="11" xfId="2" applyFont="1" applyFill="1" applyBorder="1" applyAlignment="1">
      <alignment horizontal="center" vertical="center" wrapText="1"/>
    </xf>
    <xf numFmtId="0" fontId="13" fillId="5" borderId="14" xfId="2" applyFont="1" applyFill="1" applyBorder="1" applyAlignment="1">
      <alignment horizontal="center" vertical="center" wrapText="1"/>
    </xf>
    <xf numFmtId="0" fontId="13" fillId="0" borderId="11" xfId="6" applyFont="1" applyBorder="1" applyAlignment="1">
      <alignment horizontal="center" vertical="center" wrapText="1"/>
    </xf>
    <xf numFmtId="0" fontId="14" fillId="0" borderId="29" xfId="11" applyFont="1" applyBorder="1" applyAlignment="1">
      <alignment horizontal="right" vertical="center" wrapText="1"/>
    </xf>
    <xf numFmtId="0" fontId="14" fillId="0" borderId="30" xfId="11" applyFont="1" applyBorder="1" applyAlignment="1">
      <alignment horizontal="right" vertical="center" wrapText="1"/>
    </xf>
    <xf numFmtId="0" fontId="14" fillId="0" borderId="31" xfId="11" applyFont="1" applyBorder="1" applyAlignment="1">
      <alignment horizontal="right" vertical="center" wrapText="1"/>
    </xf>
    <xf numFmtId="0" fontId="13" fillId="0" borderId="32" xfId="11" applyFont="1" applyBorder="1" applyAlignment="1">
      <alignment horizontal="left" vertical="center" wrapText="1"/>
    </xf>
    <xf numFmtId="0" fontId="13" fillId="0" borderId="5" xfId="11" applyFont="1" applyBorder="1" applyAlignment="1">
      <alignment horizontal="left" vertical="center" wrapText="1"/>
    </xf>
    <xf numFmtId="0" fontId="13" fillId="0" borderId="6" xfId="11" applyFont="1" applyBorder="1" applyAlignment="1">
      <alignment horizontal="left" vertical="center" wrapText="1"/>
    </xf>
    <xf numFmtId="0" fontId="14" fillId="0" borderId="32" xfId="11" applyFont="1" applyBorder="1" applyAlignment="1">
      <alignment horizontal="right" vertical="center"/>
    </xf>
    <xf numFmtId="0" fontId="14" fillId="0" borderId="5" xfId="11" applyFont="1" applyBorder="1" applyAlignment="1">
      <alignment horizontal="right" vertical="center"/>
    </xf>
    <xf numFmtId="0" fontId="14" fillId="0" borderId="6" xfId="11" applyFont="1" applyBorder="1" applyAlignment="1">
      <alignment horizontal="right" vertical="center"/>
    </xf>
    <xf numFmtId="0" fontId="13" fillId="0" borderId="32" xfId="11" applyFont="1" applyBorder="1" applyAlignment="1">
      <alignment horizontal="right" vertical="center"/>
    </xf>
    <xf numFmtId="0" fontId="13" fillId="0" borderId="5" xfId="11" applyFont="1" applyBorder="1" applyAlignment="1">
      <alignment horizontal="right" vertical="center"/>
    </xf>
    <xf numFmtId="0" fontId="13" fillId="0" borderId="6" xfId="11" applyFont="1" applyBorder="1" applyAlignment="1">
      <alignment horizontal="right" vertical="center"/>
    </xf>
    <xf numFmtId="0" fontId="13" fillId="0" borderId="0" xfId="5" applyFont="1" applyAlignment="1">
      <alignment horizontal="center" vertical="top"/>
    </xf>
    <xf numFmtId="0" fontId="13" fillId="0" borderId="0" xfId="5" applyFont="1" applyAlignment="1">
      <alignment horizontal="center"/>
    </xf>
    <xf numFmtId="0" fontId="14" fillId="2" borderId="3" xfId="5" applyFont="1" applyFill="1" applyBorder="1" applyAlignment="1">
      <alignment horizontal="left" vertical="center" wrapText="1"/>
    </xf>
    <xf numFmtId="0" fontId="14" fillId="3" borderId="4" xfId="5" applyFont="1" applyFill="1" applyBorder="1" applyAlignment="1">
      <alignment horizontal="center" vertical="center" wrapText="1"/>
    </xf>
    <xf numFmtId="0" fontId="14" fillId="3" borderId="5" xfId="5" applyFont="1" applyFill="1" applyBorder="1" applyAlignment="1">
      <alignment horizontal="center" vertical="center" wrapText="1"/>
    </xf>
    <xf numFmtId="0" fontId="14" fillId="3" borderId="6" xfId="5" applyFont="1" applyFill="1" applyBorder="1" applyAlignment="1">
      <alignment horizontal="center" vertical="center" wrapText="1"/>
    </xf>
    <xf numFmtId="0" fontId="13" fillId="4" borderId="7" xfId="2" applyFont="1" applyFill="1" applyBorder="1" applyAlignment="1">
      <alignment horizontal="left" vertical="center"/>
    </xf>
    <xf numFmtId="0" fontId="13" fillId="4" borderId="8" xfId="2" applyFont="1" applyFill="1" applyBorder="1" applyAlignment="1">
      <alignment horizontal="left" vertical="center"/>
    </xf>
    <xf numFmtId="0" fontId="13" fillId="4" borderId="9" xfId="2" applyFont="1" applyFill="1" applyBorder="1" applyAlignment="1">
      <alignment horizontal="left" vertical="center"/>
    </xf>
    <xf numFmtId="0" fontId="13" fillId="0" borderId="47" xfId="5" applyFont="1" applyBorder="1" applyAlignment="1">
      <alignment horizontal="center" wrapText="1"/>
    </xf>
    <xf numFmtId="0" fontId="14" fillId="0" borderId="32" xfId="11" applyFont="1" applyBorder="1" applyAlignment="1">
      <alignment horizontal="right" vertical="center" wrapText="1"/>
    </xf>
    <xf numFmtId="0" fontId="14" fillId="0" borderId="5" xfId="11" applyFont="1" applyBorder="1" applyAlignment="1">
      <alignment horizontal="right" vertical="center" wrapText="1"/>
    </xf>
    <xf numFmtId="0" fontId="14" fillId="0" borderId="6" xfId="11" applyFont="1" applyBorder="1" applyAlignment="1">
      <alignment horizontal="right" vertical="center" wrapText="1"/>
    </xf>
    <xf numFmtId="0" fontId="13" fillId="0" borderId="33" xfId="11" applyFont="1" applyBorder="1" applyAlignment="1">
      <alignment horizontal="right" vertical="center"/>
    </xf>
    <xf numFmtId="0" fontId="13" fillId="0" borderId="34" xfId="11" applyFont="1" applyBorder="1" applyAlignment="1">
      <alignment horizontal="right" vertical="center"/>
    </xf>
    <xf numFmtId="0" fontId="13" fillId="0" borderId="35" xfId="11" applyFont="1" applyBorder="1" applyAlignment="1">
      <alignment horizontal="right" vertical="center"/>
    </xf>
    <xf numFmtId="3" fontId="13" fillId="3" borderId="3" xfId="5" applyNumberFormat="1" applyFont="1" applyFill="1" applyBorder="1" applyAlignment="1">
      <alignment horizontal="center" vertical="center"/>
    </xf>
    <xf numFmtId="0" fontId="13" fillId="3" borderId="3" xfId="5" applyFont="1" applyFill="1" applyBorder="1" applyAlignment="1">
      <alignment horizontal="center" vertical="top" wrapText="1"/>
    </xf>
    <xf numFmtId="0" fontId="13" fillId="3" borderId="3" xfId="5" applyFont="1" applyFill="1" applyBorder="1" applyAlignment="1">
      <alignment horizontal="center" vertical="top"/>
    </xf>
    <xf numFmtId="3" fontId="13" fillId="3" borderId="3" xfId="5" applyNumberFormat="1" applyFont="1" applyFill="1" applyBorder="1" applyAlignment="1">
      <alignment horizontal="center" vertical="top" wrapText="1"/>
    </xf>
    <xf numFmtId="3" fontId="13" fillId="3" borderId="3" xfId="5" applyNumberFormat="1" applyFont="1" applyFill="1" applyBorder="1" applyAlignment="1">
      <alignment horizontal="center" vertical="top"/>
    </xf>
    <xf numFmtId="0" fontId="1" fillId="0" borderId="1" xfId="26" applyFont="1" applyBorder="1" applyAlignment="1">
      <alignment horizontal="justify" vertical="center"/>
    </xf>
    <xf numFmtId="0" fontId="1" fillId="0" borderId="0" xfId="26" applyFont="1" applyBorder="1" applyAlignment="1">
      <alignment horizontal="justify" vertical="center"/>
    </xf>
    <xf numFmtId="0" fontId="1" fillId="0" borderId="2" xfId="26" applyFont="1" applyBorder="1" applyAlignment="1">
      <alignment horizontal="justify" vertical="center"/>
    </xf>
    <xf numFmtId="0" fontId="2" fillId="0" borderId="1" xfId="26" applyFont="1" applyBorder="1" applyAlignment="1">
      <alignment horizontal="left" wrapText="1"/>
    </xf>
    <xf numFmtId="0" fontId="2" fillId="0" borderId="0" xfId="26" applyFont="1" applyBorder="1" applyAlignment="1">
      <alignment horizontal="left" wrapText="1"/>
    </xf>
    <xf numFmtId="0" fontId="2" fillId="0" borderId="2" xfId="26" applyFont="1" applyBorder="1" applyAlignment="1">
      <alignment horizontal="left" wrapText="1"/>
    </xf>
    <xf numFmtId="0" fontId="5" fillId="23" borderId="32" xfId="26" applyFont="1" applyFill="1" applyBorder="1" applyAlignment="1"/>
    <xf numFmtId="0" fontId="5" fillId="23" borderId="5" xfId="26" applyFont="1" applyFill="1" applyBorder="1" applyAlignment="1"/>
    <xf numFmtId="177" fontId="1" fillId="0" borderId="4" xfId="40" applyNumberFormat="1" applyFont="1" applyFill="1" applyBorder="1" applyAlignment="1" applyProtection="1">
      <alignment horizontal="center" vertical="center"/>
    </xf>
    <xf numFmtId="177" fontId="1" fillId="0" borderId="5" xfId="40" applyNumberFormat="1" applyFont="1" applyFill="1" applyBorder="1" applyAlignment="1" applyProtection="1">
      <alignment horizontal="center" vertical="center"/>
    </xf>
    <xf numFmtId="177" fontId="1" fillId="0" borderId="39" xfId="40" applyNumberFormat="1" applyFont="1" applyFill="1" applyBorder="1" applyAlignment="1" applyProtection="1">
      <alignment horizontal="center" vertical="center"/>
    </xf>
    <xf numFmtId="177" fontId="1" fillId="0" borderId="63" xfId="40" applyNumberFormat="1" applyFont="1" applyFill="1" applyBorder="1" applyAlignment="1" applyProtection="1">
      <alignment horizontal="center" vertical="center"/>
    </xf>
    <xf numFmtId="177" fontId="1" fillId="0" borderId="34" xfId="40" applyNumberFormat="1" applyFont="1" applyFill="1" applyBorder="1" applyAlignment="1" applyProtection="1">
      <alignment horizontal="center" vertical="center"/>
    </xf>
    <xf numFmtId="177" fontId="1" fillId="0" borderId="43" xfId="40" applyNumberFormat="1" applyFont="1" applyFill="1" applyBorder="1" applyAlignment="1" applyProtection="1">
      <alignment horizontal="center" vertical="center"/>
    </xf>
    <xf numFmtId="0" fontId="2" fillId="9" borderId="16" xfId="26" applyFont="1" applyFill="1" applyBorder="1" applyAlignment="1">
      <alignment horizontal="right" vertical="center"/>
    </xf>
    <xf numFmtId="0" fontId="2" fillId="9" borderId="17" xfId="26" applyFont="1" applyFill="1" applyBorder="1" applyAlignment="1">
      <alignment horizontal="right" vertical="center"/>
    </xf>
    <xf numFmtId="0" fontId="2" fillId="9" borderId="18" xfId="26" applyFont="1" applyFill="1" applyBorder="1" applyAlignment="1">
      <alignment horizontal="right" vertical="center"/>
    </xf>
    <xf numFmtId="0" fontId="2" fillId="24" borderId="16" xfId="26" applyFont="1" applyFill="1" applyBorder="1" applyAlignment="1">
      <alignment horizontal="right" vertical="center" wrapText="1"/>
    </xf>
    <xf numFmtId="0" fontId="2" fillId="24" borderId="17" xfId="26" applyFont="1" applyFill="1" applyBorder="1" applyAlignment="1">
      <alignment horizontal="right" vertical="center" wrapText="1"/>
    </xf>
    <xf numFmtId="0" fontId="2" fillId="24" borderId="18" xfId="26" applyFont="1" applyFill="1" applyBorder="1" applyAlignment="1">
      <alignment horizontal="right" vertical="center" wrapText="1"/>
    </xf>
    <xf numFmtId="0" fontId="2" fillId="9" borderId="16" xfId="26" applyFont="1" applyFill="1" applyBorder="1" applyAlignment="1">
      <alignment horizontal="right"/>
    </xf>
    <xf numFmtId="0" fontId="2" fillId="9" borderId="17" xfId="26" applyFont="1" applyFill="1" applyBorder="1" applyAlignment="1">
      <alignment horizontal="right"/>
    </xf>
    <xf numFmtId="0" fontId="2" fillId="9" borderId="18" xfId="26" applyFont="1" applyFill="1" applyBorder="1" applyAlignment="1">
      <alignment horizontal="right"/>
    </xf>
    <xf numFmtId="0" fontId="2" fillId="22" borderId="16" xfId="26" applyFont="1" applyFill="1" applyBorder="1" applyAlignment="1">
      <alignment horizontal="right"/>
    </xf>
    <xf numFmtId="0" fontId="2" fillId="22" borderId="17" xfId="26" applyFont="1" applyFill="1" applyBorder="1" applyAlignment="1">
      <alignment horizontal="right"/>
    </xf>
    <xf numFmtId="0" fontId="2" fillId="22" borderId="18" xfId="26" applyFont="1" applyFill="1" applyBorder="1" applyAlignment="1">
      <alignment horizontal="right"/>
    </xf>
    <xf numFmtId="0" fontId="5" fillId="24" borderId="32" xfId="26" applyFont="1" applyFill="1" applyBorder="1" applyAlignment="1">
      <alignment horizontal="left" vertical="center"/>
    </xf>
    <xf numFmtId="0" fontId="5" fillId="24" borderId="5" xfId="26" applyFont="1" applyFill="1" applyBorder="1" applyAlignment="1">
      <alignment horizontal="left" vertical="center"/>
    </xf>
    <xf numFmtId="0" fontId="5" fillId="24" borderId="39" xfId="26" applyFont="1" applyFill="1" applyBorder="1" applyAlignment="1">
      <alignment horizontal="left" vertical="center"/>
    </xf>
    <xf numFmtId="0" fontId="1" fillId="27" borderId="33" xfId="26" applyFont="1" applyFill="1" applyBorder="1" applyAlignment="1">
      <alignment horizontal="center"/>
    </xf>
    <xf numFmtId="0" fontId="1" fillId="27" borderId="34" xfId="26" applyFont="1" applyFill="1" applyBorder="1" applyAlignment="1">
      <alignment horizontal="center"/>
    </xf>
    <xf numFmtId="0" fontId="1" fillId="27" borderId="43" xfId="26" applyFont="1" applyFill="1" applyBorder="1" applyAlignment="1">
      <alignment horizontal="center"/>
    </xf>
    <xf numFmtId="0" fontId="5" fillId="22" borderId="29" xfId="26" applyFont="1" applyFill="1" applyBorder="1" applyAlignment="1">
      <alignment horizontal="center" vertical="center"/>
    </xf>
    <xf numFmtId="0" fontId="5" fillId="22" borderId="30" xfId="26" applyFont="1" applyFill="1" applyBorder="1" applyAlignment="1">
      <alignment horizontal="center" vertical="center"/>
    </xf>
    <xf numFmtId="0" fontId="5" fillId="22" borderId="42" xfId="26" applyFont="1" applyFill="1" applyBorder="1" applyAlignment="1">
      <alignment horizontal="center" vertical="center" wrapText="1"/>
    </xf>
    <xf numFmtId="0" fontId="5" fillId="22" borderId="30" xfId="26" applyFont="1" applyFill="1" applyBorder="1" applyAlignment="1">
      <alignment horizontal="center" vertical="center" wrapText="1"/>
    </xf>
    <xf numFmtId="0" fontId="5" fillId="22" borderId="36" xfId="26" applyFont="1" applyFill="1" applyBorder="1" applyAlignment="1">
      <alignment horizontal="center" vertical="center" wrapText="1"/>
    </xf>
    <xf numFmtId="0" fontId="1" fillId="0" borderId="4" xfId="26" applyFont="1" applyBorder="1" applyAlignment="1" applyProtection="1">
      <alignment horizontal="left" vertical="center" wrapText="1"/>
      <protection locked="0"/>
    </xf>
    <xf numFmtId="0" fontId="1" fillId="0" borderId="5" xfId="26" applyFont="1" applyBorder="1" applyAlignment="1" applyProtection="1">
      <alignment horizontal="left" vertical="center" wrapText="1"/>
      <protection locked="0"/>
    </xf>
    <xf numFmtId="0" fontId="1" fillId="0" borderId="6" xfId="26" applyFont="1" applyBorder="1" applyAlignment="1" applyProtection="1">
      <alignment horizontal="left" vertical="center" wrapText="1"/>
      <protection locked="0"/>
    </xf>
    <xf numFmtId="184" fontId="1" fillId="0" borderId="4" xfId="26" applyNumberFormat="1" applyFont="1" applyBorder="1" applyAlignment="1" applyProtection="1">
      <alignment horizontal="center" vertical="center"/>
      <protection locked="0"/>
    </xf>
    <xf numFmtId="184" fontId="1" fillId="0" borderId="6" xfId="26" applyNumberFormat="1" applyFont="1" applyBorder="1" applyAlignment="1" applyProtection="1">
      <alignment horizontal="center" vertical="center"/>
      <protection locked="0"/>
    </xf>
    <xf numFmtId="0" fontId="1" fillId="9" borderId="63" xfId="26" applyFont="1" applyFill="1" applyBorder="1" applyAlignment="1" applyProtection="1">
      <alignment horizontal="left" vertical="center" wrapText="1"/>
      <protection locked="0"/>
    </xf>
    <xf numFmtId="0" fontId="1" fillId="9" borderId="34" xfId="26" applyFont="1" applyFill="1" applyBorder="1" applyAlignment="1" applyProtection="1">
      <alignment horizontal="left" vertical="center" wrapText="1"/>
      <protection locked="0"/>
    </xf>
    <xf numFmtId="0" fontId="1" fillId="9" borderId="35" xfId="26" applyFont="1" applyFill="1" applyBorder="1" applyAlignment="1" applyProtection="1">
      <alignment horizontal="left" vertical="center" wrapText="1"/>
      <protection locked="0"/>
    </xf>
    <xf numFmtId="184" fontId="1" fillId="9" borderId="63" xfId="26" applyNumberFormat="1" applyFont="1" applyFill="1" applyBorder="1" applyAlignment="1" applyProtection="1">
      <alignment horizontal="center" vertical="center"/>
      <protection locked="0"/>
    </xf>
    <xf numFmtId="184" fontId="1" fillId="9" borderId="35" xfId="26" applyNumberFormat="1" applyFont="1" applyFill="1" applyBorder="1" applyAlignment="1" applyProtection="1">
      <alignment horizontal="center" vertical="center"/>
      <protection locked="0"/>
    </xf>
    <xf numFmtId="4" fontId="1" fillId="0" borderId="46" xfId="26" applyNumberFormat="1" applyFont="1" applyBorder="1" applyAlignment="1" applyProtection="1">
      <alignment horizontal="center" vertical="center"/>
      <protection locked="0"/>
    </xf>
    <xf numFmtId="4" fontId="1" fillId="0" borderId="48" xfId="26" applyNumberFormat="1" applyFont="1" applyBorder="1" applyAlignment="1" applyProtection="1">
      <alignment horizontal="center" vertical="center"/>
      <protection locked="0"/>
    </xf>
    <xf numFmtId="0" fontId="6" fillId="5" borderId="33" xfId="26" applyFont="1" applyFill="1" applyBorder="1" applyAlignment="1">
      <alignment horizontal="center" vertical="center"/>
    </xf>
    <xf numFmtId="0" fontId="6" fillId="5" borderId="34" xfId="26" applyFont="1" applyFill="1" applyBorder="1" applyAlignment="1">
      <alignment horizontal="center" vertical="center"/>
    </xf>
    <xf numFmtId="0" fontId="6" fillId="5" borderId="43" xfId="26" applyFont="1" applyFill="1" applyBorder="1" applyAlignment="1">
      <alignment horizontal="center" vertical="center"/>
    </xf>
    <xf numFmtId="0" fontId="5" fillId="22" borderId="11" xfId="26" applyFont="1" applyFill="1" applyBorder="1" applyAlignment="1">
      <alignment horizontal="center" vertical="center" wrapText="1"/>
    </xf>
    <xf numFmtId="0" fontId="1" fillId="0" borderId="46" xfId="26" applyFont="1" applyBorder="1" applyAlignment="1" applyProtection="1">
      <alignment horizontal="left" vertical="center" wrapText="1"/>
      <protection locked="0"/>
    </xf>
    <xf numFmtId="0" fontId="1" fillId="0" borderId="47" xfId="26" applyFont="1" applyBorder="1" applyAlignment="1" applyProtection="1">
      <alignment horizontal="left" vertical="center" wrapText="1"/>
      <protection locked="0"/>
    </xf>
    <xf numFmtId="0" fontId="1" fillId="0" borderId="48" xfId="26" applyFont="1" applyBorder="1" applyAlignment="1" applyProtection="1">
      <alignment horizontal="left" vertical="center" wrapText="1"/>
      <protection locked="0"/>
    </xf>
    <xf numFmtId="0" fontId="1" fillId="0" borderId="4" xfId="27" applyBorder="1" applyAlignment="1" applyProtection="1">
      <alignment horizontal="left" vertical="center" wrapText="1"/>
      <protection locked="0"/>
    </xf>
    <xf numFmtId="0" fontId="1" fillId="0" borderId="5" xfId="27" applyBorder="1" applyAlignment="1" applyProtection="1">
      <alignment horizontal="left" vertical="center" wrapText="1"/>
      <protection locked="0"/>
    </xf>
    <xf numFmtId="0" fontId="1" fillId="0" borderId="6" xfId="27" applyBorder="1" applyAlignment="1" applyProtection="1">
      <alignment horizontal="left" vertical="center" wrapText="1"/>
      <protection locked="0"/>
    </xf>
    <xf numFmtId="0" fontId="1" fillId="0" borderId="63" xfId="26" applyFont="1" applyBorder="1" applyAlignment="1" applyProtection="1">
      <alignment horizontal="left" vertical="center" wrapText="1"/>
      <protection locked="0"/>
    </xf>
    <xf numFmtId="0" fontId="1" fillId="0" borderId="34" xfId="26" applyFont="1" applyBorder="1" applyAlignment="1" applyProtection="1">
      <alignment horizontal="left" vertical="center" wrapText="1"/>
      <protection locked="0"/>
    </xf>
    <xf numFmtId="0" fontId="1" fillId="0" borderId="35" xfId="26" applyFont="1" applyBorder="1" applyAlignment="1" applyProtection="1">
      <alignment horizontal="left" vertical="center" wrapText="1"/>
      <protection locked="0"/>
    </xf>
    <xf numFmtId="0" fontId="2" fillId="9" borderId="7" xfId="26" applyFont="1" applyFill="1" applyBorder="1" applyAlignment="1">
      <alignment horizontal="right"/>
    </xf>
    <xf numFmtId="0" fontId="2" fillId="9" borderId="8" xfId="26" applyFont="1" applyFill="1" applyBorder="1" applyAlignment="1">
      <alignment horizontal="right"/>
    </xf>
    <xf numFmtId="0" fontId="2" fillId="9" borderId="9" xfId="26" applyFont="1" applyFill="1" applyBorder="1" applyAlignment="1">
      <alignment horizontal="right"/>
    </xf>
    <xf numFmtId="0" fontId="1" fillId="0" borderId="14" xfId="26" applyFont="1" applyBorder="1" applyAlignment="1" applyProtection="1">
      <alignment horizontal="left" vertical="center" wrapText="1"/>
      <protection locked="0"/>
    </xf>
    <xf numFmtId="177" fontId="1" fillId="0" borderId="63" xfId="26" applyNumberFormat="1" applyFont="1" applyBorder="1" applyAlignment="1" applyProtection="1">
      <alignment horizontal="right" vertical="center" wrapText="1"/>
      <protection locked="0"/>
    </xf>
    <xf numFmtId="177" fontId="1" fillId="0" borderId="35" xfId="26" applyNumberFormat="1" applyFont="1" applyBorder="1" applyAlignment="1" applyProtection="1">
      <alignment horizontal="right" vertical="center" wrapText="1"/>
      <protection locked="0"/>
    </xf>
    <xf numFmtId="0" fontId="5" fillId="24" borderId="32" xfId="26" applyFont="1" applyFill="1" applyBorder="1" applyAlignment="1">
      <alignment horizontal="left" vertical="center" wrapText="1"/>
    </xf>
    <xf numFmtId="0" fontId="5" fillId="24" borderId="5" xfId="26" applyFont="1" applyFill="1" applyBorder="1" applyAlignment="1">
      <alignment horizontal="left" vertical="center" wrapText="1"/>
    </xf>
    <xf numFmtId="0" fontId="5" fillId="24" borderId="39" xfId="26" applyFont="1" applyFill="1" applyBorder="1" applyAlignment="1">
      <alignment horizontal="left" vertical="center" wrapText="1"/>
    </xf>
    <xf numFmtId="0" fontId="6" fillId="0" borderId="58" xfId="26" applyFont="1" applyBorder="1" applyAlignment="1">
      <alignment horizontal="center" vertical="center" wrapText="1"/>
    </xf>
    <xf numFmtId="0" fontId="6" fillId="0" borderId="38" xfId="26" applyFont="1" applyBorder="1" applyAlignment="1">
      <alignment horizontal="center" vertical="center" wrapText="1"/>
    </xf>
    <xf numFmtId="0" fontId="6" fillId="0" borderId="56" xfId="26" applyFont="1" applyBorder="1" applyAlignment="1">
      <alignment horizontal="center" vertical="center" wrapText="1"/>
    </xf>
    <xf numFmtId="0" fontId="5" fillId="25" borderId="11" xfId="26" applyFont="1" applyFill="1" applyBorder="1" applyAlignment="1">
      <alignment horizontal="center" vertical="center" wrapText="1"/>
    </xf>
    <xf numFmtId="0" fontId="1" fillId="0" borderId="3" xfId="26" applyFont="1" applyBorder="1" applyAlignment="1" applyProtection="1">
      <alignment horizontal="left" vertical="center" wrapText="1"/>
      <protection locked="0"/>
    </xf>
    <xf numFmtId="177" fontId="1" fillId="0" borderId="4" xfId="26" applyNumberFormat="1" applyFont="1" applyBorder="1" applyAlignment="1" applyProtection="1">
      <alignment horizontal="right" vertical="center" wrapText="1"/>
      <protection locked="0"/>
    </xf>
    <xf numFmtId="177" fontId="1" fillId="0" borderId="6" xfId="26" applyNumberFormat="1" applyFont="1" applyBorder="1" applyAlignment="1" applyProtection="1">
      <alignment horizontal="right" vertical="center" wrapText="1"/>
      <protection locked="0"/>
    </xf>
    <xf numFmtId="0" fontId="6" fillId="27" borderId="58" xfId="26" applyFont="1" applyFill="1" applyBorder="1" applyAlignment="1">
      <alignment horizontal="center" vertical="center" wrapText="1"/>
    </xf>
    <xf numFmtId="0" fontId="6" fillId="27" borderId="38" xfId="26" applyFont="1" applyFill="1" applyBorder="1" applyAlignment="1">
      <alignment horizontal="center" vertical="center" wrapText="1"/>
    </xf>
    <xf numFmtId="0" fontId="6" fillId="27" borderId="56" xfId="26" applyFont="1" applyFill="1" applyBorder="1" applyAlignment="1">
      <alignment horizontal="center" vertical="center" wrapText="1"/>
    </xf>
    <xf numFmtId="0" fontId="1" fillId="0" borderId="37" xfId="26" applyFont="1" applyBorder="1" applyAlignment="1" applyProtection="1">
      <alignment horizontal="left" vertical="center" wrapText="1"/>
      <protection locked="0"/>
    </xf>
    <xf numFmtId="177" fontId="1" fillId="0" borderId="46" xfId="26" applyNumberFormat="1" applyFont="1" applyBorder="1" applyAlignment="1" applyProtection="1">
      <alignment horizontal="right" vertical="center" wrapText="1"/>
      <protection locked="0"/>
    </xf>
    <xf numFmtId="177" fontId="1" fillId="0" borderId="48" xfId="26" applyNumberFormat="1" applyFont="1" applyBorder="1" applyAlignment="1" applyProtection="1">
      <alignment horizontal="right" vertical="center" wrapText="1"/>
      <protection locked="0"/>
    </xf>
    <xf numFmtId="0" fontId="1" fillId="0" borderId="3" xfId="27" applyBorder="1" applyAlignment="1" applyProtection="1">
      <alignment horizontal="left" vertical="center" wrapText="1"/>
      <protection locked="0"/>
    </xf>
    <xf numFmtId="184" fontId="1" fillId="0" borderId="3" xfId="26" applyNumberFormat="1" applyFont="1" applyBorder="1" applyAlignment="1" applyProtection="1">
      <alignment horizontal="center" vertical="center" wrapText="1"/>
      <protection locked="0"/>
    </xf>
    <xf numFmtId="9" fontId="1" fillId="0" borderId="14" xfId="31" applyFont="1" applyFill="1" applyBorder="1" applyAlignment="1" applyProtection="1">
      <alignment horizontal="center" vertical="center"/>
      <protection locked="0"/>
    </xf>
    <xf numFmtId="184" fontId="1" fillId="0" borderId="37" xfId="26" applyNumberFormat="1" applyFont="1" applyBorder="1" applyAlignment="1" applyProtection="1">
      <alignment horizontal="center" vertical="center" wrapText="1"/>
      <protection locked="0"/>
    </xf>
    <xf numFmtId="0" fontId="5" fillId="27" borderId="58" xfId="26" applyFont="1" applyFill="1" applyBorder="1" applyAlignment="1">
      <alignment horizontal="center"/>
    </xf>
    <xf numFmtId="0" fontId="5" fillId="27" borderId="38" xfId="26" applyFont="1" applyFill="1" applyBorder="1" applyAlignment="1">
      <alignment horizontal="center"/>
    </xf>
    <xf numFmtId="0" fontId="5" fillId="27" borderId="56" xfId="26" applyFont="1" applyFill="1" applyBorder="1" applyAlignment="1">
      <alignment horizontal="center"/>
    </xf>
    <xf numFmtId="0" fontId="5" fillId="21" borderId="11" xfId="26" applyFont="1" applyFill="1" applyBorder="1" applyAlignment="1">
      <alignment horizontal="center" vertical="center" wrapText="1"/>
    </xf>
    <xf numFmtId="0" fontId="5" fillId="22" borderId="11" xfId="26" applyFont="1" applyFill="1" applyBorder="1" applyAlignment="1">
      <alignment horizontal="center" vertical="center"/>
    </xf>
    <xf numFmtId="0" fontId="5" fillId="23" borderId="14" xfId="26" applyFont="1" applyFill="1" applyBorder="1" applyAlignment="1">
      <alignment horizontal="center" vertical="center" wrapText="1"/>
    </xf>
    <xf numFmtId="0" fontId="29" fillId="18" borderId="1" xfId="18" applyFont="1" applyFill="1" applyBorder="1" applyAlignment="1" applyProtection="1">
      <alignment horizontal="left" vertical="center"/>
      <protection locked="0"/>
    </xf>
    <xf numFmtId="0" fontId="29" fillId="18" borderId="0" xfId="18" applyFont="1" applyFill="1" applyAlignment="1" applyProtection="1">
      <alignment horizontal="left" vertical="center"/>
      <protection locked="0"/>
    </xf>
    <xf numFmtId="0" fontId="2" fillId="18" borderId="1" xfId="18" applyFont="1" applyFill="1" applyBorder="1" applyAlignment="1" applyProtection="1">
      <alignment horizontal="left" vertical="center"/>
      <protection locked="0"/>
    </xf>
    <xf numFmtId="0" fontId="2" fillId="18" borderId="0" xfId="18" applyFont="1" applyFill="1" applyAlignment="1" applyProtection="1">
      <alignment horizontal="left" vertical="center"/>
      <protection locked="0"/>
    </xf>
    <xf numFmtId="0" fontId="2" fillId="18" borderId="0" xfId="18" applyFont="1" applyFill="1" applyAlignment="1" applyProtection="1">
      <alignment horizontal="center" vertical="center"/>
      <protection locked="0"/>
    </xf>
    <xf numFmtId="0" fontId="1" fillId="18" borderId="47" xfId="18" applyFont="1" applyFill="1" applyBorder="1" applyAlignment="1" applyProtection="1">
      <alignment horizontal="center"/>
      <protection locked="0"/>
    </xf>
    <xf numFmtId="0" fontId="1" fillId="18" borderId="8" xfId="18" applyFont="1" applyFill="1" applyBorder="1" applyAlignment="1" applyProtection="1">
      <alignment horizontal="center"/>
      <protection locked="0"/>
    </xf>
    <xf numFmtId="0" fontId="1" fillId="18" borderId="9" xfId="18" applyFont="1" applyFill="1" applyBorder="1" applyAlignment="1" applyProtection="1">
      <alignment horizontal="center"/>
      <protection locked="0"/>
    </xf>
    <xf numFmtId="0" fontId="2" fillId="18" borderId="50" xfId="18" applyFont="1" applyFill="1" applyBorder="1" applyAlignment="1" applyProtection="1">
      <alignment horizontal="center"/>
      <protection locked="0"/>
    </xf>
    <xf numFmtId="0" fontId="2" fillId="18" borderId="0" xfId="18" applyFont="1" applyFill="1" applyAlignment="1" applyProtection="1">
      <alignment horizontal="center"/>
      <protection locked="0"/>
    </xf>
    <xf numFmtId="0" fontId="2" fillId="18" borderId="0" xfId="18" applyFont="1" applyFill="1" applyAlignment="1" applyProtection="1">
      <alignment horizontal="center" vertical="top"/>
      <protection locked="0"/>
    </xf>
    <xf numFmtId="0" fontId="29" fillId="18" borderId="0" xfId="18" applyFont="1" applyFill="1" applyAlignment="1" applyProtection="1">
      <alignment horizontal="center" vertical="top"/>
      <protection locked="0"/>
    </xf>
    <xf numFmtId="0" fontId="1" fillId="18" borderId="59" xfId="18" applyFont="1" applyFill="1" applyBorder="1" applyAlignment="1">
      <alignment horizontal="center"/>
    </xf>
    <xf numFmtId="0" fontId="1" fillId="18" borderId="1" xfId="18" applyFont="1" applyFill="1" applyBorder="1" applyAlignment="1">
      <alignment horizontal="center"/>
    </xf>
    <xf numFmtId="0" fontId="1" fillId="18" borderId="7" xfId="18" applyFont="1" applyFill="1" applyBorder="1" applyAlignment="1">
      <alignment horizontal="center"/>
    </xf>
    <xf numFmtId="0" fontId="5" fillId="19" borderId="50" xfId="18" applyFont="1" applyFill="1" applyBorder="1" applyAlignment="1">
      <alignment horizontal="center"/>
    </xf>
    <xf numFmtId="0" fontId="5" fillId="19" borderId="52" xfId="18" applyFont="1" applyFill="1" applyBorder="1" applyAlignment="1">
      <alignment horizontal="center"/>
    </xf>
    <xf numFmtId="0" fontId="26" fillId="19" borderId="10" xfId="15" applyFont="1" applyFill="1" applyBorder="1" applyAlignment="1">
      <alignment horizontal="center" vertical="center"/>
    </xf>
    <xf numFmtId="0" fontId="26" fillId="19" borderId="27" xfId="15" applyFont="1" applyFill="1" applyBorder="1" applyAlignment="1">
      <alignment horizontal="center" vertical="center"/>
    </xf>
    <xf numFmtId="0" fontId="26" fillId="19" borderId="49" xfId="15" applyFont="1" applyFill="1" applyBorder="1" applyAlignment="1">
      <alignment horizontal="center" vertical="center"/>
    </xf>
    <xf numFmtId="0" fontId="26" fillId="19" borderId="50" xfId="15" applyFont="1" applyFill="1" applyBorder="1" applyAlignment="1">
      <alignment horizontal="center" vertical="center"/>
    </xf>
    <xf numFmtId="0" fontId="26" fillId="19" borderId="46" xfId="15" applyFont="1" applyFill="1" applyBorder="1" applyAlignment="1">
      <alignment horizontal="center" vertical="center"/>
    </xf>
    <xf numFmtId="0" fontId="26" fillId="19" borderId="47" xfId="15" applyFont="1" applyFill="1" applyBorder="1" applyAlignment="1">
      <alignment horizontal="center" vertical="center"/>
    </xf>
    <xf numFmtId="0" fontId="5" fillId="21" borderId="72" xfId="26" applyFont="1" applyFill="1" applyBorder="1" applyAlignment="1">
      <alignment horizontal="center" vertical="center" wrapText="1"/>
    </xf>
    <xf numFmtId="0" fontId="5" fillId="21" borderId="68" xfId="26" applyFont="1" applyFill="1" applyBorder="1" applyAlignment="1">
      <alignment horizontal="center" vertical="center" wrapText="1"/>
    </xf>
    <xf numFmtId="0" fontId="5" fillId="21" borderId="69" xfId="26" applyFont="1" applyFill="1" applyBorder="1" applyAlignment="1">
      <alignment horizontal="center" vertical="center" wrapText="1"/>
    </xf>
    <xf numFmtId="0" fontId="1" fillId="19" borderId="70" xfId="15" applyFont="1" applyFill="1" applyBorder="1" applyAlignment="1">
      <alignment horizontal="center" vertical="center"/>
    </xf>
    <xf numFmtId="0" fontId="1" fillId="19" borderId="26" xfId="15" applyFont="1" applyFill="1" applyBorder="1" applyAlignment="1">
      <alignment horizontal="center" vertical="center"/>
    </xf>
    <xf numFmtId="0" fontId="1" fillId="19" borderId="23" xfId="15" applyFont="1" applyFill="1" applyBorder="1" applyAlignment="1">
      <alignment horizontal="center" vertical="center"/>
    </xf>
    <xf numFmtId="0" fontId="27" fillId="19" borderId="0" xfId="18" applyFont="1" applyFill="1" applyAlignment="1">
      <alignment horizontal="center"/>
    </xf>
    <xf numFmtId="0" fontId="27" fillId="19" borderId="2" xfId="18" applyFont="1" applyFill="1" applyBorder="1" applyAlignment="1">
      <alignment horizontal="center"/>
    </xf>
    <xf numFmtId="0" fontId="2" fillId="19" borderId="0" xfId="18" applyFont="1" applyFill="1" applyAlignment="1">
      <alignment horizontal="center" vertical="center"/>
    </xf>
    <xf numFmtId="0" fontId="2" fillId="19" borderId="2" xfId="18" applyFont="1" applyFill="1" applyBorder="1" applyAlignment="1">
      <alignment horizontal="center" vertical="center"/>
    </xf>
    <xf numFmtId="0" fontId="26" fillId="19" borderId="71" xfId="15" applyFont="1" applyFill="1" applyBorder="1" applyAlignment="1">
      <alignment horizontal="center" vertical="center"/>
    </xf>
    <xf numFmtId="0" fontId="26" fillId="19" borderId="19" xfId="18" applyFont="1" applyFill="1" applyBorder="1" applyAlignment="1">
      <alignment horizontal="center" vertical="center"/>
    </xf>
    <xf numFmtId="0" fontId="26" fillId="19" borderId="44" xfId="15" applyFont="1" applyFill="1" applyBorder="1" applyAlignment="1">
      <alignment horizontal="center" vertical="center"/>
    </xf>
    <xf numFmtId="0" fontId="26" fillId="19" borderId="38" xfId="15" applyFont="1" applyFill="1" applyBorder="1" applyAlignment="1">
      <alignment horizontal="center" vertical="center"/>
    </xf>
    <xf numFmtId="0" fontId="26" fillId="19" borderId="65" xfId="15" applyFont="1" applyFill="1" applyBorder="1" applyAlignment="1">
      <alignment horizontal="center" vertical="center"/>
    </xf>
    <xf numFmtId="0" fontId="26" fillId="19" borderId="55" xfId="15" applyFont="1" applyFill="1" applyBorder="1" applyAlignment="1">
      <alignment horizontal="center" vertical="center"/>
    </xf>
    <xf numFmtId="0" fontId="26" fillId="19" borderId="40" xfId="15" applyFont="1" applyFill="1" applyBorder="1" applyAlignment="1">
      <alignment horizontal="center" vertical="center"/>
    </xf>
    <xf numFmtId="0" fontId="2" fillId="19" borderId="8" xfId="18" applyFont="1" applyFill="1" applyBorder="1" applyAlignment="1">
      <alignment horizontal="center"/>
    </xf>
    <xf numFmtId="0" fontId="2" fillId="19" borderId="9" xfId="18" applyFont="1" applyFill="1" applyBorder="1" applyAlignment="1">
      <alignment horizontal="center"/>
    </xf>
    <xf numFmtId="0" fontId="5" fillId="19" borderId="32" xfId="26" applyFont="1" applyFill="1" applyBorder="1" applyAlignment="1"/>
    <xf numFmtId="0" fontId="5" fillId="19" borderId="5" xfId="26" applyFont="1" applyFill="1" applyBorder="1" applyAlignment="1"/>
    <xf numFmtId="4" fontId="1" fillId="0" borderId="4" xfId="26" applyNumberFormat="1" applyFont="1" applyBorder="1" applyAlignment="1" applyProtection="1">
      <alignment horizontal="center" vertical="center"/>
      <protection locked="0"/>
    </xf>
    <xf numFmtId="4" fontId="1" fillId="0" borderId="6" xfId="26" applyNumberFormat="1" applyFont="1" applyBorder="1" applyAlignment="1" applyProtection="1">
      <alignment horizontal="center" vertical="center"/>
      <protection locked="0"/>
    </xf>
    <xf numFmtId="0" fontId="1" fillId="0" borderId="46" xfId="27" applyBorder="1" applyAlignment="1" applyProtection="1">
      <alignment horizontal="left" vertical="center" wrapText="1"/>
      <protection locked="0"/>
    </xf>
    <xf numFmtId="0" fontId="1" fillId="0" borderId="47" xfId="27" applyBorder="1" applyAlignment="1" applyProtection="1">
      <alignment horizontal="left" vertical="center" wrapText="1"/>
      <protection locked="0"/>
    </xf>
    <xf numFmtId="0" fontId="1" fillId="0" borderId="48" xfId="27" applyBorder="1" applyAlignment="1" applyProtection="1">
      <alignment horizontal="left" vertical="center" wrapText="1"/>
      <protection locked="0"/>
    </xf>
    <xf numFmtId="177" fontId="1" fillId="0" borderId="4" xfId="29" applyNumberFormat="1" applyFont="1" applyFill="1" applyBorder="1" applyAlignment="1" applyProtection="1">
      <alignment horizontal="right" vertical="center" wrapText="1"/>
      <protection locked="0"/>
    </xf>
    <xf numFmtId="177" fontId="1" fillId="0" borderId="6" xfId="29" applyNumberFormat="1" applyFont="1" applyFill="1" applyBorder="1" applyAlignment="1" applyProtection="1">
      <alignment horizontal="right" vertical="center" wrapText="1"/>
      <protection locked="0"/>
    </xf>
    <xf numFmtId="177" fontId="1" fillId="0" borderId="46" xfId="29" applyNumberFormat="1" applyFont="1" applyFill="1" applyBorder="1" applyAlignment="1" applyProtection="1">
      <alignment horizontal="right" vertical="center" wrapText="1"/>
      <protection locked="0"/>
    </xf>
    <xf numFmtId="177" fontId="1" fillId="0" borderId="48" xfId="29" applyNumberFormat="1" applyFont="1" applyFill="1" applyBorder="1" applyAlignment="1" applyProtection="1">
      <alignment horizontal="right" vertical="center" wrapText="1"/>
      <protection locked="0"/>
    </xf>
    <xf numFmtId="0" fontId="1" fillId="0" borderId="14" xfId="27" applyBorder="1" applyAlignment="1" applyProtection="1">
      <alignment horizontal="left" vertical="center" wrapText="1"/>
      <protection locked="0"/>
    </xf>
    <xf numFmtId="0" fontId="5" fillId="28" borderId="32" xfId="26" applyFont="1" applyFill="1" applyBorder="1" applyAlignment="1"/>
    <xf numFmtId="0" fontId="5" fillId="28" borderId="5" xfId="26" applyFont="1" applyFill="1" applyBorder="1" applyAlignment="1"/>
    <xf numFmtId="184" fontId="1" fillId="0" borderId="46" xfId="26" applyNumberFormat="1" applyFont="1" applyBorder="1" applyAlignment="1" applyProtection="1">
      <alignment horizontal="center" vertical="center"/>
      <protection locked="0"/>
    </xf>
    <xf numFmtId="184" fontId="1" fillId="0" borderId="48" xfId="26" applyNumberFormat="1" applyFont="1" applyBorder="1" applyAlignment="1" applyProtection="1">
      <alignment horizontal="center" vertical="center"/>
      <protection locked="0"/>
    </xf>
    <xf numFmtId="0" fontId="1" fillId="17" borderId="49" xfId="15" applyFont="1" applyFill="1" applyBorder="1" applyAlignment="1">
      <alignment horizontal="center" vertical="center"/>
    </xf>
    <xf numFmtId="0" fontId="1" fillId="17" borderId="50" xfId="15" applyFont="1" applyFill="1" applyBorder="1" applyAlignment="1">
      <alignment horizontal="center" vertical="center"/>
    </xf>
    <xf numFmtId="0" fontId="1" fillId="17" borderId="52" xfId="15" applyFont="1" applyFill="1" applyBorder="1" applyAlignment="1">
      <alignment horizontal="center" vertical="center"/>
    </xf>
    <xf numFmtId="0" fontId="1" fillId="17" borderId="46" xfId="15" applyFont="1" applyFill="1" applyBorder="1" applyAlignment="1">
      <alignment horizontal="center" vertical="center"/>
    </xf>
    <xf numFmtId="0" fontId="1" fillId="17" borderId="47" xfId="15" applyFont="1" applyFill="1" applyBorder="1" applyAlignment="1">
      <alignment horizontal="center" vertical="center"/>
    </xf>
    <xf numFmtId="0" fontId="1" fillId="17" borderId="54" xfId="15" applyFont="1" applyFill="1" applyBorder="1" applyAlignment="1">
      <alignment horizontal="center" vertical="center"/>
    </xf>
    <xf numFmtId="0" fontId="2" fillId="17" borderId="53" xfId="26" applyFont="1" applyFill="1" applyBorder="1" applyAlignment="1">
      <alignment horizontal="center"/>
    </xf>
    <xf numFmtId="0" fontId="2" fillId="17" borderId="0" xfId="26" applyFont="1" applyFill="1" applyBorder="1" applyAlignment="1">
      <alignment horizontal="center"/>
    </xf>
    <xf numFmtId="0" fontId="2" fillId="17" borderId="21" xfId="26" applyFont="1" applyFill="1" applyBorder="1" applyAlignment="1">
      <alignment horizontal="center"/>
    </xf>
    <xf numFmtId="0" fontId="1" fillId="17" borderId="55" xfId="15" applyFont="1" applyFill="1" applyBorder="1" applyAlignment="1">
      <alignment horizontal="left" vertical="center"/>
    </xf>
    <xf numFmtId="0" fontId="1" fillId="17" borderId="37" xfId="26" applyFont="1" applyFill="1" applyBorder="1" applyAlignment="1">
      <alignment horizontal="left" vertical="center"/>
    </xf>
    <xf numFmtId="0" fontId="1" fillId="17" borderId="44" xfId="15" applyFont="1" applyFill="1" applyBorder="1" applyAlignment="1">
      <alignment horizontal="center" vertical="center"/>
    </xf>
    <xf numFmtId="0" fontId="1" fillId="17" borderId="38" xfId="15" applyFont="1" applyFill="1" applyBorder="1" applyAlignment="1">
      <alignment horizontal="center" vertical="center"/>
    </xf>
    <xf numFmtId="0" fontId="1" fillId="17" borderId="56" xfId="15" applyFont="1" applyFill="1" applyBorder="1" applyAlignment="1">
      <alignment horizontal="center" vertical="center"/>
    </xf>
    <xf numFmtId="0" fontId="1" fillId="17" borderId="46" xfId="26" applyFont="1" applyFill="1" applyBorder="1" applyAlignment="1">
      <alignment horizontal="center" vertical="center"/>
    </xf>
    <xf numFmtId="0" fontId="1" fillId="17" borderId="47" xfId="26" applyFont="1" applyFill="1" applyBorder="1" applyAlignment="1">
      <alignment horizontal="center" vertical="center"/>
    </xf>
    <xf numFmtId="0" fontId="1" fillId="17" borderId="54" xfId="26" applyFont="1" applyFill="1" applyBorder="1" applyAlignment="1">
      <alignment horizontal="center" vertical="center"/>
    </xf>
    <xf numFmtId="0" fontId="2" fillId="16" borderId="1" xfId="26" applyFont="1" applyFill="1" applyBorder="1" applyAlignment="1">
      <alignment horizontal="right" vertical="center"/>
    </xf>
    <xf numFmtId="0" fontId="2" fillId="16" borderId="0" xfId="26" applyFont="1" applyFill="1" applyBorder="1" applyAlignment="1">
      <alignment horizontal="right" vertical="center"/>
    </xf>
    <xf numFmtId="0" fontId="2" fillId="16" borderId="0" xfId="26" applyFont="1" applyFill="1" applyBorder="1" applyAlignment="1">
      <alignment horizontal="center" vertical="center"/>
    </xf>
    <xf numFmtId="0" fontId="1" fillId="16" borderId="41" xfId="26" applyFont="1" applyFill="1" applyBorder="1" applyAlignment="1">
      <alignment horizontal="center"/>
    </xf>
    <xf numFmtId="0" fontId="1" fillId="16" borderId="25" xfId="26" applyFont="1" applyFill="1" applyBorder="1" applyAlignment="1">
      <alignment horizontal="center"/>
    </xf>
    <xf numFmtId="0" fontId="1" fillId="16" borderId="65" xfId="26" applyFont="1" applyFill="1" applyBorder="1" applyAlignment="1">
      <alignment horizontal="center"/>
    </xf>
    <xf numFmtId="0" fontId="2" fillId="17" borderId="49" xfId="26" applyFont="1" applyFill="1" applyBorder="1" applyAlignment="1">
      <alignment horizontal="center"/>
    </xf>
    <xf numFmtId="0" fontId="2" fillId="17" borderId="50" xfId="26" applyFont="1" applyFill="1" applyBorder="1" applyAlignment="1">
      <alignment horizontal="center"/>
    </xf>
    <xf numFmtId="0" fontId="2" fillId="17" borderId="51" xfId="26" applyFont="1" applyFill="1" applyBorder="1" applyAlignment="1">
      <alignment horizontal="center"/>
    </xf>
    <xf numFmtId="0" fontId="1" fillId="17" borderId="11" xfId="15" applyFont="1" applyFill="1" applyBorder="1" applyAlignment="1">
      <alignment horizontal="left" vertical="center"/>
    </xf>
    <xf numFmtId="0" fontId="1" fillId="17" borderId="3" xfId="15" applyFont="1" applyFill="1" applyBorder="1" applyAlignment="1">
      <alignment horizontal="left" vertical="center"/>
    </xf>
    <xf numFmtId="0" fontId="1" fillId="17" borderId="40" xfId="15" applyFont="1" applyFill="1" applyBorder="1" applyAlignment="1">
      <alignment horizontal="left" vertical="center"/>
    </xf>
    <xf numFmtId="0" fontId="1" fillId="17" borderId="55" xfId="15" applyFont="1" applyFill="1" applyBorder="1" applyAlignment="1">
      <alignment horizontal="center" vertical="center"/>
    </xf>
    <xf numFmtId="0" fontId="1" fillId="17" borderId="40" xfId="15" applyFont="1" applyFill="1" applyBorder="1" applyAlignment="1">
      <alignment horizontal="center" vertical="center"/>
    </xf>
    <xf numFmtId="0" fontId="1" fillId="17" borderId="57" xfId="15" applyFont="1" applyFill="1" applyBorder="1" applyAlignment="1">
      <alignment horizontal="center" vertical="center"/>
    </xf>
    <xf numFmtId="0" fontId="1" fillId="17" borderId="23" xfId="15" applyFont="1" applyFill="1" applyBorder="1" applyAlignment="1">
      <alignment horizontal="center" vertical="center"/>
    </xf>
    <xf numFmtId="0" fontId="2" fillId="17" borderId="66" xfId="26" applyFont="1" applyFill="1" applyBorder="1" applyAlignment="1">
      <alignment horizontal="center"/>
    </xf>
    <xf numFmtId="0" fontId="2" fillId="17" borderId="8" xfId="26" applyFont="1" applyFill="1" applyBorder="1" applyAlignment="1">
      <alignment horizontal="center"/>
    </xf>
    <xf numFmtId="0" fontId="2" fillId="17" borderId="22" xfId="26" applyFont="1" applyFill="1" applyBorder="1" applyAlignment="1">
      <alignment horizontal="center"/>
    </xf>
    <xf numFmtId="0" fontId="1" fillId="9" borderId="32" xfId="26" applyFont="1" applyFill="1" applyBorder="1" applyAlignment="1">
      <alignment horizontal="left"/>
    </xf>
    <xf numFmtId="0" fontId="1" fillId="9" borderId="5" xfId="26" applyFont="1" applyFill="1" applyBorder="1" applyAlignment="1">
      <alignment horizontal="left"/>
    </xf>
    <xf numFmtId="0" fontId="1" fillId="9" borderId="6" xfId="26" applyFont="1" applyFill="1" applyBorder="1" applyAlignment="1">
      <alignment horizontal="left"/>
    </xf>
    <xf numFmtId="0" fontId="1" fillId="7" borderId="47" xfId="26" applyFont="1" applyFill="1" applyBorder="1" applyAlignment="1">
      <alignment horizontal="center"/>
    </xf>
    <xf numFmtId="0" fontId="1" fillId="7" borderId="8" xfId="26" applyFont="1" applyFill="1" applyBorder="1" applyAlignment="1">
      <alignment horizontal="center"/>
    </xf>
    <xf numFmtId="0" fontId="1" fillId="7" borderId="9" xfId="26" applyFont="1" applyFill="1" applyBorder="1" applyAlignment="1">
      <alignment horizontal="center"/>
    </xf>
    <xf numFmtId="0" fontId="1" fillId="0" borderId="0" xfId="26" applyFont="1" applyBorder="1" applyAlignment="1">
      <alignment horizontal="center" vertical="top"/>
    </xf>
    <xf numFmtId="0" fontId="1" fillId="0" borderId="38" xfId="26" applyFont="1" applyBorder="1" applyAlignment="1">
      <alignment horizontal="center" vertical="top"/>
    </xf>
    <xf numFmtId="0" fontId="2" fillId="10" borderId="27" xfId="26" applyFont="1" applyFill="1" applyBorder="1" applyAlignment="1" applyProtection="1">
      <alignment horizontal="center"/>
      <protection locked="0"/>
    </xf>
    <xf numFmtId="0" fontId="2" fillId="10" borderId="3" xfId="26" applyFont="1" applyFill="1" applyBorder="1" applyAlignment="1" applyProtection="1">
      <alignment horizontal="center"/>
      <protection locked="0"/>
    </xf>
    <xf numFmtId="0" fontId="2" fillId="10" borderId="24" xfId="26" applyFont="1" applyFill="1" applyBorder="1" applyAlignment="1" applyProtection="1">
      <alignment horizontal="center"/>
      <protection locked="0"/>
    </xf>
    <xf numFmtId="0" fontId="2" fillId="11" borderId="29" xfId="26" applyFont="1" applyFill="1" applyBorder="1" applyAlignment="1">
      <alignment horizontal="center" vertical="center" wrapText="1"/>
    </xf>
    <xf numFmtId="0" fontId="2" fillId="11" borderId="30" xfId="26" applyFont="1" applyFill="1" applyBorder="1" applyAlignment="1">
      <alignment horizontal="center" vertical="center" wrapText="1"/>
    </xf>
    <xf numFmtId="0" fontId="2" fillId="11" borderId="30" xfId="26" applyFont="1" applyFill="1" applyBorder="1" applyAlignment="1">
      <alignment horizontal="center" vertical="center"/>
    </xf>
    <xf numFmtId="0" fontId="2" fillId="11" borderId="36" xfId="26" applyFont="1" applyFill="1" applyBorder="1" applyAlignment="1">
      <alignment horizontal="center" vertical="center"/>
    </xf>
    <xf numFmtId="0" fontId="2" fillId="11" borderId="29" xfId="26" applyFont="1" applyFill="1" applyBorder="1" applyAlignment="1">
      <alignment horizontal="center"/>
    </xf>
    <xf numFmtId="0" fontId="2" fillId="11" borderId="30" xfId="26" applyFont="1" applyFill="1" applyBorder="1" applyAlignment="1">
      <alignment horizontal="center"/>
    </xf>
    <xf numFmtId="0" fontId="2" fillId="11" borderId="31" xfId="26" applyFont="1" applyFill="1" applyBorder="1" applyAlignment="1">
      <alignment horizontal="center"/>
    </xf>
    <xf numFmtId="0" fontId="2" fillId="11" borderId="46" xfId="26" applyFont="1" applyFill="1" applyBorder="1" applyAlignment="1">
      <alignment horizontal="center"/>
    </xf>
    <xf numFmtId="0" fontId="2" fillId="11" borderId="48" xfId="26" applyFont="1" applyFill="1" applyBorder="1" applyAlignment="1">
      <alignment horizontal="center"/>
    </xf>
    <xf numFmtId="0" fontId="2" fillId="11" borderId="42" xfId="26" applyFont="1" applyFill="1" applyBorder="1" applyAlignment="1">
      <alignment horizontal="center"/>
    </xf>
    <xf numFmtId="0" fontId="1" fillId="0" borderId="32" xfId="27" applyBorder="1" applyAlignment="1">
      <alignment horizontal="left"/>
    </xf>
    <xf numFmtId="0" fontId="1" fillId="0" borderId="5" xfId="26" applyFont="1" applyBorder="1"/>
    <xf numFmtId="9" fontId="1" fillId="9" borderId="63" xfId="26" applyNumberFormat="1" applyFont="1" applyFill="1" applyBorder="1" applyAlignment="1">
      <alignment horizontal="center"/>
    </xf>
    <xf numFmtId="0" fontId="1" fillId="9" borderId="35" xfId="26" applyFont="1" applyFill="1" applyBorder="1" applyAlignment="1">
      <alignment horizontal="center"/>
    </xf>
    <xf numFmtId="0" fontId="2" fillId="14" borderId="29" xfId="26" applyFont="1" applyFill="1" applyBorder="1" applyAlignment="1">
      <alignment horizontal="center"/>
    </xf>
    <xf numFmtId="0" fontId="2" fillId="14" borderId="30" xfId="26" applyFont="1" applyFill="1" applyBorder="1" applyAlignment="1">
      <alignment horizontal="center"/>
    </xf>
    <xf numFmtId="0" fontId="2" fillId="14" borderId="31" xfId="26" applyFont="1" applyFill="1" applyBorder="1" applyAlignment="1">
      <alignment horizontal="center"/>
    </xf>
    <xf numFmtId="0" fontId="2" fillId="14" borderId="42" xfId="26" applyFont="1" applyFill="1" applyBorder="1" applyAlignment="1">
      <alignment horizontal="center"/>
    </xf>
    <xf numFmtId="0" fontId="2" fillId="14" borderId="42" xfId="26" applyFont="1" applyFill="1" applyBorder="1" applyAlignment="1">
      <alignment horizontal="center" vertical="center"/>
    </xf>
    <xf numFmtId="0" fontId="2" fillId="14" borderId="31" xfId="26" applyFont="1" applyFill="1" applyBorder="1" applyAlignment="1">
      <alignment horizontal="center" vertical="center"/>
    </xf>
    <xf numFmtId="0" fontId="1" fillId="9" borderId="63" xfId="26" applyFont="1" applyFill="1" applyBorder="1" applyAlignment="1"/>
    <xf numFmtId="0" fontId="1" fillId="9" borderId="35" xfId="26" applyFont="1" applyFill="1" applyBorder="1" applyAlignment="1"/>
    <xf numFmtId="172" fontId="1" fillId="9" borderId="4" xfId="26" applyNumberFormat="1" applyFont="1" applyFill="1" applyBorder="1" applyAlignment="1">
      <alignment horizontal="right"/>
    </xf>
    <xf numFmtId="172" fontId="1" fillId="9" borderId="6" xfId="26" applyNumberFormat="1" applyFont="1" applyFill="1" applyBorder="1" applyAlignment="1">
      <alignment horizontal="right"/>
    </xf>
    <xf numFmtId="2" fontId="1" fillId="9" borderId="63" xfId="26" applyNumberFormat="1" applyFont="1" applyFill="1" applyBorder="1" applyAlignment="1">
      <alignment horizontal="right"/>
    </xf>
    <xf numFmtId="2" fontId="1" fillId="9" borderId="35" xfId="26" applyNumberFormat="1" applyFont="1" applyFill="1" applyBorder="1" applyAlignment="1">
      <alignment horizontal="right"/>
    </xf>
    <xf numFmtId="175" fontId="1" fillId="9" borderId="63" xfId="30" applyFont="1" applyFill="1" applyBorder="1" applyAlignment="1">
      <alignment horizontal="right"/>
    </xf>
    <xf numFmtId="175" fontId="1" fillId="9" borderId="35" xfId="30" applyFont="1" applyFill="1" applyBorder="1" applyAlignment="1">
      <alignment horizontal="right"/>
    </xf>
    <xf numFmtId="0" fontId="2" fillId="10" borderId="29" xfId="26" applyFont="1" applyFill="1" applyBorder="1" applyAlignment="1">
      <alignment horizontal="center" vertical="center"/>
    </xf>
    <xf numFmtId="0" fontId="2" fillId="10" borderId="30" xfId="26" applyFont="1" applyFill="1" applyBorder="1" applyAlignment="1">
      <alignment horizontal="center" vertical="center"/>
    </xf>
    <xf numFmtId="0" fontId="2" fillId="14" borderId="42" xfId="26" applyFont="1" applyFill="1" applyBorder="1" applyAlignment="1">
      <alignment horizontal="center" vertical="center" wrapText="1"/>
    </xf>
    <xf numFmtId="0" fontId="2" fillId="14" borderId="51" xfId="26" applyFont="1" applyFill="1" applyBorder="1" applyAlignment="1">
      <alignment horizontal="center" vertical="center" wrapText="1"/>
    </xf>
    <xf numFmtId="0" fontId="1" fillId="9" borderId="33" xfId="26" applyFont="1" applyFill="1" applyBorder="1" applyAlignment="1"/>
    <xf numFmtId="0" fontId="1" fillId="9" borderId="34" xfId="26" applyFont="1" applyFill="1" applyBorder="1" applyAlignment="1"/>
    <xf numFmtId="0" fontId="1" fillId="9" borderId="14" xfId="26" applyFont="1" applyFill="1" applyBorder="1" applyAlignment="1">
      <alignment horizontal="center"/>
    </xf>
    <xf numFmtId="0" fontId="2" fillId="14" borderId="42" xfId="26" applyFont="1" applyFill="1" applyBorder="1" applyAlignment="1">
      <alignment horizontal="center" wrapText="1"/>
    </xf>
    <xf numFmtId="0" fontId="2" fillId="14" borderId="31" xfId="26" applyFont="1" applyFill="1" applyBorder="1" applyAlignment="1">
      <alignment horizontal="center" wrapText="1"/>
    </xf>
    <xf numFmtId="0" fontId="2" fillId="15" borderId="32" xfId="26" applyFont="1" applyFill="1" applyBorder="1" applyAlignment="1"/>
    <xf numFmtId="0" fontId="2" fillId="15" borderId="5" xfId="26" applyFont="1" applyFill="1" applyBorder="1" applyAlignment="1"/>
    <xf numFmtId="175" fontId="1" fillId="9" borderId="4" xfId="30" applyFont="1" applyFill="1" applyBorder="1" applyAlignment="1">
      <alignment horizontal="right"/>
    </xf>
    <xf numFmtId="175" fontId="1" fillId="9" borderId="6" xfId="30" applyFont="1" applyFill="1" applyBorder="1" applyAlignment="1">
      <alignment horizontal="right"/>
    </xf>
    <xf numFmtId="0" fontId="2" fillId="0" borderId="1" xfId="26" applyFont="1" applyBorder="1" applyAlignment="1">
      <alignment horizontal="justify" vertical="center" wrapText="1"/>
    </xf>
    <xf numFmtId="0" fontId="2" fillId="0" borderId="0" xfId="26" applyFont="1" applyBorder="1" applyAlignment="1">
      <alignment horizontal="justify" vertical="center" wrapText="1"/>
    </xf>
    <xf numFmtId="0" fontId="2" fillId="0" borderId="2" xfId="26" applyFont="1" applyBorder="1" applyAlignment="1">
      <alignment horizontal="justify" vertical="center" wrapText="1"/>
    </xf>
    <xf numFmtId="0" fontId="2" fillId="0" borderId="1" xfId="26" applyFont="1" applyBorder="1" applyAlignment="1">
      <alignment horizontal="justify" wrapText="1"/>
    </xf>
    <xf numFmtId="0" fontId="2" fillId="0" borderId="0" xfId="26" applyFont="1" applyBorder="1" applyAlignment="1">
      <alignment horizontal="justify" wrapText="1"/>
    </xf>
    <xf numFmtId="0" fontId="2" fillId="0" borderId="2" xfId="26" applyFont="1" applyBorder="1" applyAlignment="1">
      <alignment horizontal="justify" wrapText="1"/>
    </xf>
    <xf numFmtId="0" fontId="1" fillId="0" borderId="0" xfId="26" applyFont="1" applyBorder="1" applyAlignment="1">
      <alignment horizontal="right"/>
    </xf>
    <xf numFmtId="0" fontId="1" fillId="0" borderId="2" xfId="26" applyFont="1" applyBorder="1" applyAlignment="1">
      <alignment horizontal="right"/>
    </xf>
    <xf numFmtId="0" fontId="1" fillId="0" borderId="8" xfId="26" applyFont="1" applyBorder="1" applyAlignment="1">
      <alignment horizontal="right"/>
    </xf>
    <xf numFmtId="0" fontId="1" fillId="0" borderId="9" xfId="26" applyFont="1" applyBorder="1" applyAlignment="1">
      <alignment horizontal="right"/>
    </xf>
    <xf numFmtId="177" fontId="1" fillId="0" borderId="63" xfId="29" applyNumberFormat="1" applyFont="1" applyFill="1" applyBorder="1" applyAlignment="1" applyProtection="1">
      <alignment horizontal="right" vertical="center" wrapText="1"/>
      <protection locked="0"/>
    </xf>
    <xf numFmtId="177" fontId="1" fillId="0" borderId="35" xfId="29" applyNumberFormat="1" applyFont="1" applyFill="1" applyBorder="1" applyAlignment="1" applyProtection="1">
      <alignment horizontal="right" vertical="center" wrapText="1"/>
      <protection locked="0"/>
    </xf>
    <xf numFmtId="0" fontId="36" fillId="24" borderId="32" xfId="26" applyFont="1" applyFill="1" applyBorder="1" applyAlignment="1">
      <alignment horizontal="left" vertical="center"/>
    </xf>
    <xf numFmtId="0" fontId="36" fillId="24" borderId="5" xfId="26" applyFont="1" applyFill="1" applyBorder="1" applyAlignment="1">
      <alignment horizontal="left" vertical="center"/>
    </xf>
    <xf numFmtId="0" fontId="36" fillId="24" borderId="39" xfId="26" applyFont="1" applyFill="1" applyBorder="1" applyAlignment="1">
      <alignment horizontal="left" vertical="center"/>
    </xf>
    <xf numFmtId="0" fontId="6" fillId="27" borderId="74" xfId="26" applyFont="1" applyFill="1" applyBorder="1" applyAlignment="1">
      <alignment horizontal="center" vertical="center" wrapText="1"/>
    </xf>
    <xf numFmtId="0" fontId="5" fillId="27" borderId="44" xfId="26" applyFont="1" applyFill="1" applyBorder="1" applyAlignment="1">
      <alignment horizontal="center"/>
    </xf>
    <xf numFmtId="0" fontId="5" fillId="27" borderId="57" xfId="26" applyFont="1" applyFill="1" applyBorder="1" applyAlignment="1">
      <alignment horizontal="center"/>
    </xf>
    <xf numFmtId="0" fontId="5" fillId="21" borderId="64" xfId="26" applyFont="1" applyFill="1" applyBorder="1" applyAlignment="1">
      <alignment horizontal="center" vertical="center" wrapText="1"/>
    </xf>
    <xf numFmtId="0" fontId="2" fillId="9" borderId="16" xfId="36" applyFont="1" applyFill="1" applyBorder="1" applyAlignment="1">
      <alignment horizontal="right" vertical="center"/>
    </xf>
    <xf numFmtId="0" fontId="2" fillId="9" borderId="17" xfId="36" applyFont="1" applyFill="1" applyBorder="1" applyAlignment="1">
      <alignment horizontal="right" vertical="center"/>
    </xf>
    <xf numFmtId="0" fontId="2" fillId="9" borderId="18" xfId="36" applyFont="1" applyFill="1" applyBorder="1" applyAlignment="1">
      <alignment horizontal="right" vertical="center"/>
    </xf>
    <xf numFmtId="0" fontId="2" fillId="24" borderId="16" xfId="36" applyFont="1" applyFill="1" applyBorder="1" applyAlignment="1">
      <alignment horizontal="right" vertical="center" wrapText="1"/>
    </xf>
    <xf numFmtId="0" fontId="2" fillId="24" borderId="17" xfId="36" applyFont="1" applyFill="1" applyBorder="1" applyAlignment="1">
      <alignment horizontal="right" vertical="center" wrapText="1"/>
    </xf>
    <xf numFmtId="0" fontId="2" fillId="24" borderId="18" xfId="36" applyFont="1" applyFill="1" applyBorder="1" applyAlignment="1">
      <alignment horizontal="right" vertical="center" wrapText="1"/>
    </xf>
    <xf numFmtId="0" fontId="1" fillId="0" borderId="1" xfId="36" applyFont="1" applyBorder="1" applyAlignment="1">
      <alignment horizontal="justify" vertical="center"/>
    </xf>
    <xf numFmtId="0" fontId="1" fillId="0" borderId="0" xfId="36" applyFont="1" applyBorder="1" applyAlignment="1">
      <alignment horizontal="justify" vertical="center"/>
    </xf>
    <xf numFmtId="0" fontId="1" fillId="0" borderId="2" xfId="36" applyFont="1" applyBorder="1" applyAlignment="1">
      <alignment horizontal="justify" vertical="center"/>
    </xf>
    <xf numFmtId="0" fontId="2" fillId="0" borderId="1" xfId="36" applyFont="1" applyBorder="1" applyAlignment="1">
      <alignment horizontal="left" wrapText="1"/>
    </xf>
    <xf numFmtId="0" fontId="2" fillId="0" borderId="0" xfId="36" applyFont="1" applyBorder="1" applyAlignment="1">
      <alignment horizontal="left" wrapText="1"/>
    </xf>
    <xf numFmtId="0" fontId="2" fillId="0" borderId="2" xfId="36" applyFont="1" applyBorder="1" applyAlignment="1">
      <alignment horizontal="left" wrapText="1"/>
    </xf>
    <xf numFmtId="0" fontId="5" fillId="22" borderId="29" xfId="36" applyFont="1" applyFill="1" applyBorder="1" applyAlignment="1">
      <alignment horizontal="center" vertical="center"/>
    </xf>
    <xf numFmtId="0" fontId="5" fillId="22" borderId="30" xfId="36" applyFont="1" applyFill="1" applyBorder="1" applyAlignment="1">
      <alignment horizontal="center" vertical="center"/>
    </xf>
    <xf numFmtId="0" fontId="5" fillId="22" borderId="42" xfId="36" applyFont="1" applyFill="1" applyBorder="1" applyAlignment="1">
      <alignment horizontal="center" vertical="center" wrapText="1"/>
    </xf>
    <xf numFmtId="0" fontId="5" fillId="22" borderId="30" xfId="36" applyFont="1" applyFill="1" applyBorder="1" applyAlignment="1">
      <alignment horizontal="center" vertical="center" wrapText="1"/>
    </xf>
    <xf numFmtId="0" fontId="5" fillId="22" borderId="36" xfId="36" applyFont="1" applyFill="1" applyBorder="1" applyAlignment="1">
      <alignment horizontal="center" vertical="center" wrapText="1"/>
    </xf>
    <xf numFmtId="0" fontId="5" fillId="19" borderId="32" xfId="36" applyFont="1" applyFill="1" applyBorder="1" applyAlignment="1"/>
    <xf numFmtId="0" fontId="5" fillId="19" borderId="5" xfId="36" applyFont="1" applyFill="1" applyBorder="1" applyAlignment="1"/>
    <xf numFmtId="177" fontId="1" fillId="0" borderId="4" xfId="30" applyNumberFormat="1" applyFont="1" applyFill="1" applyBorder="1" applyAlignment="1" applyProtection="1">
      <alignment horizontal="center" vertical="center"/>
    </xf>
    <xf numFmtId="177" fontId="1" fillId="0" borderId="5" xfId="30" applyNumberFormat="1" applyFont="1" applyFill="1" applyBorder="1" applyAlignment="1" applyProtection="1">
      <alignment horizontal="center" vertical="center"/>
    </xf>
    <xf numFmtId="177" fontId="1" fillId="0" borderId="39" xfId="30" applyNumberFormat="1" applyFont="1" applyFill="1" applyBorder="1" applyAlignment="1" applyProtection="1">
      <alignment horizontal="center" vertical="center"/>
    </xf>
    <xf numFmtId="177" fontId="1" fillId="0" borderId="63" xfId="30" applyNumberFormat="1" applyFont="1" applyFill="1" applyBorder="1" applyAlignment="1" applyProtection="1">
      <alignment horizontal="center" vertical="center"/>
    </xf>
    <xf numFmtId="177" fontId="1" fillId="0" borderId="34" xfId="30" applyNumberFormat="1" applyFont="1" applyFill="1" applyBorder="1" applyAlignment="1" applyProtection="1">
      <alignment horizontal="center" vertical="center"/>
    </xf>
    <xf numFmtId="177" fontId="1" fillId="0" borderId="43" xfId="30" applyNumberFormat="1" applyFont="1" applyFill="1" applyBorder="1" applyAlignment="1" applyProtection="1">
      <alignment horizontal="center" vertical="center"/>
    </xf>
    <xf numFmtId="0" fontId="1" fillId="9" borderId="63" xfId="36" applyFont="1" applyFill="1" applyBorder="1" applyAlignment="1" applyProtection="1">
      <alignment horizontal="left" vertical="center" wrapText="1"/>
      <protection locked="0"/>
    </xf>
    <xf numFmtId="0" fontId="1" fillId="9" borderId="34" xfId="36" applyFont="1" applyFill="1" applyBorder="1" applyAlignment="1" applyProtection="1">
      <alignment horizontal="left" vertical="center" wrapText="1"/>
      <protection locked="0"/>
    </xf>
    <xf numFmtId="0" fontId="1" fillId="9" borderId="35" xfId="36" applyFont="1" applyFill="1" applyBorder="1" applyAlignment="1" applyProtection="1">
      <alignment horizontal="left" vertical="center" wrapText="1"/>
      <protection locked="0"/>
    </xf>
    <xf numFmtId="184" fontId="1" fillId="9" borderId="63" xfId="36" applyNumberFormat="1" applyFont="1" applyFill="1" applyBorder="1" applyAlignment="1" applyProtection="1">
      <alignment horizontal="center" vertical="center"/>
      <protection locked="0"/>
    </xf>
    <xf numFmtId="184" fontId="1" fillId="9" borderId="35" xfId="36" applyNumberFormat="1" applyFont="1" applyFill="1" applyBorder="1" applyAlignment="1" applyProtection="1">
      <alignment horizontal="center" vertical="center"/>
      <protection locked="0"/>
    </xf>
    <xf numFmtId="0" fontId="2" fillId="9" borderId="16" xfId="36" applyFont="1" applyFill="1" applyBorder="1" applyAlignment="1">
      <alignment horizontal="right"/>
    </xf>
    <xf numFmtId="0" fontId="2" fillId="9" borderId="17" xfId="36" applyFont="1" applyFill="1" applyBorder="1" applyAlignment="1">
      <alignment horizontal="right"/>
    </xf>
    <xf numFmtId="0" fontId="2" fillId="9" borderId="18" xfId="36" applyFont="1" applyFill="1" applyBorder="1" applyAlignment="1">
      <alignment horizontal="right"/>
    </xf>
    <xf numFmtId="0" fontId="2" fillId="22" borderId="16" xfId="36" applyFont="1" applyFill="1" applyBorder="1" applyAlignment="1">
      <alignment horizontal="right"/>
    </xf>
    <xf numFmtId="0" fontId="2" fillId="22" borderId="17" xfId="36" applyFont="1" applyFill="1" applyBorder="1" applyAlignment="1">
      <alignment horizontal="right"/>
    </xf>
    <xf numFmtId="0" fontId="2" fillId="22" borderId="18" xfId="36" applyFont="1" applyFill="1" applyBorder="1" applyAlignment="1">
      <alignment horizontal="right"/>
    </xf>
    <xf numFmtId="0" fontId="5" fillId="24" borderId="32" xfId="36" applyFont="1" applyFill="1" applyBorder="1" applyAlignment="1">
      <alignment horizontal="left" vertical="center"/>
    </xf>
    <xf numFmtId="0" fontId="5" fillId="24" borderId="5" xfId="36" applyFont="1" applyFill="1" applyBorder="1" applyAlignment="1">
      <alignment horizontal="left" vertical="center"/>
    </xf>
    <xf numFmtId="0" fontId="5" fillId="24" borderId="39" xfId="36" applyFont="1" applyFill="1" applyBorder="1" applyAlignment="1">
      <alignment horizontal="left" vertical="center"/>
    </xf>
    <xf numFmtId="0" fontId="1" fillId="9" borderId="33" xfId="36" applyFont="1" applyFill="1" applyBorder="1" applyAlignment="1">
      <alignment horizontal="center"/>
    </xf>
    <xf numFmtId="0" fontId="1" fillId="9" borderId="34" xfId="36" applyFont="1" applyFill="1" applyBorder="1" applyAlignment="1">
      <alignment horizontal="center"/>
    </xf>
    <xf numFmtId="0" fontId="1" fillId="9" borderId="43" xfId="36" applyFont="1" applyFill="1" applyBorder="1" applyAlignment="1">
      <alignment horizontal="center"/>
    </xf>
    <xf numFmtId="0" fontId="1" fillId="0" borderId="4" xfId="36" applyFont="1" applyBorder="1" applyAlignment="1" applyProtection="1">
      <alignment horizontal="left" vertical="center" wrapText="1"/>
      <protection locked="0"/>
    </xf>
    <xf numFmtId="0" fontId="1" fillId="0" borderId="5" xfId="36" applyFont="1" applyBorder="1" applyAlignment="1" applyProtection="1">
      <alignment horizontal="left" vertical="center" wrapText="1"/>
      <protection locked="0"/>
    </xf>
    <xf numFmtId="0" fontId="1" fillId="0" borderId="6" xfId="36" applyFont="1" applyBorder="1" applyAlignment="1" applyProtection="1">
      <alignment horizontal="left" vertical="center" wrapText="1"/>
      <protection locked="0"/>
    </xf>
    <xf numFmtId="184" fontId="1" fillId="0" borderId="4" xfId="36" applyNumberFormat="1" applyFont="1" applyBorder="1" applyAlignment="1" applyProtection="1">
      <alignment horizontal="center" vertical="center"/>
      <protection locked="0"/>
    </xf>
    <xf numFmtId="184" fontId="1" fillId="0" borderId="6" xfId="36" applyNumberFormat="1" applyFont="1" applyBorder="1" applyAlignment="1" applyProtection="1">
      <alignment horizontal="center" vertical="center"/>
      <protection locked="0"/>
    </xf>
    <xf numFmtId="4" fontId="1" fillId="0" borderId="4" xfId="36" applyNumberFormat="1" applyFont="1" applyBorder="1" applyAlignment="1" applyProtection="1">
      <alignment horizontal="center" vertical="center"/>
      <protection locked="0"/>
    </xf>
    <xf numFmtId="4" fontId="1" fillId="0" borderId="6" xfId="36" applyNumberFormat="1" applyFont="1" applyBorder="1" applyAlignment="1" applyProtection="1">
      <alignment horizontal="center" vertical="center"/>
      <protection locked="0"/>
    </xf>
    <xf numFmtId="0" fontId="5" fillId="22" borderId="11" xfId="36" applyFont="1" applyFill="1" applyBorder="1" applyAlignment="1">
      <alignment horizontal="center" vertical="center" wrapText="1"/>
    </xf>
    <xf numFmtId="0" fontId="1" fillId="0" borderId="46" xfId="36" applyFont="1" applyBorder="1" applyAlignment="1" applyProtection="1">
      <alignment horizontal="left" vertical="center" wrapText="1"/>
      <protection locked="0"/>
    </xf>
    <xf numFmtId="0" fontId="1" fillId="0" borderId="47" xfId="36" applyFont="1" applyBorder="1" applyAlignment="1" applyProtection="1">
      <alignment horizontal="left" vertical="center" wrapText="1"/>
      <protection locked="0"/>
    </xf>
    <xf numFmtId="4" fontId="1" fillId="0" borderId="46" xfId="36" applyNumberFormat="1" applyFont="1" applyBorder="1" applyAlignment="1" applyProtection="1">
      <alignment horizontal="center" vertical="center"/>
      <protection locked="0"/>
    </xf>
    <xf numFmtId="4" fontId="1" fillId="0" borderId="48" xfId="36" applyNumberFormat="1" applyFont="1" applyBorder="1" applyAlignment="1" applyProtection="1">
      <alignment horizontal="center" vertical="center"/>
      <protection locked="0"/>
    </xf>
    <xf numFmtId="0" fontId="1" fillId="0" borderId="63" xfId="27" applyBorder="1" applyAlignment="1" applyProtection="1">
      <alignment horizontal="left" vertical="center" wrapText="1"/>
      <protection locked="0"/>
    </xf>
    <xf numFmtId="0" fontId="1" fillId="0" borderId="34" xfId="27" applyBorder="1" applyAlignment="1" applyProtection="1">
      <alignment horizontal="left" vertical="center" wrapText="1"/>
      <protection locked="0"/>
    </xf>
    <xf numFmtId="0" fontId="1" fillId="0" borderId="35" xfId="27" applyBorder="1" applyAlignment="1" applyProtection="1">
      <alignment horizontal="left" vertical="center" wrapText="1"/>
      <protection locked="0"/>
    </xf>
    <xf numFmtId="0" fontId="2" fillId="9" borderId="7" xfId="36" applyFont="1" applyFill="1" applyBorder="1" applyAlignment="1">
      <alignment horizontal="right"/>
    </xf>
    <xf numFmtId="0" fontId="2" fillId="9" borderId="8" xfId="36" applyFont="1" applyFill="1" applyBorder="1" applyAlignment="1">
      <alignment horizontal="right"/>
    </xf>
    <xf numFmtId="0" fontId="2" fillId="9" borderId="9" xfId="36" applyFont="1" applyFill="1" applyBorder="1" applyAlignment="1">
      <alignment horizontal="right"/>
    </xf>
    <xf numFmtId="0" fontId="6" fillId="5" borderId="33" xfId="36" applyFont="1" applyFill="1" applyBorder="1" applyAlignment="1">
      <alignment horizontal="center" vertical="center"/>
    </xf>
    <xf numFmtId="0" fontId="6" fillId="5" borderId="34" xfId="36" applyFont="1" applyFill="1" applyBorder="1" applyAlignment="1">
      <alignment horizontal="center" vertical="center"/>
    </xf>
    <xf numFmtId="0" fontId="6" fillId="5" borderId="43" xfId="36" applyFont="1" applyFill="1" applyBorder="1" applyAlignment="1">
      <alignment horizontal="center" vertical="center"/>
    </xf>
    <xf numFmtId="0" fontId="5" fillId="24" borderId="32" xfId="36" applyFont="1" applyFill="1" applyBorder="1" applyAlignment="1">
      <alignment horizontal="left" vertical="center" wrapText="1"/>
    </xf>
    <xf numFmtId="0" fontId="5" fillId="24" borderId="5" xfId="36" applyFont="1" applyFill="1" applyBorder="1" applyAlignment="1">
      <alignment horizontal="left" vertical="center" wrapText="1"/>
    </xf>
    <xf numFmtId="0" fontId="5" fillId="24" borderId="39" xfId="36" applyFont="1" applyFill="1" applyBorder="1" applyAlignment="1">
      <alignment horizontal="left" vertical="center" wrapText="1"/>
    </xf>
    <xf numFmtId="0" fontId="6" fillId="0" borderId="58" xfId="36" applyFont="1" applyBorder="1" applyAlignment="1">
      <alignment horizontal="center" vertical="center" wrapText="1"/>
    </xf>
    <xf numFmtId="0" fontId="6" fillId="0" borderId="38" xfId="36" applyFont="1" applyBorder="1" applyAlignment="1">
      <alignment horizontal="center" vertical="center" wrapText="1"/>
    </xf>
    <xf numFmtId="0" fontId="6" fillId="0" borderId="56" xfId="36" applyFont="1" applyBorder="1" applyAlignment="1">
      <alignment horizontal="center" vertical="center" wrapText="1"/>
    </xf>
    <xf numFmtId="0" fontId="5" fillId="25" borderId="11" xfId="36" applyFont="1" applyFill="1" applyBorder="1" applyAlignment="1">
      <alignment horizontal="center" vertical="center" wrapText="1"/>
    </xf>
    <xf numFmtId="0" fontId="1" fillId="0" borderId="3" xfId="36" applyFont="1" applyBorder="1" applyAlignment="1" applyProtection="1">
      <alignment horizontal="left" vertical="center" wrapText="1"/>
      <protection locked="0"/>
    </xf>
    <xf numFmtId="177" fontId="1" fillId="0" borderId="4" xfId="39" applyNumberFormat="1" applyFont="1" applyFill="1" applyBorder="1" applyAlignment="1" applyProtection="1">
      <alignment horizontal="right" vertical="center" wrapText="1"/>
      <protection locked="0"/>
    </xf>
    <xf numFmtId="177" fontId="1" fillId="0" borderId="6" xfId="39" applyNumberFormat="1" applyFont="1" applyFill="1" applyBorder="1" applyAlignment="1" applyProtection="1">
      <alignment horizontal="right" vertical="center" wrapText="1"/>
      <protection locked="0"/>
    </xf>
    <xf numFmtId="0" fontId="1" fillId="0" borderId="14" xfId="36" applyFont="1" applyBorder="1" applyAlignment="1" applyProtection="1">
      <alignment horizontal="left" vertical="center" wrapText="1"/>
      <protection locked="0"/>
    </xf>
    <xf numFmtId="177" fontId="1" fillId="0" borderId="63" xfId="39" applyNumberFormat="1" applyFont="1" applyFill="1" applyBorder="1" applyAlignment="1" applyProtection="1">
      <alignment horizontal="right" vertical="center" wrapText="1"/>
      <protection locked="0"/>
    </xf>
    <xf numFmtId="177" fontId="1" fillId="0" borderId="35" xfId="39" applyNumberFormat="1" applyFont="1" applyFill="1" applyBorder="1" applyAlignment="1" applyProtection="1">
      <alignment horizontal="right" vertical="center" wrapText="1"/>
      <protection locked="0"/>
    </xf>
    <xf numFmtId="0" fontId="1" fillId="0" borderId="37" xfId="36" applyFont="1" applyBorder="1" applyAlignment="1" applyProtection="1">
      <alignment horizontal="left" vertical="center" wrapText="1"/>
      <protection locked="0"/>
    </xf>
    <xf numFmtId="177" fontId="1" fillId="0" borderId="46" xfId="39" applyNumberFormat="1" applyFont="1" applyFill="1" applyBorder="1" applyAlignment="1" applyProtection="1">
      <alignment horizontal="right" vertical="center" wrapText="1"/>
      <protection locked="0"/>
    </xf>
    <xf numFmtId="177" fontId="1" fillId="0" borderId="48" xfId="39" applyNumberFormat="1" applyFont="1" applyFill="1" applyBorder="1" applyAlignment="1" applyProtection="1">
      <alignment horizontal="right" vertical="center" wrapText="1"/>
      <protection locked="0"/>
    </xf>
    <xf numFmtId="9" fontId="1" fillId="0" borderId="14" xfId="38" applyFont="1" applyFill="1" applyBorder="1" applyAlignment="1" applyProtection="1">
      <alignment horizontal="center" vertical="center"/>
      <protection locked="0"/>
    </xf>
    <xf numFmtId="0" fontId="6" fillId="9" borderId="58" xfId="36" applyFont="1" applyFill="1" applyBorder="1" applyAlignment="1">
      <alignment horizontal="center" vertical="center" wrapText="1"/>
    </xf>
    <xf numFmtId="0" fontId="6" fillId="9" borderId="38" xfId="36" applyFont="1" applyFill="1" applyBorder="1" applyAlignment="1">
      <alignment horizontal="center" vertical="center" wrapText="1"/>
    </xf>
    <xf numFmtId="0" fontId="6" fillId="9" borderId="56" xfId="36" applyFont="1" applyFill="1" applyBorder="1" applyAlignment="1">
      <alignment horizontal="center" vertical="center" wrapText="1"/>
    </xf>
    <xf numFmtId="184" fontId="1" fillId="0" borderId="3" xfId="36" applyNumberFormat="1" applyFont="1" applyBorder="1" applyAlignment="1" applyProtection="1">
      <alignment horizontal="center" vertical="center" wrapText="1"/>
      <protection locked="0"/>
    </xf>
    <xf numFmtId="184" fontId="1" fillId="0" borderId="37" xfId="36" applyNumberFormat="1" applyFont="1" applyBorder="1" applyAlignment="1" applyProtection="1">
      <alignment horizontal="center" vertical="center" wrapText="1"/>
      <protection locked="0"/>
    </xf>
    <xf numFmtId="0" fontId="1" fillId="0" borderId="3" xfId="37" applyFont="1" applyBorder="1" applyAlignment="1" applyProtection="1">
      <alignment horizontal="left" vertical="center" wrapText="1"/>
      <protection locked="0"/>
    </xf>
    <xf numFmtId="185" fontId="1" fillId="0" borderId="3" xfId="36" applyNumberFormat="1" applyFont="1" applyBorder="1" applyAlignment="1" applyProtection="1">
      <alignment horizontal="center" vertical="center" wrapText="1"/>
      <protection locked="0"/>
    </xf>
    <xf numFmtId="186" fontId="1" fillId="0" borderId="3" xfId="36" applyNumberFormat="1" applyFont="1" applyBorder="1" applyAlignment="1" applyProtection="1">
      <alignment horizontal="center" vertical="center" wrapText="1"/>
      <protection locked="0"/>
    </xf>
    <xf numFmtId="0" fontId="6" fillId="9" borderId="7" xfId="36" applyFont="1" applyFill="1" applyBorder="1" applyAlignment="1">
      <alignment horizontal="center"/>
    </xf>
    <xf numFmtId="0" fontId="6" fillId="9" borderId="8" xfId="36" applyFont="1" applyFill="1" applyBorder="1" applyAlignment="1">
      <alignment horizontal="center"/>
    </xf>
    <xf numFmtId="0" fontId="6" fillId="9" borderId="9" xfId="36" applyFont="1" applyFill="1" applyBorder="1" applyAlignment="1">
      <alignment horizontal="center"/>
    </xf>
    <xf numFmtId="0" fontId="5" fillId="24" borderId="29" xfId="36" applyFont="1" applyFill="1" applyBorder="1" applyAlignment="1">
      <alignment horizontal="left" vertical="center"/>
    </xf>
    <xf numFmtId="0" fontId="5" fillId="24" borderId="30" xfId="36" applyFont="1" applyFill="1" applyBorder="1" applyAlignment="1">
      <alignment horizontal="left" vertical="center"/>
    </xf>
    <xf numFmtId="0" fontId="5" fillId="24" borderId="36" xfId="36" applyFont="1" applyFill="1" applyBorder="1" applyAlignment="1">
      <alignment horizontal="left" vertical="center"/>
    </xf>
    <xf numFmtId="0" fontId="6" fillId="9" borderId="58" xfId="36" applyFont="1" applyFill="1" applyBorder="1" applyAlignment="1">
      <alignment horizontal="center"/>
    </xf>
    <xf numFmtId="0" fontId="6" fillId="9" borderId="38" xfId="36" applyFont="1" applyFill="1" applyBorder="1" applyAlignment="1">
      <alignment horizontal="center"/>
    </xf>
    <xf numFmtId="0" fontId="6" fillId="9" borderId="56" xfId="36" applyFont="1" applyFill="1" applyBorder="1" applyAlignment="1">
      <alignment horizontal="center"/>
    </xf>
    <xf numFmtId="0" fontId="5" fillId="21" borderId="72" xfId="36" applyFont="1" applyFill="1" applyBorder="1" applyAlignment="1">
      <alignment horizontal="center" vertical="center" wrapText="1"/>
    </xf>
    <xf numFmtId="0" fontId="5" fillId="21" borderId="68" xfId="36" applyFont="1" applyFill="1" applyBorder="1" applyAlignment="1">
      <alignment horizontal="center" vertical="center" wrapText="1"/>
    </xf>
    <xf numFmtId="0" fontId="5" fillId="21" borderId="69" xfId="36" applyFont="1" applyFill="1" applyBorder="1" applyAlignment="1">
      <alignment horizontal="center" vertical="center" wrapText="1"/>
    </xf>
    <xf numFmtId="0" fontId="1" fillId="9" borderId="7" xfId="36" applyFont="1" applyFill="1" applyBorder="1" applyAlignment="1">
      <alignment horizontal="center"/>
    </xf>
    <xf numFmtId="0" fontId="1" fillId="9" borderId="8" xfId="36" applyFont="1" applyFill="1" applyBorder="1" applyAlignment="1">
      <alignment horizontal="center"/>
    </xf>
    <xf numFmtId="0" fontId="1" fillId="9" borderId="9" xfId="36" applyFont="1" applyFill="1" applyBorder="1" applyAlignment="1">
      <alignment horizontal="center"/>
    </xf>
    <xf numFmtId="0" fontId="5" fillId="21" borderId="11" xfId="36" applyFont="1" applyFill="1" applyBorder="1" applyAlignment="1">
      <alignment horizontal="center" vertical="center" wrapText="1"/>
    </xf>
    <xf numFmtId="0" fontId="5" fillId="22" borderId="11" xfId="36" applyFont="1" applyFill="1" applyBorder="1" applyAlignment="1">
      <alignment horizontal="center" vertical="center"/>
    </xf>
    <xf numFmtId="0" fontId="5" fillId="23" borderId="14" xfId="36" applyFont="1" applyFill="1" applyBorder="1" applyAlignment="1">
      <alignment horizontal="center" vertical="center" wrapText="1"/>
    </xf>
    <xf numFmtId="0" fontId="29" fillId="18" borderId="1" xfId="5" applyFont="1" applyFill="1" applyBorder="1" applyAlignment="1" applyProtection="1">
      <alignment horizontal="left" vertical="center"/>
      <protection locked="0"/>
    </xf>
    <xf numFmtId="0" fontId="29" fillId="18" borderId="0" xfId="5" applyFont="1" applyFill="1" applyAlignment="1" applyProtection="1">
      <alignment horizontal="left" vertical="center"/>
      <protection locked="0"/>
    </xf>
    <xf numFmtId="0" fontId="2" fillId="18" borderId="1" xfId="5" applyFont="1" applyFill="1" applyBorder="1" applyAlignment="1" applyProtection="1">
      <alignment horizontal="left" vertical="center"/>
      <protection locked="0"/>
    </xf>
    <xf numFmtId="0" fontId="2" fillId="18" borderId="0" xfId="5" applyFont="1" applyFill="1" applyAlignment="1" applyProtection="1">
      <alignment horizontal="left" vertical="center"/>
      <protection locked="0"/>
    </xf>
    <xf numFmtId="0" fontId="2" fillId="18" borderId="0" xfId="5" applyFont="1" applyFill="1" applyAlignment="1" applyProtection="1">
      <alignment horizontal="center" vertical="center"/>
      <protection locked="0"/>
    </xf>
    <xf numFmtId="0" fontId="1" fillId="18" borderId="47" xfId="5" applyFont="1" applyFill="1" applyBorder="1" applyAlignment="1" applyProtection="1">
      <alignment horizontal="center"/>
      <protection locked="0"/>
    </xf>
    <xf numFmtId="0" fontId="1" fillId="18" borderId="8" xfId="5" applyFont="1" applyFill="1" applyBorder="1" applyAlignment="1" applyProtection="1">
      <alignment horizontal="center"/>
      <protection locked="0"/>
    </xf>
    <xf numFmtId="0" fontId="1" fillId="18" borderId="9" xfId="5" applyFont="1" applyFill="1" applyBorder="1" applyAlignment="1" applyProtection="1">
      <alignment horizontal="center"/>
      <protection locked="0"/>
    </xf>
    <xf numFmtId="0" fontId="2" fillId="19" borderId="8" xfId="5" applyFont="1" applyFill="1" applyBorder="1" applyAlignment="1">
      <alignment horizontal="center"/>
    </xf>
    <xf numFmtId="0" fontId="2" fillId="19" borderId="9" xfId="5" applyFont="1" applyFill="1" applyBorder="1" applyAlignment="1">
      <alignment horizontal="center"/>
    </xf>
    <xf numFmtId="0" fontId="2" fillId="18" borderId="50" xfId="5" applyFont="1" applyFill="1" applyBorder="1" applyAlignment="1" applyProtection="1">
      <alignment horizontal="center"/>
      <protection locked="0"/>
    </xf>
    <xf numFmtId="0" fontId="2" fillId="18" borderId="0" xfId="5" applyFont="1" applyFill="1" applyAlignment="1" applyProtection="1">
      <alignment horizontal="center"/>
      <protection locked="0"/>
    </xf>
    <xf numFmtId="0" fontId="2" fillId="18" borderId="1" xfId="5" applyFont="1" applyFill="1" applyBorder="1" applyAlignment="1" applyProtection="1">
      <alignment horizontal="left" vertical="top"/>
      <protection locked="0"/>
    </xf>
    <xf numFmtId="0" fontId="2" fillId="18" borderId="0" xfId="5" applyFont="1" applyFill="1" applyAlignment="1" applyProtection="1">
      <alignment horizontal="left" vertical="top"/>
      <protection locked="0"/>
    </xf>
    <xf numFmtId="0" fontId="2" fillId="18" borderId="0" xfId="5" applyFont="1" applyFill="1" applyAlignment="1" applyProtection="1">
      <alignment horizontal="center" vertical="top"/>
      <protection locked="0"/>
    </xf>
    <xf numFmtId="0" fontId="29" fillId="18" borderId="0" xfId="5" applyFont="1" applyFill="1" applyAlignment="1" applyProtection="1">
      <alignment horizontal="center" vertical="top"/>
      <protection locked="0"/>
    </xf>
    <xf numFmtId="0" fontId="1" fillId="18" borderId="59" xfId="5" applyFont="1" applyFill="1" applyBorder="1" applyAlignment="1">
      <alignment horizontal="center"/>
    </xf>
    <xf numFmtId="0" fontId="1" fillId="18" borderId="1" xfId="5" applyFont="1" applyFill="1" applyBorder="1" applyAlignment="1">
      <alignment horizontal="center"/>
    </xf>
    <xf numFmtId="0" fontId="1" fillId="18" borderId="7" xfId="5" applyFont="1" applyFill="1" applyBorder="1" applyAlignment="1">
      <alignment horizontal="center"/>
    </xf>
    <xf numFmtId="0" fontId="5" fillId="19" borderId="50" xfId="5" applyFont="1" applyFill="1" applyBorder="1" applyAlignment="1">
      <alignment horizontal="center"/>
    </xf>
    <xf numFmtId="0" fontId="5" fillId="19" borderId="52" xfId="5" applyFont="1" applyFill="1" applyBorder="1" applyAlignment="1">
      <alignment horizontal="center"/>
    </xf>
    <xf numFmtId="0" fontId="27" fillId="19" borderId="0" xfId="5" applyFont="1" applyFill="1" applyAlignment="1">
      <alignment horizontal="center"/>
    </xf>
    <xf numFmtId="0" fontId="27" fillId="19" borderId="2" xfId="5" applyFont="1" applyFill="1" applyBorder="1" applyAlignment="1">
      <alignment horizontal="center"/>
    </xf>
    <xf numFmtId="0" fontId="2" fillId="19" borderId="0" xfId="5" applyFont="1" applyFill="1" applyAlignment="1">
      <alignment horizontal="center" vertical="center"/>
    </xf>
    <xf numFmtId="0" fontId="2" fillId="19" borderId="2" xfId="5" applyFont="1" applyFill="1" applyBorder="1" applyAlignment="1">
      <alignment horizontal="center" vertical="center"/>
    </xf>
    <xf numFmtId="0" fontId="26" fillId="19" borderId="19" xfId="5" applyFont="1" applyFill="1" applyBorder="1" applyAlignment="1">
      <alignment horizontal="center" vertical="center"/>
    </xf>
    <xf numFmtId="0" fontId="6" fillId="2" borderId="27" xfId="5" applyFont="1" applyFill="1" applyBorder="1" applyAlignment="1">
      <alignment vertical="center" wrapText="1"/>
    </xf>
    <xf numFmtId="0" fontId="6" fillId="2" borderId="3" xfId="5" applyFont="1" applyFill="1" applyBorder="1" applyAlignment="1">
      <alignment vertical="center" wrapText="1"/>
    </xf>
    <xf numFmtId="3" fontId="5" fillId="3" borderId="3" xfId="5" applyNumberFormat="1" applyFont="1" applyFill="1" applyBorder="1" applyAlignment="1">
      <alignment horizontal="center" vertical="center" wrapText="1"/>
    </xf>
    <xf numFmtId="3" fontId="5" fillId="3" borderId="3" xfId="5" applyNumberFormat="1" applyFont="1" applyFill="1" applyBorder="1" applyAlignment="1">
      <alignment horizontal="center" vertical="center"/>
    </xf>
    <xf numFmtId="0" fontId="6" fillId="5" borderId="3" xfId="5" applyFont="1" applyFill="1" applyBorder="1" applyAlignment="1">
      <alignment horizontal="center" vertical="center" wrapText="1"/>
    </xf>
    <xf numFmtId="0" fontId="6" fillId="5" borderId="24" xfId="5" applyFont="1" applyFill="1" applyBorder="1" applyAlignment="1">
      <alignment horizontal="center" vertical="center" wrapText="1"/>
    </xf>
    <xf numFmtId="0" fontId="5" fillId="5" borderId="38" xfId="5" applyFont="1" applyFill="1" applyBorder="1" applyAlignment="1">
      <alignment horizontal="center" vertical="center" wrapText="1"/>
    </xf>
    <xf numFmtId="0" fontId="5" fillId="2" borderId="27" xfId="5" applyFont="1" applyFill="1" applyBorder="1" applyAlignment="1">
      <alignment vertical="center" wrapText="1"/>
    </xf>
    <xf numFmtId="0" fontId="6" fillId="3" borderId="27" xfId="5" applyFont="1" applyFill="1" applyBorder="1" applyAlignment="1">
      <alignment vertical="center" wrapText="1"/>
    </xf>
    <xf numFmtId="0" fontId="6" fillId="3" borderId="3" xfId="5" applyFont="1" applyFill="1" applyBorder="1" applyAlignment="1">
      <alignment vertical="center" wrapText="1"/>
    </xf>
    <xf numFmtId="0" fontId="5" fillId="5" borderId="11" xfId="9" applyFont="1" applyFill="1" applyBorder="1" applyAlignment="1">
      <alignment horizontal="center" vertical="center" wrapText="1"/>
    </xf>
    <xf numFmtId="0" fontId="5" fillId="5" borderId="14" xfId="9" applyFont="1" applyFill="1" applyBorder="1" applyAlignment="1">
      <alignment horizontal="center" vertical="center" wrapText="1"/>
    </xf>
    <xf numFmtId="4" fontId="5" fillId="5" borderId="11" xfId="9" applyNumberFormat="1" applyFont="1" applyFill="1" applyBorder="1" applyAlignment="1">
      <alignment horizontal="center" vertical="center" wrapText="1"/>
    </xf>
    <xf numFmtId="4" fontId="5" fillId="5" borderId="14" xfId="9" applyNumberFormat="1" applyFont="1" applyFill="1" applyBorder="1" applyAlignment="1">
      <alignment horizontal="center" vertical="center" wrapText="1"/>
    </xf>
    <xf numFmtId="0" fontId="6" fillId="2" borderId="27" xfId="0" applyFont="1" applyFill="1" applyBorder="1" applyAlignment="1">
      <alignment vertical="center" wrapText="1"/>
    </xf>
    <xf numFmtId="0" fontId="6" fillId="2" borderId="3" xfId="0" applyFont="1" applyFill="1" applyBorder="1" applyAlignment="1">
      <alignment vertical="center" wrapText="1"/>
    </xf>
    <xf numFmtId="0" fontId="5" fillId="4" borderId="16" xfId="9" applyFont="1" applyFill="1" applyBorder="1" applyAlignment="1">
      <alignment horizontal="right" vertical="center"/>
    </xf>
    <xf numFmtId="0" fontId="5" fillId="4" borderId="17" xfId="9" applyFont="1" applyFill="1" applyBorder="1" applyAlignment="1">
      <alignment horizontal="right" vertical="center"/>
    </xf>
    <xf numFmtId="0" fontId="5" fillId="4" borderId="28" xfId="9" applyFont="1" applyFill="1" applyBorder="1" applyAlignment="1">
      <alignment horizontal="right" vertical="center"/>
    </xf>
    <xf numFmtId="0" fontId="5" fillId="5" borderId="10" xfId="9" applyFont="1" applyFill="1" applyBorder="1" applyAlignment="1">
      <alignment horizontal="center" vertical="center" wrapText="1"/>
    </xf>
    <xf numFmtId="0" fontId="5" fillId="5" borderId="13" xfId="9" applyFont="1" applyFill="1" applyBorder="1" applyAlignment="1">
      <alignment horizontal="center" vertical="center" wrapText="1"/>
    </xf>
    <xf numFmtId="0" fontId="5" fillId="0" borderId="11" xfId="6" applyFont="1" applyBorder="1" applyAlignment="1">
      <alignment horizontal="center" vertical="center" wrapText="1"/>
    </xf>
    <xf numFmtId="0" fontId="6" fillId="0" borderId="30" xfId="2" applyFont="1" applyBorder="1" applyAlignment="1">
      <alignment horizontal="center" vertical="center"/>
    </xf>
    <xf numFmtId="0" fontId="6" fillId="0" borderId="36" xfId="2" applyFont="1" applyBorder="1" applyAlignment="1">
      <alignment horizontal="center" vertical="center"/>
    </xf>
    <xf numFmtId="3" fontId="5" fillId="3" borderId="37" xfId="5" applyNumberFormat="1" applyFont="1" applyFill="1" applyBorder="1" applyAlignment="1">
      <alignment horizontal="center" vertical="center" wrapText="1"/>
    </xf>
    <xf numFmtId="0" fontId="5" fillId="3" borderId="3" xfId="5" applyFont="1" applyFill="1" applyBorder="1" applyAlignment="1">
      <alignment horizontal="center" vertical="center" wrapText="1"/>
    </xf>
    <xf numFmtId="0" fontId="5" fillId="3" borderId="3" xfId="5" applyFont="1" applyFill="1" applyBorder="1" applyAlignment="1">
      <alignment horizontal="center" vertical="center"/>
    </xf>
    <xf numFmtId="4" fontId="5" fillId="5" borderId="12" xfId="9" applyNumberFormat="1" applyFont="1" applyFill="1" applyBorder="1" applyAlignment="1">
      <alignment horizontal="center" vertical="center" wrapText="1"/>
    </xf>
    <xf numFmtId="4" fontId="5" fillId="5" borderId="15" xfId="9" applyNumberFormat="1" applyFont="1" applyFill="1" applyBorder="1" applyAlignment="1">
      <alignment horizontal="center" vertical="center" wrapText="1"/>
    </xf>
    <xf numFmtId="0" fontId="2" fillId="0" borderId="0" xfId="5" applyFont="1" applyAlignment="1">
      <alignment horizontal="center" vertical="top"/>
    </xf>
    <xf numFmtId="0" fontId="2" fillId="0" borderId="0" xfId="5" applyFont="1" applyAlignment="1">
      <alignment horizontal="center"/>
    </xf>
    <xf numFmtId="0" fontId="6" fillId="2" borderId="3" xfId="5" applyFont="1" applyFill="1" applyBorder="1" applyAlignment="1">
      <alignment horizontal="left" vertical="top" wrapText="1"/>
    </xf>
    <xf numFmtId="0" fontId="6" fillId="3" borderId="4" xfId="5" applyFont="1" applyFill="1" applyBorder="1" applyAlignment="1">
      <alignment horizontal="center" wrapText="1"/>
    </xf>
    <xf numFmtId="0" fontId="6" fillId="3" borderId="5" xfId="5" applyFont="1" applyFill="1" applyBorder="1" applyAlignment="1">
      <alignment horizontal="center" wrapText="1"/>
    </xf>
    <xf numFmtId="0" fontId="6" fillId="3" borderId="6" xfId="5" applyFont="1" applyFill="1" applyBorder="1" applyAlignment="1">
      <alignment horizontal="center" wrapText="1"/>
    </xf>
    <xf numFmtId="0" fontId="5" fillId="4" borderId="7" xfId="9" applyFont="1" applyFill="1" applyBorder="1" applyAlignment="1">
      <alignment horizontal="left" vertical="center"/>
    </xf>
    <xf numFmtId="0" fontId="5" fillId="4" borderId="8" xfId="9" applyFont="1" applyFill="1" applyBorder="1" applyAlignment="1">
      <alignment horizontal="left" vertical="center"/>
    </xf>
    <xf numFmtId="0" fontId="5" fillId="4" borderId="9" xfId="9" applyFont="1" applyFill="1" applyBorder="1" applyAlignment="1">
      <alignment horizontal="left" vertical="center"/>
    </xf>
    <xf numFmtId="0" fontId="6" fillId="0" borderId="33" xfId="0" applyFont="1" applyBorder="1" applyAlignment="1">
      <alignment horizontal="left"/>
    </xf>
    <xf numFmtId="0" fontId="6" fillId="0" borderId="34" xfId="0" applyFont="1" applyBorder="1" applyAlignment="1">
      <alignment horizontal="left"/>
    </xf>
    <xf numFmtId="0" fontId="6" fillId="0" borderId="35" xfId="0" applyFont="1" applyBorder="1" applyAlignment="1">
      <alignment horizontal="left"/>
    </xf>
    <xf numFmtId="0" fontId="5" fillId="0" borderId="1" xfId="0" applyFont="1" applyBorder="1" applyAlignment="1">
      <alignment wrapText="1"/>
    </xf>
    <xf numFmtId="0" fontId="5" fillId="0" borderId="0" xfId="0" applyFont="1" applyAlignment="1">
      <alignment wrapText="1"/>
    </xf>
    <xf numFmtId="0" fontId="5" fillId="0" borderId="2" xfId="0" applyFont="1" applyBorder="1" applyAlignment="1">
      <alignment wrapText="1"/>
    </xf>
    <xf numFmtId="0" fontId="10" fillId="4" borderId="42"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6" fillId="0" borderId="32" xfId="0" applyFont="1" applyBorder="1"/>
    <xf numFmtId="0" fontId="6" fillId="0" borderId="5" xfId="0" applyFont="1" applyBorder="1"/>
    <xf numFmtId="43" fontId="6" fillId="0" borderId="4" xfId="3" applyFont="1" applyBorder="1" applyAlignment="1">
      <alignment horizontal="center"/>
    </xf>
    <xf numFmtId="43" fontId="6" fillId="0" borderId="6" xfId="3" applyFont="1" applyBorder="1" applyAlignment="1">
      <alignment horizontal="center"/>
    </xf>
    <xf numFmtId="2" fontId="6" fillId="0" borderId="4" xfId="0" applyNumberFormat="1" applyFont="1" applyBorder="1" applyAlignment="1">
      <alignment horizontal="center" wrapText="1"/>
    </xf>
    <xf numFmtId="2" fontId="6" fillId="0" borderId="6" xfId="0" applyNumberFormat="1" applyFont="1" applyBorder="1" applyAlignment="1">
      <alignment horizontal="center" wrapText="1"/>
    </xf>
    <xf numFmtId="2" fontId="6" fillId="0" borderId="4" xfId="0" applyNumberFormat="1" applyFont="1" applyBorder="1" applyAlignment="1">
      <alignment horizontal="center"/>
    </xf>
    <xf numFmtId="2" fontId="6" fillId="0" borderId="6" xfId="0" applyNumberFormat="1" applyFont="1" applyBorder="1" applyAlignment="1">
      <alignment horizontal="center"/>
    </xf>
    <xf numFmtId="0" fontId="6" fillId="0" borderId="33" xfId="0" applyFont="1" applyBorder="1"/>
    <xf numFmtId="0" fontId="6" fillId="0" borderId="34" xfId="0" applyFont="1" applyBorder="1"/>
    <xf numFmtId="0" fontId="6" fillId="0" borderId="63" xfId="0" applyFont="1" applyBorder="1" applyAlignment="1">
      <alignment horizontal="center"/>
    </xf>
    <xf numFmtId="0" fontId="6" fillId="0" borderId="35" xfId="0" applyFont="1" applyBorder="1" applyAlignment="1">
      <alignment horizontal="center"/>
    </xf>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6" fillId="0" borderId="0" xfId="0" applyFont="1" applyAlignment="1">
      <alignment horizontal="right"/>
    </xf>
    <xf numFmtId="0" fontId="6" fillId="0" borderId="2"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55" xfId="15" applyFont="1" applyBorder="1" applyAlignment="1">
      <alignment horizontal="center" vertical="center"/>
    </xf>
    <xf numFmtId="0" fontId="6" fillId="0" borderId="37" xfId="15" applyFont="1" applyBorder="1" applyAlignment="1">
      <alignment horizontal="center" vertical="center"/>
    </xf>
    <xf numFmtId="0" fontId="6" fillId="0" borderId="57" xfId="15" applyFont="1" applyBorder="1" applyAlignment="1">
      <alignment horizontal="center" vertical="center" wrapText="1"/>
    </xf>
    <xf numFmtId="0" fontId="6" fillId="0" borderId="20" xfId="15" applyFont="1" applyBorder="1" applyAlignment="1">
      <alignment horizontal="center" vertical="center" wrapText="1"/>
    </xf>
    <xf numFmtId="0" fontId="6" fillId="0" borderId="51" xfId="0" applyFont="1" applyBorder="1" applyAlignment="1">
      <alignment horizontal="center" vertical="center"/>
    </xf>
    <xf numFmtId="0" fontId="6" fillId="0" borderId="21" xfId="0" applyFont="1" applyBorder="1" applyAlignment="1">
      <alignment horizontal="center" vertical="center"/>
    </xf>
    <xf numFmtId="43" fontId="6" fillId="0" borderId="63" xfId="3" applyFont="1" applyBorder="1" applyAlignment="1">
      <alignment horizontal="center"/>
    </xf>
    <xf numFmtId="43" fontId="6" fillId="0" borderId="35" xfId="3" applyFont="1" applyBorder="1" applyAlignment="1">
      <alignment horizontal="center"/>
    </xf>
    <xf numFmtId="0" fontId="10" fillId="4" borderId="16" xfId="0" applyFont="1" applyFill="1" applyBorder="1" applyAlignment="1">
      <alignment horizontal="right"/>
    </xf>
    <xf numFmtId="0" fontId="10" fillId="4" borderId="17" xfId="0" applyFont="1" applyFill="1" applyBorder="1" applyAlignment="1">
      <alignment horizontal="right"/>
    </xf>
    <xf numFmtId="0" fontId="10" fillId="4" borderId="18" xfId="0" applyFont="1" applyFill="1" applyBorder="1" applyAlignment="1">
      <alignment horizontal="right"/>
    </xf>
    <xf numFmtId="0" fontId="6" fillId="0" borderId="32" xfId="0" applyFont="1" applyBorder="1" applyAlignment="1">
      <alignment horizontal="center"/>
    </xf>
    <xf numFmtId="0" fontId="6" fillId="0" borderId="5" xfId="0" applyFont="1" applyBorder="1" applyAlignment="1">
      <alignment horizontal="center"/>
    </xf>
    <xf numFmtId="0" fontId="6" fillId="0" borderId="39" xfId="0" applyFont="1" applyBorder="1" applyAlignment="1">
      <alignment horizontal="center"/>
    </xf>
    <xf numFmtId="0" fontId="5" fillId="0" borderId="59" xfId="0" applyFont="1" applyBorder="1" applyAlignment="1">
      <alignment horizontal="left" vertical="center"/>
    </xf>
    <xf numFmtId="0" fontId="5" fillId="0" borderId="50" xfId="0" applyFont="1" applyBorder="1" applyAlignment="1">
      <alignment horizontal="left" vertical="center"/>
    </xf>
    <xf numFmtId="0" fontId="5" fillId="0" borderId="52"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10" fillId="4" borderId="29"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6" fillId="0" borderId="35" xfId="0" applyFont="1" applyBorder="1"/>
    <xf numFmtId="0" fontId="6" fillId="0" borderId="6" xfId="0" applyFont="1" applyBorder="1"/>
    <xf numFmtId="0" fontId="6" fillId="0" borderId="63" xfId="0" applyFont="1" applyBorder="1"/>
    <xf numFmtId="2" fontId="6" fillId="0" borderId="63" xfId="0" applyNumberFormat="1" applyFont="1" applyBorder="1" applyAlignment="1">
      <alignment horizontal="center"/>
    </xf>
    <xf numFmtId="2" fontId="6" fillId="0" borderId="35" xfId="0" applyNumberFormat="1" applyFont="1" applyBorder="1" applyAlignment="1">
      <alignment horizontal="center"/>
    </xf>
    <xf numFmtId="0" fontId="11" fillId="4" borderId="33" xfId="0" applyFont="1" applyFill="1" applyBorder="1" applyAlignment="1">
      <alignment horizontal="center" vertical="center"/>
    </xf>
    <xf numFmtId="0" fontId="11" fillId="4" borderId="34" xfId="0" applyFont="1" applyFill="1" applyBorder="1" applyAlignment="1">
      <alignment horizontal="center" vertical="center"/>
    </xf>
    <xf numFmtId="0" fontId="11" fillId="4" borderId="43" xfId="0" applyFont="1" applyFill="1" applyBorder="1" applyAlignment="1">
      <alignment horizontal="center" vertical="center"/>
    </xf>
    <xf numFmtId="0" fontId="11" fillId="4" borderId="30"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0" fillId="4" borderId="46" xfId="0" applyFont="1" applyFill="1" applyBorder="1" applyAlignment="1">
      <alignment horizontal="center" vertical="center" wrapText="1"/>
    </xf>
    <xf numFmtId="0" fontId="10" fillId="4" borderId="48" xfId="0" applyFont="1" applyFill="1" applyBorder="1" applyAlignment="1">
      <alignment horizontal="center" vertical="center" wrapText="1"/>
    </xf>
    <xf numFmtId="0" fontId="6" fillId="0" borderId="4" xfId="0" applyFont="1" applyBorder="1"/>
    <xf numFmtId="0" fontId="6" fillId="0" borderId="4" xfId="0" applyFont="1" applyBorder="1" applyAlignment="1">
      <alignment horizontal="center"/>
    </xf>
    <xf numFmtId="0" fontId="6" fillId="0" borderId="6" xfId="0" applyFont="1" applyBorder="1" applyAlignment="1">
      <alignment horizontal="center"/>
    </xf>
    <xf numFmtId="0" fontId="6" fillId="2" borderId="3" xfId="0" applyFont="1" applyFill="1" applyBorder="1" applyAlignment="1">
      <alignment horizontal="center" vertical="center" wrapText="1"/>
    </xf>
    <xf numFmtId="0" fontId="8" fillId="0" borderId="41" xfId="14" applyFont="1" applyBorder="1" applyAlignment="1" applyProtection="1">
      <alignment horizontal="center"/>
    </xf>
    <xf numFmtId="0" fontId="8" fillId="0" borderId="25" xfId="14" applyFont="1" applyBorder="1" applyAlignment="1" applyProtection="1">
      <alignment horizontal="center"/>
    </xf>
    <xf numFmtId="0" fontId="6" fillId="0" borderId="49" xfId="15" applyFont="1" applyBorder="1" applyAlignment="1">
      <alignment horizontal="center" vertical="center"/>
    </xf>
    <xf numFmtId="0" fontId="6" fillId="0" borderId="50" xfId="15" applyFont="1" applyBorder="1" applyAlignment="1">
      <alignment horizontal="center" vertical="center"/>
    </xf>
    <xf numFmtId="0" fontId="6" fillId="0" borderId="52" xfId="15" applyFont="1" applyBorder="1" applyAlignment="1">
      <alignment horizontal="center" vertical="center"/>
    </xf>
    <xf numFmtId="0" fontId="5" fillId="0" borderId="49" xfId="0" applyFont="1" applyBorder="1" applyAlignment="1">
      <alignment horizontal="center"/>
    </xf>
    <xf numFmtId="0" fontId="5" fillId="0" borderId="50" xfId="0" applyFont="1" applyBorder="1" applyAlignment="1">
      <alignment horizontal="center"/>
    </xf>
    <xf numFmtId="0" fontId="5" fillId="0" borderId="51" xfId="0" applyFont="1" applyBorder="1" applyAlignment="1">
      <alignment horizontal="center"/>
    </xf>
    <xf numFmtId="0" fontId="5" fillId="0" borderId="53"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6" fillId="0" borderId="37" xfId="0" applyFont="1" applyBorder="1" applyAlignment="1">
      <alignment horizontal="center" vertical="center"/>
    </xf>
    <xf numFmtId="0" fontId="6" fillId="0" borderId="44" xfId="15" applyFont="1" applyBorder="1" applyAlignment="1">
      <alignment horizontal="center" vertical="center"/>
    </xf>
    <xf numFmtId="0" fontId="6" fillId="0" borderId="38" xfId="15" applyFont="1" applyBorder="1" applyAlignment="1">
      <alignment horizontal="center" vertical="center"/>
    </xf>
    <xf numFmtId="0" fontId="6" fillId="0" borderId="56" xfId="15"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54" xfId="0" applyFont="1" applyBorder="1" applyAlignment="1">
      <alignment horizontal="center" vertical="center"/>
    </xf>
    <xf numFmtId="0" fontId="5" fillId="0" borderId="59" xfId="0" applyFont="1" applyBorder="1" applyAlignment="1" applyProtection="1">
      <alignment horizontal="center"/>
      <protection locked="0"/>
    </xf>
    <xf numFmtId="0" fontId="5" fillId="0" borderId="50" xfId="0" applyFont="1" applyBorder="1" applyAlignment="1" applyProtection="1">
      <alignment horizontal="center"/>
      <protection locked="0"/>
    </xf>
    <xf numFmtId="0" fontId="5" fillId="0" borderId="52" xfId="0" applyFont="1" applyBorder="1" applyAlignment="1" applyProtection="1">
      <alignment horizontal="center"/>
      <protection locked="0"/>
    </xf>
    <xf numFmtId="0" fontId="10" fillId="4" borderId="36" xfId="0" applyFont="1" applyFill="1" applyBorder="1" applyAlignment="1">
      <alignment horizontal="center" vertical="center" wrapText="1"/>
    </xf>
    <xf numFmtId="0" fontId="10" fillId="4" borderId="29" xfId="0" applyFont="1" applyFill="1" applyBorder="1" applyAlignment="1">
      <alignment horizontal="center" vertical="center"/>
    </xf>
    <xf numFmtId="0" fontId="10" fillId="4" borderId="36" xfId="0" applyFont="1" applyFill="1" applyBorder="1" applyAlignment="1">
      <alignment horizontal="center" vertical="center"/>
    </xf>
    <xf numFmtId="0" fontId="5" fillId="0" borderId="1" xfId="0" applyFont="1" applyBorder="1" applyAlignment="1">
      <alignment horizontal="right" vertical="center"/>
    </xf>
    <xf numFmtId="0" fontId="5" fillId="0" borderId="0" xfId="0" applyFont="1" applyAlignment="1">
      <alignment horizontal="right" vertical="center"/>
    </xf>
  </cellXfs>
  <cellStyles count="41">
    <cellStyle name="Hipervínculo" xfId="14" builtinId="8"/>
    <cellStyle name="Millares" xfId="3" builtinId="3"/>
    <cellStyle name="Millares [0] 2" xfId="25" xr:uid="{00000000-0005-0000-0000-000002000000}"/>
    <cellStyle name="Millares 2" xfId="7" xr:uid="{00000000-0005-0000-0000-000003000000}"/>
    <cellStyle name="Millares 2 3" xfId="40" xr:uid="{00000000-0005-0000-0000-000004000000}"/>
    <cellStyle name="Millares 3" xfId="30" xr:uid="{00000000-0005-0000-0000-000005000000}"/>
    <cellStyle name="Millares 3 2" xfId="17" xr:uid="{00000000-0005-0000-0000-000006000000}"/>
    <cellStyle name="Millares_FORMULARIO 4 - M-OFERENTE PPTA ECONOMICA" xfId="13" xr:uid="{00000000-0005-0000-0000-000007000000}"/>
    <cellStyle name="Moneda" xfId="16" builtinId="4"/>
    <cellStyle name="Moneda [0] 2" xfId="22" xr:uid="{00000000-0005-0000-0000-000009000000}"/>
    <cellStyle name="Moneda [0] 3" xfId="19" xr:uid="{00000000-0005-0000-0000-00000A000000}"/>
    <cellStyle name="Moneda 12" xfId="39" xr:uid="{00000000-0005-0000-0000-00000B000000}"/>
    <cellStyle name="Moneda 2" xfId="8" xr:uid="{00000000-0005-0000-0000-00000C000000}"/>
    <cellStyle name="Moneda 2 2" xfId="29" xr:uid="{00000000-0005-0000-0000-00000D000000}"/>
    <cellStyle name="Moneda 2 2 2 2 2" xfId="12" xr:uid="{00000000-0005-0000-0000-00000E000000}"/>
    <cellStyle name="Moneda 3" xfId="34" xr:uid="{00000000-0005-0000-0000-00000F000000}"/>
    <cellStyle name="Normal" xfId="0" builtinId="0"/>
    <cellStyle name="Normal 10 2" xfId="36" xr:uid="{00000000-0005-0000-0000-000011000000}"/>
    <cellStyle name="Normal 14" xfId="27" xr:uid="{00000000-0005-0000-0000-000012000000}"/>
    <cellStyle name="Normal 14 2" xfId="33" xr:uid="{00000000-0005-0000-0000-000013000000}"/>
    <cellStyle name="Normal 2" xfId="26" xr:uid="{00000000-0005-0000-0000-000014000000}"/>
    <cellStyle name="Normal 2 10 2 2" xfId="9" xr:uid="{00000000-0005-0000-0000-000015000000}"/>
    <cellStyle name="Normal 2 10 3" xfId="6" xr:uid="{00000000-0005-0000-0000-000016000000}"/>
    <cellStyle name="Normal 2 2" xfId="2" xr:uid="{00000000-0005-0000-0000-000017000000}"/>
    <cellStyle name="Normal 2 2 2" xfId="20" xr:uid="{00000000-0005-0000-0000-000018000000}"/>
    <cellStyle name="Normal 2 3" xfId="37" xr:uid="{00000000-0005-0000-0000-000019000000}"/>
    <cellStyle name="Normal 3" xfId="1" xr:uid="{00000000-0005-0000-0000-00001A000000}"/>
    <cellStyle name="Normal 3 11" xfId="5" xr:uid="{00000000-0005-0000-0000-00001B000000}"/>
    <cellStyle name="Normal 3 11 2 2" xfId="18" xr:uid="{00000000-0005-0000-0000-00001C000000}"/>
    <cellStyle name="Normal 3 2" xfId="32" xr:uid="{00000000-0005-0000-0000-00001D000000}"/>
    <cellStyle name="Normal 3 2 2" xfId="11" xr:uid="{00000000-0005-0000-0000-00001E000000}"/>
    <cellStyle name="Normal 4" xfId="24" xr:uid="{00000000-0005-0000-0000-00001F000000}"/>
    <cellStyle name="Normal 6 2" xfId="21" xr:uid="{00000000-0005-0000-0000-000020000000}"/>
    <cellStyle name="Normal_modelo ACTA OBRA y MODIFICACION" xfId="15" xr:uid="{00000000-0005-0000-0000-000021000000}"/>
    <cellStyle name="Normal_PTO OFICIAL PREPLIEGO (CORREGIDO) 2" xfId="10" xr:uid="{00000000-0005-0000-0000-000022000000}"/>
    <cellStyle name="Porcentaje" xfId="4" builtinId="5"/>
    <cellStyle name="Porcentaje 2 2" xfId="31" xr:uid="{00000000-0005-0000-0000-000024000000}"/>
    <cellStyle name="Porcentaje 2 3" xfId="38" xr:uid="{00000000-0005-0000-0000-000025000000}"/>
    <cellStyle name="Porcentaje 3 2" xfId="23" xr:uid="{00000000-0005-0000-0000-000026000000}"/>
    <cellStyle name="Porcentual 9" xfId="28" xr:uid="{00000000-0005-0000-0000-000027000000}"/>
    <cellStyle name="Porcentual 9 2" xfId="35" xr:uid="{00000000-0005-0000-0000-00002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9" Type="http://schemas.openxmlformats.org/officeDocument/2006/relationships/externalLink" Target="externalLinks/externalLink25.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50" Type="http://schemas.openxmlformats.org/officeDocument/2006/relationships/externalLink" Target="externalLinks/externalLink36.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446313</xdr:colOff>
      <xdr:row>0</xdr:row>
      <xdr:rowOff>97972</xdr:rowOff>
    </xdr:from>
    <xdr:to>
      <xdr:col>2</xdr:col>
      <xdr:colOff>665387</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0100-000003000000}"/>
            </a:ext>
            <a:ext uri="{147F2762-F138-4A5C-976F-8EAC2B608ADB}">
              <a16:predDERef xmlns:a16="http://schemas.microsoft.com/office/drawing/2014/main" pred="{D1670FBE-0541-4B7A-AC0B-C919B747E54D}"/>
            </a:ext>
          </a:extLst>
        </xdr:cNvPr>
        <xdr:cNvSpPr/>
      </xdr:nvSpPr>
      <xdr:spPr>
        <a:xfrm>
          <a:off x="646338" y="97972"/>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2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370115</xdr:colOff>
      <xdr:row>0</xdr:row>
      <xdr:rowOff>54429</xdr:rowOff>
    </xdr:from>
    <xdr:to>
      <xdr:col>2</xdr:col>
      <xdr:colOff>589189</xdr:colOff>
      <xdr:row>4</xdr:row>
      <xdr:rowOff>108707</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200-000004000000}"/>
            </a:ext>
            <a:ext uri="{147F2762-F138-4A5C-976F-8EAC2B608ADB}">
              <a16:predDERef xmlns:a16="http://schemas.microsoft.com/office/drawing/2014/main" pred="{D1670FBE-0541-4B7A-AC0B-C919B747E54D}"/>
            </a:ext>
          </a:extLst>
        </xdr:cNvPr>
        <xdr:cNvSpPr/>
      </xdr:nvSpPr>
      <xdr:spPr>
        <a:xfrm>
          <a:off x="570140" y="54429"/>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3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435428</xdr:colOff>
      <xdr:row>0</xdr:row>
      <xdr:rowOff>76200</xdr:rowOff>
    </xdr:from>
    <xdr:to>
      <xdr:col>2</xdr:col>
      <xdr:colOff>654502</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300-000004000000}"/>
            </a:ext>
            <a:ext uri="{147F2762-F138-4A5C-976F-8EAC2B608ADB}">
              <a16:predDERef xmlns:a16="http://schemas.microsoft.com/office/drawing/2014/main" pred="{D1670FBE-0541-4B7A-AC0B-C919B747E54D}"/>
            </a:ext>
          </a:extLst>
        </xdr:cNvPr>
        <xdr:cNvSpPr/>
      </xdr:nvSpPr>
      <xdr:spPr>
        <a:xfrm>
          <a:off x="635453"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1882077" y="4741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stretch>
          <a:fillRect/>
        </a:stretch>
      </xdr:blipFill>
      <xdr:spPr>
        <a:xfrm>
          <a:off x="7165975" y="311150"/>
          <a:ext cx="1207238" cy="549831"/>
        </a:xfrm>
        <a:prstGeom prst="rect">
          <a:avLst/>
        </a:prstGeom>
      </xdr:spPr>
    </xdr:pic>
    <xdr:clientData/>
  </xdr:twoCellAnchor>
  <xdr:twoCellAnchor editAs="oneCell">
    <xdr:from>
      <xdr:col>15</xdr:col>
      <xdr:colOff>749300</xdr:colOff>
      <xdr:row>29</xdr:row>
      <xdr:rowOff>0</xdr:rowOff>
    </xdr:from>
    <xdr:to>
      <xdr:col>33</xdr:col>
      <xdr:colOff>42824</xdr:colOff>
      <xdr:row>65</xdr:row>
      <xdr:rowOff>75333</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a:stretch>
          <a:fillRect/>
        </a:stretch>
      </xdr:blipFill>
      <xdr:spPr>
        <a:xfrm>
          <a:off x="14417675" y="6210300"/>
          <a:ext cx="13009524" cy="69047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5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468085</xdr:colOff>
      <xdr:row>0</xdr:row>
      <xdr:rowOff>87085</xdr:rowOff>
    </xdr:from>
    <xdr:to>
      <xdr:col>2</xdr:col>
      <xdr:colOff>687159</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500-000004000000}"/>
            </a:ext>
            <a:ext uri="{147F2762-F138-4A5C-976F-8EAC2B608ADB}">
              <a16:predDERef xmlns:a16="http://schemas.microsoft.com/office/drawing/2014/main" pred="{D1670FBE-0541-4B7A-AC0B-C919B747E54D}"/>
            </a:ext>
          </a:extLst>
        </xdr:cNvPr>
        <xdr:cNvSpPr/>
      </xdr:nvSpPr>
      <xdr:spPr>
        <a:xfrm>
          <a:off x="668110" y="87085"/>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6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500743</xdr:colOff>
      <xdr:row>0</xdr:row>
      <xdr:rowOff>87085</xdr:rowOff>
    </xdr:from>
    <xdr:to>
      <xdr:col>2</xdr:col>
      <xdr:colOff>719817</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600-000004000000}"/>
            </a:ext>
            <a:ext uri="{147F2762-F138-4A5C-976F-8EAC2B608ADB}">
              <a16:predDERef xmlns:a16="http://schemas.microsoft.com/office/drawing/2014/main" pred="{D1670FBE-0541-4B7A-AC0B-C919B747E54D}"/>
            </a:ext>
          </a:extLst>
        </xdr:cNvPr>
        <xdr:cNvSpPr/>
      </xdr:nvSpPr>
      <xdr:spPr>
        <a:xfrm>
          <a:off x="700768" y="87085"/>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7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700-000004000000}"/>
            </a:ext>
            <a:ext uri="{147F2762-F138-4A5C-976F-8EAC2B608ADB}">
              <a16:predDERef xmlns:a16="http://schemas.microsoft.com/office/drawing/2014/main" pred="{D1670FBE-0541-4B7A-AC0B-C919B747E54D}"/>
            </a:ext>
          </a:extLst>
        </xdr:cNvPr>
        <xdr:cNvSpPr/>
      </xdr:nvSpPr>
      <xdr:spPr>
        <a:xfrm>
          <a:off x="635454"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8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11060907" y="71437"/>
          <a:ext cx="1328667" cy="557351"/>
        </a:xfrm>
        <a:prstGeom prst="rect">
          <a:avLst/>
        </a:prstGeom>
      </xdr:spPr>
    </xdr:pic>
    <xdr:clientData/>
  </xdr:oneCellAnchor>
  <xdr:twoCellAnchor>
    <xdr:from>
      <xdr:col>1</xdr:col>
      <xdr:colOff>500743</xdr:colOff>
      <xdr:row>0</xdr:row>
      <xdr:rowOff>87086</xdr:rowOff>
    </xdr:from>
    <xdr:to>
      <xdr:col>2</xdr:col>
      <xdr:colOff>719817</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800-000004000000}"/>
            </a:ext>
            <a:ext uri="{147F2762-F138-4A5C-976F-8EAC2B608ADB}">
              <a16:predDERef xmlns:a16="http://schemas.microsoft.com/office/drawing/2014/main" pred="{D1670FBE-0541-4B7A-AC0B-C919B747E54D}"/>
            </a:ext>
          </a:extLst>
        </xdr:cNvPr>
        <xdr:cNvSpPr/>
      </xdr:nvSpPr>
      <xdr:spPr>
        <a:xfrm>
          <a:off x="700768" y="87086"/>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900-00000200000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900-000004000000}"/>
            </a:ext>
            <a:ext uri="{147F2762-F138-4A5C-976F-8EAC2B608ADB}">
              <a16:predDERef xmlns:a16="http://schemas.microsoft.com/office/drawing/2014/main" pred="{D1670FBE-0541-4B7A-AC0B-C919B747E54D}"/>
            </a:ext>
          </a:extLst>
        </xdr:cNvPr>
        <xdr:cNvSpPr/>
      </xdr:nvSpPr>
      <xdr:spPr>
        <a:xfrm>
          <a:off x="635454"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843977" y="474246"/>
          <a:ext cx="1207582" cy="62364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7071561" y="373982"/>
          <a:ext cx="1205734" cy="557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B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511629</xdr:colOff>
      <xdr:row>0</xdr:row>
      <xdr:rowOff>87086</xdr:rowOff>
    </xdr:from>
    <xdr:to>
      <xdr:col>2</xdr:col>
      <xdr:colOff>730703</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B00-000004000000}"/>
            </a:ext>
            <a:ext uri="{147F2762-F138-4A5C-976F-8EAC2B608ADB}">
              <a16:predDERef xmlns:a16="http://schemas.microsoft.com/office/drawing/2014/main" pred="{D1670FBE-0541-4B7A-AC0B-C919B747E54D}"/>
            </a:ext>
          </a:extLst>
        </xdr:cNvPr>
        <xdr:cNvSpPr/>
      </xdr:nvSpPr>
      <xdr:spPr>
        <a:xfrm>
          <a:off x="711654" y="87086"/>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152400</xdr:colOff>
      <xdr:row>12</xdr:row>
      <xdr:rowOff>142875</xdr:rowOff>
    </xdr:from>
    <xdr:to>
      <xdr:col>4</xdr:col>
      <xdr:colOff>447675</xdr:colOff>
      <xdr:row>14</xdr:row>
      <xdr:rowOff>22226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D00-00000200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12</xdr:row>
      <xdr:rowOff>142875</xdr:rowOff>
    </xdr:from>
    <xdr:to>
      <xdr:col>8</xdr:col>
      <xdr:colOff>447675</xdr:colOff>
      <xdr:row>14</xdr:row>
      <xdr:rowOff>22226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D00-00000300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riam-pc\amv%202009\AMV%20_%20no%20borrar\PRESUPUESTOS\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Modelos\APU%202013\AMV%202011\PHRE\09%20INF_TRIMESTRAL%20_FINAL%20-%202011\INFORME%209_AMV_MAR-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Users\Usuario\AppData\Local\Temp\Rar$DI05.444\APU%20-%20Inv..GRUPO%20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Modelos\APU%202013\Documents%20and%20Settings\Equipo_2\Escritorio\Necesidades%20de%20las%20V&#237;as%202010\Definitivos\Necesidades%20%20Lorica%20-%20Cove&#241;as%20(9004)%20Marzo%2020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MVB%2009\Inf.%20Accidentalidad\ADMON\GRUPO5\PRESUP~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OPEBA-SECRETAR\Users\Lpc-pc\scan\Users\user\Documents\CONSORCIO%20MACF\ACTAS%20DE%20COSTOS%20ADMINISTRACION%20VIAL\ACTA%20006\SGT-FR-011ACTA_DE_COSTO%20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Lpc-pc\scan\Users\user\Documents\CONSORCIO%20MACF\ACTAS%20DE%20COSTOS%20ADMINISTRACION%20VIAL\ACTA%20006\SGT-FR-011ACTA_DE_COSTO%20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RCHIVO%20RED%20%20TERCIARIA%2020011\MUNICIPIO%20DE%20SAHAGUN\JOGREHDEZ\ADM%20VIAL%2003%20-%20CORDOBA\ESTADO%20DE%20RED\2103mar%2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Mis%20Documentos\AMV-02-BOL\EST.V&#205;A%20CRITERIO%20TECNIC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EST.V&#205;A%20CRITERIO%20TECNIC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BASE%2041%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Users\Usuario\Downloads\Users\User\Downloads\CUADRO%20AVANC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Modelos\APU%202013\AMV%20GRUPO2-05\presupuestos\ajuste%20presupuestos\$%20PR20%20al%20PR2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Usuario\Downloads\Users\User\Downloads\Documents%20and%20Settings\User\Mis%20documentos\Descargas\datos\002%20-%20Hatovial\predios\CONTROL%20PREDIOS%20GIV.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DOCUMENTOS\Desktop\APUS%20INVIAS%202019\APU_0802_ATLANTICO__NORTE_2022_1.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DOCUMENTOS\Desktop\APUS%20INVIAS%202019\apus_atlantico_2020_2.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1.%20APU%20modulo%20pte%20aguas%20negras%20(10-03-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CCIDENTES DE 1995 - 1996.xls]"/>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CCIDENTES%20DE%201995%20-%2019"/>
      <sheetName val="Hoja1"/>
      <sheetName val="AMC"/>
      <sheetName val="Basico"/>
      <sheetName val="Iva"/>
      <sheetName val="Total"/>
      <sheetName val="amc_acta"/>
      <sheetName val="amc_bas"/>
      <sheetName val="amc_iva"/>
      <sheetName val="amc_total"/>
      <sheetName val="amc_anticip"/>
      <sheetName val="Datos"/>
      <sheetName val="aCCIDENTES DE 1995 - 1996.xls"/>
      <sheetName val="CONT_ADI"/>
      <sheetName val="items"/>
      <sheetName val="ACTA DE MODIFICACION  (2)"/>
      <sheetName val="INDICMICROEMP"/>
      <sheetName val="\a  aaInformación GRUPO 4\A MIn"/>
      <sheetName val="MATERIALES"/>
      <sheetName val="Datos Básicos"/>
      <sheetName val="SALARIOS"/>
      <sheetName val="Informacion"/>
      <sheetName val="SUB APU"/>
      <sheetName val="Informe"/>
      <sheetName val="Seguim-16"/>
      <sheetName val="INV"/>
      <sheetName val="AASHTO"/>
      <sheetName val="PESOS"/>
      <sheetName val="otros"/>
      <sheetName val="PRESUPUESTO"/>
      <sheetName val="Base Muestra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REF"/>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Formulario N° 4"/>
      <sheetName val="MATERIALES"/>
      <sheetName val="EQUI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  aaInformación GRUPO 4\A MIn"/>
      <sheetName val="aCCIDENTES%20DE%201995%20-%2019"/>
      <sheetName val="#¡REF"/>
      <sheetName val="aCCIDENTES DE 1995 - 1996.xls"/>
      <sheetName val="ACTA DE MODIFICACION  (2)"/>
      <sheetName val="CONT_ADI"/>
      <sheetName val="INDICMICROEMP"/>
      <sheetName val="Res-Accide-10"/>
      <sheetName val="Informe"/>
      <sheetName val="Seguim-16"/>
      <sheetName val="Datos"/>
      <sheetName val="MATERIALES"/>
      <sheetName val="Datos Básicos"/>
      <sheetName val="SALARIOS"/>
      <sheetName val="Informacion"/>
      <sheetName val="SUB APU"/>
      <sheetName val="INV"/>
      <sheetName val="AASHTO"/>
      <sheetName val="PESOS"/>
      <sheetName val="Formulario N° 4"/>
      <sheetName val="EQUIPO"/>
      <sheetName val="otros"/>
      <sheetName val="PRESUPUESTO"/>
      <sheetName val="[aCCIDENTES DE 1995 - 1996.xl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refreshError="1">
        <row r="2">
          <cell r="A2" t="str">
            <v>REGIONAL CUNDINAMARCA</v>
          </cell>
        </row>
      </sheetData>
      <sheetData sheetId="1" refreshError="1">
        <row r="9">
          <cell r="E9" t="str">
            <v>EDGAR EDUARDO HERNANDEZ Q.</v>
          </cell>
        </row>
      </sheetData>
      <sheetData sheetId="2" refreshError="1">
        <row r="8">
          <cell r="E8" t="str">
            <v>BIMESTRE: JULIO - AGOSTO DE 2001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sheetData sheetId="19" refreshError="1"/>
      <sheetData sheetId="20" refreshError="1"/>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refreshError="1"/>
      <sheetData sheetId="160" refreshError="1"/>
      <sheetData sheetId="161" refreshError="1"/>
      <sheetData sheetId="162" refreshError="1"/>
      <sheetData sheetId="163"/>
      <sheetData sheetId="164"/>
      <sheetData sheetId="165"/>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refreshError="1"/>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sheetData sheetId="650" refreshError="1"/>
      <sheetData sheetId="651" refreshError="1"/>
      <sheetData sheetId="65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ow r="49">
          <cell r="H49">
            <v>44017</v>
          </cell>
        </row>
      </sheetData>
      <sheetData sheetId="1">
        <row r="50">
          <cell r="H50">
            <v>10360</v>
          </cell>
        </row>
      </sheetData>
      <sheetData sheetId="2">
        <row r="49">
          <cell r="H49">
            <v>44017</v>
          </cell>
        </row>
      </sheetData>
      <sheetData sheetId="3">
        <row r="50">
          <cell r="H50">
            <v>10360</v>
          </cell>
        </row>
      </sheetData>
      <sheetData sheetId="4">
        <row r="50">
          <cell r="H50">
            <v>112154</v>
          </cell>
        </row>
      </sheetData>
      <sheetData sheetId="5">
        <row r="57">
          <cell r="H57">
            <v>224024</v>
          </cell>
        </row>
      </sheetData>
      <sheetData sheetId="6">
        <row r="51">
          <cell r="H51">
            <v>373318</v>
          </cell>
        </row>
      </sheetData>
      <sheetData sheetId="7">
        <row r="49">
          <cell r="H49">
            <v>44017</v>
          </cell>
        </row>
      </sheetData>
      <sheetData sheetId="8">
        <row r="50">
          <cell r="H50">
            <v>10360</v>
          </cell>
        </row>
      </sheetData>
      <sheetData sheetId="9">
        <row r="52">
          <cell r="H52">
            <v>73846</v>
          </cell>
        </row>
      </sheetData>
      <sheetData sheetId="10">
        <row r="53">
          <cell r="H53">
            <v>20565</v>
          </cell>
        </row>
      </sheetData>
      <sheetData sheetId="11">
        <row r="50">
          <cell r="H50">
            <v>112154</v>
          </cell>
        </row>
      </sheetData>
      <sheetData sheetId="12">
        <row r="57">
          <cell r="H57">
            <v>224024</v>
          </cell>
        </row>
      </sheetData>
      <sheetData sheetId="13">
        <row r="51">
          <cell r="H51">
            <v>373318</v>
          </cell>
        </row>
      </sheetData>
      <sheetData sheetId="14">
        <row r="49">
          <cell r="H49">
            <v>44017</v>
          </cell>
        </row>
        <row r="52">
          <cell r="H52">
            <v>73846</v>
          </cell>
        </row>
      </sheetData>
      <sheetData sheetId="15">
        <row r="50">
          <cell r="H50">
            <v>10360</v>
          </cell>
        </row>
        <row r="53">
          <cell r="H53">
            <v>20565</v>
          </cell>
        </row>
      </sheetData>
      <sheetData sheetId="16">
        <row r="52">
          <cell r="H52">
            <v>73846</v>
          </cell>
        </row>
      </sheetData>
      <sheetData sheetId="17">
        <row r="49">
          <cell r="H49">
            <v>44017</v>
          </cell>
        </row>
      </sheetData>
      <sheetData sheetId="18">
        <row r="50">
          <cell r="H50">
            <v>10360</v>
          </cell>
        </row>
      </sheetData>
      <sheetData sheetId="19">
        <row r="57">
          <cell r="H57">
            <v>224024</v>
          </cell>
        </row>
      </sheetData>
      <sheetData sheetId="20">
        <row r="51">
          <cell r="H51">
            <v>373318</v>
          </cell>
        </row>
      </sheetData>
      <sheetData sheetId="21">
        <row r="52">
          <cell r="H52">
            <v>73846</v>
          </cell>
        </row>
      </sheetData>
      <sheetData sheetId="22">
        <row r="49">
          <cell r="H49">
            <v>44017</v>
          </cell>
        </row>
      </sheetData>
      <sheetData sheetId="23">
        <row r="50">
          <cell r="H50">
            <v>10360</v>
          </cell>
        </row>
      </sheetData>
      <sheetData sheetId="24">
        <row r="57">
          <cell r="H57">
            <v>224024</v>
          </cell>
        </row>
      </sheetData>
      <sheetData sheetId="25">
        <row r="51">
          <cell r="H51">
            <v>373318</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50">
          <cell r="H50">
            <v>112154</v>
          </cell>
        </row>
      </sheetData>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57">
          <cell r="H57">
            <v>224024</v>
          </cell>
        </row>
      </sheetData>
      <sheetData sheetId="237"/>
      <sheetData sheetId="238">
        <row r="57">
          <cell r="H57">
            <v>224024</v>
          </cell>
        </row>
      </sheetData>
      <sheetData sheetId="239"/>
      <sheetData sheetId="240">
        <row r="51">
          <cell r="H51">
            <v>373318</v>
          </cell>
        </row>
      </sheetData>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Formulas"/>
      <sheetName val="INDICE"/>
      <sheetName val="DISTANCIA"/>
      <sheetName val="PERSONAL"/>
      <sheetName val="TARIFAS"/>
      <sheetName val="Personalizar"/>
      <sheetName val="FIBRA ÓPTIC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CUADRO"/>
      <sheetName val="PRECIOS"/>
    </sheetNames>
    <sheetDataSet>
      <sheetData sheetId="0">
        <row r="5">
          <cell r="A5">
            <v>201.2</v>
          </cell>
        </row>
      </sheetData>
      <sheetData sheetId="1">
        <row r="5">
          <cell r="A5">
            <v>201.2</v>
          </cell>
        </row>
      </sheetData>
      <sheetData sheetId="2">
        <row r="5">
          <cell r="A5">
            <v>201.2</v>
          </cell>
        </row>
      </sheetData>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5+900 A K7+500"/>
      <sheetName val="DATOS5A"/>
      <sheetName val="T5A"/>
      <sheetName val="DATOS 6-4"/>
      <sheetName val="T6-4"/>
    </sheetNames>
    <sheetDataSet>
      <sheetData sheetId="0">
        <row r="3">
          <cell r="A3" t="str">
            <v>CÓDIGO EN EL PLANO</v>
          </cell>
          <cell r="B3" t="str">
            <v>NUMERO DEL
PLANO</v>
          </cell>
          <cell r="C3" t="str">
            <v>ARCHIVO
INTERNO
CARPETA #</v>
          </cell>
          <cell r="D3" t="str">
            <v>CÉDULA CATASTRAL</v>
          </cell>
          <cell r="E3" t="str">
            <v>MATRICULA</v>
          </cell>
          <cell r="F3" t="str">
            <v>NOMBRE PROPIETARIO</v>
          </cell>
          <cell r="G3" t="str">
            <v>INICIAL</v>
          </cell>
          <cell r="H3" t="str">
            <v>FINAL</v>
          </cell>
          <cell r="I3" t="str">
            <v>UBICACIÓN</v>
          </cell>
          <cell r="J3" t="str">
            <v>LONGITUD</v>
          </cell>
          <cell r="K3" t="str">
            <v>AREA</v>
          </cell>
          <cell r="L3" t="str">
            <v>TOTAL AVALÚO COMERCIAL</v>
          </cell>
          <cell r="M3" t="str">
            <v>VALOR POR
m2</v>
          </cell>
          <cell r="N3" t="str">
            <v>NUMERO PROPIETARIOS</v>
          </cell>
          <cell r="O3" t="str">
            <v>CENSO POBLACIONAL</v>
          </cell>
          <cell r="P3" t="str">
            <v>Levantamiento predial</v>
          </cell>
          <cell r="Q3" t="str">
            <v>Información jurídica</v>
          </cell>
          <cell r="R3" t="str">
            <v>Ficha predial aprobada por Interventoria</v>
          </cell>
          <cell r="S3" t="str">
            <v>Avaluo</v>
          </cell>
          <cell r="T3" t="str">
            <v>Oferta de compra</v>
          </cell>
          <cell r="U3" t="str">
            <v>Envio de la notificacion al propietario</v>
          </cell>
          <cell r="V3" t="str">
            <v>Resolución de expropiación</v>
          </cell>
          <cell r="W3" t="str">
            <v>Entrega física del predio</v>
          </cell>
        </row>
        <row r="4">
          <cell r="A4" t="str">
            <v>1A-1 o V1</v>
          </cell>
          <cell r="B4" t="str">
            <v>BH-P-T2-0001</v>
          </cell>
          <cell r="C4">
            <v>20001</v>
          </cell>
          <cell r="D4">
            <v>11</v>
          </cell>
          <cell r="E4" t="str">
            <v>012-57502</v>
          </cell>
          <cell r="F4" t="str">
            <v>Manuel Antonio Alvarez Ruiz</v>
          </cell>
          <cell r="G4">
            <v>5734.19</v>
          </cell>
          <cell r="H4">
            <v>5800</v>
          </cell>
          <cell r="I4" t="str">
            <v>Ambos</v>
          </cell>
          <cell r="J4">
            <v>65.8100000000004</v>
          </cell>
          <cell r="K4">
            <v>396.29</v>
          </cell>
          <cell r="L4">
            <v>39629000</v>
          </cell>
          <cell r="M4" t="e">
            <v>#NAME?</v>
          </cell>
          <cell r="N4">
            <v>1</v>
          </cell>
          <cell r="O4">
            <v>38969</v>
          </cell>
          <cell r="P4">
            <v>39055</v>
          </cell>
          <cell r="Q4">
            <v>39225</v>
          </cell>
          <cell r="R4">
            <v>39122</v>
          </cell>
          <cell r="S4">
            <v>39078</v>
          </cell>
          <cell r="T4">
            <v>39100</v>
          </cell>
          <cell r="U4">
            <v>39139</v>
          </cell>
          <cell r="W4">
            <v>39426</v>
          </cell>
        </row>
        <row r="5">
          <cell r="A5" t="str">
            <v>2A-2 o V2</v>
          </cell>
          <cell r="B5" t="str">
            <v>BH-P-T2-0002</v>
          </cell>
          <cell r="C5">
            <v>20002</v>
          </cell>
          <cell r="D5">
            <v>12</v>
          </cell>
          <cell r="E5" t="str">
            <v>012-30721</v>
          </cell>
          <cell r="F5" t="str">
            <v>Manuel Antonio Alvarez Ruiz</v>
          </cell>
          <cell r="G5">
            <v>5800</v>
          </cell>
          <cell r="H5">
            <v>5920</v>
          </cell>
          <cell r="I5" t="str">
            <v>Ambos</v>
          </cell>
          <cell r="J5">
            <v>120</v>
          </cell>
          <cell r="K5">
            <v>2380.35</v>
          </cell>
          <cell r="L5">
            <v>287548600</v>
          </cell>
          <cell r="N5">
            <v>1</v>
          </cell>
          <cell r="O5">
            <v>38969</v>
          </cell>
          <cell r="P5">
            <v>39055</v>
          </cell>
          <cell r="Q5">
            <v>39225</v>
          </cell>
          <cell r="R5">
            <v>39122</v>
          </cell>
          <cell r="S5">
            <v>39100</v>
          </cell>
          <cell r="T5">
            <v>39118</v>
          </cell>
          <cell r="U5">
            <v>39139</v>
          </cell>
          <cell r="W5">
            <v>39426</v>
          </cell>
        </row>
        <row r="6">
          <cell r="A6" t="str">
            <v>4A o V4</v>
          </cell>
          <cell r="B6" t="str">
            <v>BH-P-T2-0003</v>
          </cell>
          <cell r="C6">
            <v>20003</v>
          </cell>
          <cell r="D6">
            <v>14</v>
          </cell>
          <cell r="E6" t="str">
            <v>012-42189</v>
          </cell>
          <cell r="F6" t="str">
            <v>Margarita María Martínez de Misas</v>
          </cell>
          <cell r="G6">
            <v>5927.33</v>
          </cell>
          <cell r="H6">
            <v>5936.59</v>
          </cell>
          <cell r="I6" t="str">
            <v>Ambos</v>
          </cell>
          <cell r="J6">
            <v>9.2600000000002183</v>
          </cell>
          <cell r="K6">
            <v>190.43</v>
          </cell>
          <cell r="L6">
            <v>45261500</v>
          </cell>
          <cell r="M6" t="e">
            <v>#NAME?</v>
          </cell>
          <cell r="N6">
            <v>1</v>
          </cell>
          <cell r="O6">
            <v>38969</v>
          </cell>
          <cell r="P6">
            <v>39023</v>
          </cell>
          <cell r="Q6">
            <v>39225</v>
          </cell>
          <cell r="R6">
            <v>39156</v>
          </cell>
          <cell r="S6">
            <v>39094</v>
          </cell>
          <cell r="T6">
            <v>39122</v>
          </cell>
          <cell r="U6">
            <v>39140</v>
          </cell>
          <cell r="V6">
            <v>39140</v>
          </cell>
          <cell r="W6">
            <v>39303</v>
          </cell>
        </row>
        <row r="7">
          <cell r="A7" t="str">
            <v>3A o V3A</v>
          </cell>
          <cell r="B7" t="str">
            <v>BH-P-T2-0004</v>
          </cell>
          <cell r="C7">
            <v>20004</v>
          </cell>
          <cell r="D7">
            <v>13</v>
          </cell>
          <cell r="E7" t="str">
            <v>012-22283</v>
          </cell>
          <cell r="F7" t="str">
            <v>Teresa Gómez Echeverri</v>
          </cell>
          <cell r="G7">
            <v>5900</v>
          </cell>
          <cell r="H7">
            <v>5936.17</v>
          </cell>
          <cell r="I7" t="str">
            <v>Ambos</v>
          </cell>
          <cell r="J7">
            <v>36.170000000000073</v>
          </cell>
          <cell r="M7" t="e">
            <v>#NAME?</v>
          </cell>
          <cell r="N7">
            <v>1</v>
          </cell>
          <cell r="W7">
            <v>39295</v>
          </cell>
        </row>
        <row r="8">
          <cell r="A8" t="str">
            <v>5A o V5</v>
          </cell>
          <cell r="B8" t="str">
            <v>BH-P-T2-0005</v>
          </cell>
          <cell r="C8">
            <v>20005</v>
          </cell>
          <cell r="D8">
            <v>15</v>
          </cell>
          <cell r="E8" t="str">
            <v>012-15695</v>
          </cell>
          <cell r="F8" t="str">
            <v>Ana Dolores Martínez H y otros</v>
          </cell>
          <cell r="G8">
            <v>5930.52</v>
          </cell>
          <cell r="H8">
            <v>5948.5</v>
          </cell>
          <cell r="I8" t="str">
            <v>Ambos</v>
          </cell>
          <cell r="J8">
            <v>17.979999999999563</v>
          </cell>
          <cell r="K8">
            <v>440.91</v>
          </cell>
          <cell r="M8" t="e">
            <v>#NAME?</v>
          </cell>
          <cell r="N8">
            <v>10</v>
          </cell>
          <cell r="O8">
            <v>38972</v>
          </cell>
          <cell r="P8">
            <v>39023</v>
          </cell>
          <cell r="Q8">
            <v>39225</v>
          </cell>
          <cell r="R8">
            <v>39156</v>
          </cell>
          <cell r="S8">
            <v>39379</v>
          </cell>
          <cell r="T8">
            <v>39379</v>
          </cell>
          <cell r="U8">
            <v>39379</v>
          </cell>
          <cell r="W8">
            <v>39315</v>
          </cell>
        </row>
        <row r="9">
          <cell r="A9" t="str">
            <v>5AG o V6</v>
          </cell>
          <cell r="B9" t="str">
            <v>BH-P-T2-0006</v>
          </cell>
          <cell r="C9">
            <v>20006</v>
          </cell>
          <cell r="D9">
            <v>16</v>
          </cell>
          <cell r="E9" t="str">
            <v>012-51792</v>
          </cell>
          <cell r="F9" t="str">
            <v>Antonio José Montero</v>
          </cell>
          <cell r="G9">
            <v>5936.17</v>
          </cell>
          <cell r="H9">
            <v>6038.87</v>
          </cell>
          <cell r="I9" t="str">
            <v>Ambos</v>
          </cell>
          <cell r="J9">
            <v>102.69999999999982</v>
          </cell>
          <cell r="K9">
            <v>6159.24</v>
          </cell>
          <cell r="L9">
            <v>1972760000</v>
          </cell>
          <cell r="M9" t="e">
            <v>#NAME?</v>
          </cell>
          <cell r="N9">
            <v>1</v>
          </cell>
          <cell r="O9">
            <v>38972</v>
          </cell>
          <cell r="P9">
            <v>39023</v>
          </cell>
          <cell r="Q9">
            <v>39225</v>
          </cell>
          <cell r="R9">
            <v>39101</v>
          </cell>
          <cell r="S9">
            <v>39143</v>
          </cell>
          <cell r="T9">
            <v>39051</v>
          </cell>
          <cell r="U9">
            <v>39171</v>
          </cell>
          <cell r="W9">
            <v>39181</v>
          </cell>
        </row>
        <row r="10">
          <cell r="A10" t="str">
            <v>3G o V7</v>
          </cell>
          <cell r="B10" t="str">
            <v>BH-P-T2-0007</v>
          </cell>
          <cell r="C10">
            <v>20007</v>
          </cell>
          <cell r="D10">
            <v>579</v>
          </cell>
          <cell r="E10" t="str">
            <v>012-51793</v>
          </cell>
          <cell r="F10" t="str">
            <v>Maria Emilse Rojas Taborda</v>
          </cell>
          <cell r="G10">
            <v>6038.87</v>
          </cell>
          <cell r="H10">
            <v>6135.81</v>
          </cell>
          <cell r="I10" t="str">
            <v>Ambos</v>
          </cell>
          <cell r="J10">
            <v>96.940000000000509</v>
          </cell>
          <cell r="K10">
            <v>6401.99</v>
          </cell>
          <cell r="L10">
            <v>1060487900</v>
          </cell>
          <cell r="M10" t="e">
            <v>#NAME?</v>
          </cell>
          <cell r="N10">
            <v>1</v>
          </cell>
          <cell r="O10">
            <v>38972</v>
          </cell>
          <cell r="P10">
            <v>39028</v>
          </cell>
          <cell r="Q10">
            <v>39225</v>
          </cell>
          <cell r="R10">
            <v>39156</v>
          </cell>
          <cell r="S10">
            <v>39143</v>
          </cell>
          <cell r="T10">
            <v>39051</v>
          </cell>
          <cell r="U10">
            <v>39171</v>
          </cell>
          <cell r="W10">
            <v>39150</v>
          </cell>
        </row>
        <row r="11">
          <cell r="A11" t="str">
            <v>5M o V8</v>
          </cell>
          <cell r="B11" t="str">
            <v>BH-P-T2-0008</v>
          </cell>
          <cell r="C11">
            <v>20008</v>
          </cell>
          <cell r="D11">
            <v>596</v>
          </cell>
          <cell r="E11" t="str">
            <v>012-25363</v>
          </cell>
          <cell r="F11" t="str">
            <v>Fabian de Jesús Rios Grajales y otros</v>
          </cell>
          <cell r="G11">
            <v>6114.95</v>
          </cell>
          <cell r="H11">
            <v>6188.93</v>
          </cell>
          <cell r="I11" t="str">
            <v>Ambos</v>
          </cell>
          <cell r="J11">
            <v>73.980000000000473</v>
          </cell>
          <cell r="K11">
            <v>1175.8599999999999</v>
          </cell>
          <cell r="L11">
            <v>101855200</v>
          </cell>
          <cell r="M11" t="e">
            <v>#NAME?</v>
          </cell>
          <cell r="N11">
            <v>3</v>
          </cell>
          <cell r="O11">
            <v>38972</v>
          </cell>
          <cell r="P11">
            <v>39043</v>
          </cell>
          <cell r="Q11">
            <v>39225</v>
          </cell>
          <cell r="R11">
            <v>39156</v>
          </cell>
          <cell r="S11">
            <v>39162</v>
          </cell>
          <cell r="W11">
            <v>39290</v>
          </cell>
        </row>
        <row r="12">
          <cell r="A12" t="str">
            <v>5G o V9</v>
          </cell>
          <cell r="B12" t="str">
            <v>BH-P-T2-0009</v>
          </cell>
          <cell r="C12">
            <v>20009</v>
          </cell>
          <cell r="D12">
            <v>559</v>
          </cell>
          <cell r="E12" t="str">
            <v>012-46865</v>
          </cell>
          <cell r="F12" t="str">
            <v>Ruth Elena Alzate Noreña</v>
          </cell>
          <cell r="G12">
            <v>6124.3</v>
          </cell>
          <cell r="H12">
            <v>6200</v>
          </cell>
          <cell r="I12" t="str">
            <v>Ambos</v>
          </cell>
          <cell r="J12">
            <v>75.699999999999818</v>
          </cell>
          <cell r="K12">
            <v>1250.81</v>
          </cell>
          <cell r="L12">
            <v>116480000</v>
          </cell>
          <cell r="M12" t="e">
            <v>#NAME?</v>
          </cell>
          <cell r="N12">
            <v>1</v>
          </cell>
          <cell r="O12">
            <v>38969</v>
          </cell>
          <cell r="P12">
            <v>39043</v>
          </cell>
          <cell r="Q12">
            <v>39225</v>
          </cell>
          <cell r="R12">
            <v>39156</v>
          </cell>
          <cell r="S12">
            <v>39078</v>
          </cell>
          <cell r="T12">
            <v>39122</v>
          </cell>
          <cell r="U12">
            <v>39142</v>
          </cell>
          <cell r="W12">
            <v>39280</v>
          </cell>
        </row>
        <row r="13">
          <cell r="A13" t="str">
            <v>5G-1 o V9A</v>
          </cell>
          <cell r="B13" t="str">
            <v>BH-P-T2-0010</v>
          </cell>
          <cell r="C13">
            <v>20010</v>
          </cell>
          <cell r="D13">
            <v>32</v>
          </cell>
          <cell r="F13" t="str">
            <v>Ruth Elena Alzate Noreña</v>
          </cell>
          <cell r="G13">
            <v>6124.3</v>
          </cell>
          <cell r="H13">
            <v>6190</v>
          </cell>
          <cell r="I13" t="str">
            <v>Ambos</v>
          </cell>
          <cell r="J13">
            <v>65.699999999999818</v>
          </cell>
          <cell r="K13">
            <v>177.1</v>
          </cell>
          <cell r="M13" t="e">
            <v>#NAME?</v>
          </cell>
          <cell r="N13">
            <v>1</v>
          </cell>
          <cell r="O13">
            <v>38969</v>
          </cell>
          <cell r="P13">
            <v>39043</v>
          </cell>
          <cell r="Q13">
            <v>39225</v>
          </cell>
          <cell r="R13">
            <v>39156</v>
          </cell>
          <cell r="S13">
            <v>39184</v>
          </cell>
          <cell r="T13">
            <v>39197</v>
          </cell>
          <cell r="U13">
            <v>39280</v>
          </cell>
          <cell r="W13">
            <v>39280</v>
          </cell>
        </row>
        <row r="14">
          <cell r="A14" t="str">
            <v>6G o V14</v>
          </cell>
          <cell r="B14" t="str">
            <v>BH-P-T2-0011</v>
          </cell>
          <cell r="C14">
            <v>20011</v>
          </cell>
          <cell r="D14">
            <v>95</v>
          </cell>
          <cell r="E14" t="str">
            <v>012-4869</v>
          </cell>
          <cell r="F14" t="str">
            <v>Inversiones Horizontes de Colombia S.A.</v>
          </cell>
          <cell r="G14">
            <v>6203.63</v>
          </cell>
          <cell r="H14">
            <v>6325.94</v>
          </cell>
          <cell r="I14" t="str">
            <v>Ambos</v>
          </cell>
          <cell r="J14">
            <v>122.30999999999949</v>
          </cell>
          <cell r="K14">
            <v>6464.28</v>
          </cell>
          <cell r="L14">
            <v>1003605000</v>
          </cell>
          <cell r="M14" t="e">
            <v>#NAME?</v>
          </cell>
          <cell r="N14">
            <v>1</v>
          </cell>
          <cell r="O14">
            <v>38969</v>
          </cell>
          <cell r="P14">
            <v>39023</v>
          </cell>
          <cell r="Q14">
            <v>39225</v>
          </cell>
          <cell r="R14">
            <v>39156</v>
          </cell>
          <cell r="S14">
            <v>39048</v>
          </cell>
          <cell r="T14">
            <v>39055</v>
          </cell>
          <cell r="U14">
            <v>39071</v>
          </cell>
          <cell r="W14">
            <v>39114</v>
          </cell>
        </row>
        <row r="15">
          <cell r="A15" t="str">
            <v>6A o V16</v>
          </cell>
          <cell r="B15" t="str">
            <v>BH-P-T2-0012</v>
          </cell>
          <cell r="C15">
            <v>20012</v>
          </cell>
          <cell r="D15">
            <v>31</v>
          </cell>
          <cell r="E15" t="str">
            <v>012-57220</v>
          </cell>
          <cell r="F15" t="str">
            <v>Gabriela Yepes de Zapata</v>
          </cell>
          <cell r="G15">
            <v>6300.38</v>
          </cell>
          <cell r="H15">
            <v>6324.44</v>
          </cell>
          <cell r="I15" t="str">
            <v>Ambos</v>
          </cell>
          <cell r="J15">
            <v>24.059999999999491</v>
          </cell>
          <cell r="K15">
            <v>295.58</v>
          </cell>
          <cell r="L15">
            <v>94560700</v>
          </cell>
          <cell r="M15" t="e">
            <v>#NAME?</v>
          </cell>
          <cell r="N15">
            <v>1</v>
          </cell>
          <cell r="O15">
            <v>38972</v>
          </cell>
          <cell r="P15">
            <v>39023</v>
          </cell>
          <cell r="Q15">
            <v>39225</v>
          </cell>
          <cell r="R15">
            <v>39156</v>
          </cell>
          <cell r="S15">
            <v>39140</v>
          </cell>
          <cell r="T15">
            <v>39150</v>
          </cell>
          <cell r="U15">
            <v>39187</v>
          </cell>
          <cell r="W15">
            <v>39365</v>
          </cell>
        </row>
        <row r="16">
          <cell r="A16" t="str">
            <v>7G o V12</v>
          </cell>
          <cell r="B16" t="str">
            <v>BH-P-T2-0013</v>
          </cell>
          <cell r="C16">
            <v>20013</v>
          </cell>
          <cell r="D16">
            <v>29</v>
          </cell>
          <cell r="E16" t="str">
            <v>012-13990</v>
          </cell>
          <cell r="F16" t="str">
            <v>Operarias catequistas de Nuestra Sra. ..</v>
          </cell>
          <cell r="G16">
            <v>6324.44</v>
          </cell>
          <cell r="H16">
            <v>6393.39</v>
          </cell>
          <cell r="I16" t="str">
            <v>Ambos</v>
          </cell>
          <cell r="J16">
            <v>68.950000000000728</v>
          </cell>
          <cell r="K16">
            <v>3191.41</v>
          </cell>
          <cell r="L16">
            <v>543979300</v>
          </cell>
          <cell r="M16" t="e">
            <v>#NAME?</v>
          </cell>
          <cell r="N16">
            <v>1</v>
          </cell>
          <cell r="O16">
            <v>38969</v>
          </cell>
          <cell r="P16">
            <v>39023</v>
          </cell>
          <cell r="Q16">
            <v>39225</v>
          </cell>
          <cell r="R16">
            <v>39156</v>
          </cell>
          <cell r="S16">
            <v>39094</v>
          </cell>
          <cell r="T16">
            <v>39102</v>
          </cell>
          <cell r="U16">
            <v>39109</v>
          </cell>
          <cell r="W16">
            <v>39112</v>
          </cell>
        </row>
        <row r="17">
          <cell r="A17" t="str">
            <v>8A o V15</v>
          </cell>
          <cell r="B17" t="str">
            <v>BH-P-T2-0014</v>
          </cell>
          <cell r="C17">
            <v>20014</v>
          </cell>
          <cell r="D17">
            <v>28</v>
          </cell>
          <cell r="E17" t="str">
            <v>012-33609</v>
          </cell>
          <cell r="F17" t="str">
            <v>José Ignacio Marín Hoyos</v>
          </cell>
          <cell r="G17">
            <v>6393.39</v>
          </cell>
          <cell r="H17">
            <v>6446.11</v>
          </cell>
          <cell r="I17" t="str">
            <v>Ambos</v>
          </cell>
          <cell r="J17">
            <v>52.719999999999345</v>
          </cell>
          <cell r="K17">
            <v>3549.7</v>
          </cell>
          <cell r="L17">
            <v>525272600</v>
          </cell>
          <cell r="M17" t="e">
            <v>#NAME?</v>
          </cell>
          <cell r="N17">
            <v>1</v>
          </cell>
          <cell r="O17">
            <v>38972</v>
          </cell>
          <cell r="P17">
            <v>39023</v>
          </cell>
          <cell r="Q17">
            <v>39225</v>
          </cell>
          <cell r="R17">
            <v>39156</v>
          </cell>
          <cell r="S17">
            <v>39094</v>
          </cell>
          <cell r="T17">
            <v>39171</v>
          </cell>
          <cell r="U17">
            <v>39171</v>
          </cell>
          <cell r="W17">
            <v>39118</v>
          </cell>
        </row>
        <row r="18">
          <cell r="A18" t="str">
            <v>8G o V15A</v>
          </cell>
          <cell r="B18" t="str">
            <v>BH-P-T2-0016</v>
          </cell>
          <cell r="C18">
            <v>20016</v>
          </cell>
          <cell r="D18">
            <v>27</v>
          </cell>
          <cell r="F18" t="str">
            <v>Jose Delio Arango Valencia</v>
          </cell>
          <cell r="G18">
            <v>6628.61</v>
          </cell>
          <cell r="H18">
            <v>6659.69</v>
          </cell>
          <cell r="I18" t="str">
            <v>Ambos</v>
          </cell>
          <cell r="J18">
            <v>31.079999999999927</v>
          </cell>
          <cell r="K18">
            <v>545.99</v>
          </cell>
          <cell r="M18" t="e">
            <v>#NAME?</v>
          </cell>
          <cell r="N18">
            <v>1</v>
          </cell>
          <cell r="O18">
            <v>38969</v>
          </cell>
          <cell r="P18">
            <v>39023</v>
          </cell>
          <cell r="Q18">
            <v>39225</v>
          </cell>
          <cell r="R18">
            <v>39023</v>
          </cell>
          <cell r="S18">
            <v>39338</v>
          </cell>
          <cell r="T18">
            <v>39338</v>
          </cell>
          <cell r="U18">
            <v>39338</v>
          </cell>
          <cell r="W18">
            <v>39338</v>
          </cell>
        </row>
        <row r="19">
          <cell r="A19" t="str">
            <v>9G o V15B</v>
          </cell>
          <cell r="B19" t="str">
            <v>BH-P-T2-0018</v>
          </cell>
          <cell r="C19">
            <v>20018</v>
          </cell>
          <cell r="D19">
            <v>97</v>
          </cell>
          <cell r="E19" t="str">
            <v>012-43336</v>
          </cell>
          <cell r="F19" t="str">
            <v>María Herminia Molina viuda de Meneses y otros</v>
          </cell>
          <cell r="G19">
            <v>6659.69</v>
          </cell>
          <cell r="H19">
            <v>6716.65</v>
          </cell>
          <cell r="I19" t="str">
            <v>Ambos</v>
          </cell>
          <cell r="J19">
            <v>56.960000000000036</v>
          </cell>
          <cell r="K19">
            <v>2838.75</v>
          </cell>
          <cell r="M19" t="e">
            <v>#NAME?</v>
          </cell>
          <cell r="N19">
            <v>14</v>
          </cell>
          <cell r="O19">
            <v>38969</v>
          </cell>
          <cell r="P19">
            <v>39023</v>
          </cell>
          <cell r="Q19">
            <v>39225</v>
          </cell>
          <cell r="R19">
            <v>39156</v>
          </cell>
          <cell r="S19">
            <v>39296</v>
          </cell>
          <cell r="T19">
            <v>39296</v>
          </cell>
          <cell r="U19">
            <v>39296</v>
          </cell>
          <cell r="W19">
            <v>39316</v>
          </cell>
        </row>
        <row r="20">
          <cell r="A20" t="str">
            <v>11G o V30</v>
          </cell>
          <cell r="B20" t="str">
            <v>BH-P-T2-0019</v>
          </cell>
          <cell r="C20">
            <v>20019</v>
          </cell>
          <cell r="D20">
            <v>96</v>
          </cell>
          <cell r="E20" t="str">
            <v>012-690</v>
          </cell>
          <cell r="F20" t="str">
            <v>Agropecuaria Yolombito Limitada</v>
          </cell>
          <cell r="G20">
            <v>6716.11</v>
          </cell>
          <cell r="H20">
            <v>6727</v>
          </cell>
          <cell r="I20" t="str">
            <v>Ambos</v>
          </cell>
          <cell r="J20">
            <v>10.890000000000327</v>
          </cell>
          <cell r="K20">
            <v>814.22</v>
          </cell>
          <cell r="M20" t="e">
            <v>#NAME?</v>
          </cell>
          <cell r="N20">
            <v>1</v>
          </cell>
          <cell r="O20">
            <v>38972</v>
          </cell>
          <cell r="P20">
            <v>39023</v>
          </cell>
          <cell r="S20">
            <v>39078</v>
          </cell>
          <cell r="T20">
            <v>39163</v>
          </cell>
          <cell r="U20">
            <v>39198</v>
          </cell>
          <cell r="W20">
            <v>39321</v>
          </cell>
        </row>
        <row r="21">
          <cell r="A21" t="str">
            <v>12G o V25</v>
          </cell>
          <cell r="B21" t="str">
            <v>BH-P-T2-0020</v>
          </cell>
          <cell r="C21">
            <v>20020</v>
          </cell>
          <cell r="D21">
            <v>101</v>
          </cell>
          <cell r="E21" t="str">
            <v>012-596</v>
          </cell>
          <cell r="F21" t="str">
            <v>Luz Marina Jiménez García Nemqueteba</v>
          </cell>
          <cell r="G21">
            <v>6734.2</v>
          </cell>
          <cell r="H21">
            <v>6773.92</v>
          </cell>
          <cell r="I21" t="str">
            <v>Ambos</v>
          </cell>
          <cell r="J21">
            <v>39.720000000000255</v>
          </cell>
          <cell r="K21">
            <v>1375.28</v>
          </cell>
          <cell r="L21">
            <v>304000000</v>
          </cell>
          <cell r="M21" t="e">
            <v>#NAME?</v>
          </cell>
          <cell r="N21">
            <v>1</v>
          </cell>
          <cell r="O21">
            <v>38972</v>
          </cell>
          <cell r="P21">
            <v>39036</v>
          </cell>
          <cell r="Q21">
            <v>39225</v>
          </cell>
          <cell r="S21">
            <v>39080</v>
          </cell>
          <cell r="T21">
            <v>39379</v>
          </cell>
          <cell r="U21">
            <v>39380</v>
          </cell>
          <cell r="W21">
            <v>39043</v>
          </cell>
        </row>
        <row r="22">
          <cell r="A22" t="str">
            <v>10A o V26</v>
          </cell>
          <cell r="B22" t="str">
            <v>BH-P-T2-0021</v>
          </cell>
          <cell r="C22">
            <v>20021</v>
          </cell>
          <cell r="D22">
            <v>102</v>
          </cell>
          <cell r="E22" t="str">
            <v>012-42029</v>
          </cell>
          <cell r="F22" t="str">
            <v>Maria Inés Jiménez de Meneses y otros</v>
          </cell>
          <cell r="G22">
            <v>6773.92</v>
          </cell>
          <cell r="H22">
            <v>6802.89</v>
          </cell>
          <cell r="I22" t="str">
            <v>Ambos</v>
          </cell>
          <cell r="J22">
            <v>28.970000000000255</v>
          </cell>
          <cell r="K22">
            <v>904.95</v>
          </cell>
          <cell r="L22">
            <v>135744000</v>
          </cell>
          <cell r="M22" t="e">
            <v>#NAME?</v>
          </cell>
          <cell r="N22">
            <v>14</v>
          </cell>
          <cell r="O22">
            <v>38972</v>
          </cell>
          <cell r="P22">
            <v>39023</v>
          </cell>
          <cell r="Q22">
            <v>39225</v>
          </cell>
          <cell r="R22">
            <v>39156</v>
          </cell>
          <cell r="S22">
            <v>39043</v>
          </cell>
          <cell r="T22">
            <v>39065</v>
          </cell>
          <cell r="U22">
            <v>39074</v>
          </cell>
          <cell r="W22">
            <v>39356</v>
          </cell>
        </row>
        <row r="23">
          <cell r="A23" t="str">
            <v>13G o V27</v>
          </cell>
          <cell r="B23" t="str">
            <v>BH-P-T2-0022</v>
          </cell>
          <cell r="C23">
            <v>20022</v>
          </cell>
          <cell r="D23">
            <v>103</v>
          </cell>
          <cell r="E23" t="str">
            <v>012-19283</v>
          </cell>
          <cell r="F23" t="str">
            <v>Bertha Nelly Hoyos Alzate</v>
          </cell>
          <cell r="G23">
            <v>6802.89</v>
          </cell>
          <cell r="H23">
            <v>6858.59</v>
          </cell>
          <cell r="I23" t="str">
            <v>Ambos</v>
          </cell>
          <cell r="J23">
            <v>55.699999999999818</v>
          </cell>
          <cell r="K23">
            <v>1747.99</v>
          </cell>
          <cell r="L23">
            <v>697876900</v>
          </cell>
          <cell r="M23" t="e">
            <v>#NAME?</v>
          </cell>
          <cell r="N23">
            <v>8</v>
          </cell>
          <cell r="O23">
            <v>38972</v>
          </cell>
          <cell r="P23">
            <v>39023</v>
          </cell>
          <cell r="Q23">
            <v>39225</v>
          </cell>
          <cell r="S23">
            <v>39080</v>
          </cell>
          <cell r="T23">
            <v>39055</v>
          </cell>
          <cell r="U23">
            <v>39141</v>
          </cell>
          <cell r="W23">
            <v>39169</v>
          </cell>
        </row>
        <row r="24">
          <cell r="A24" t="str">
            <v>11A o V28</v>
          </cell>
          <cell r="B24" t="str">
            <v>BH-P-T2-0023</v>
          </cell>
          <cell r="C24">
            <v>20023</v>
          </cell>
          <cell r="D24">
            <v>104</v>
          </cell>
          <cell r="E24" t="str">
            <v>012-5403</v>
          </cell>
          <cell r="F24" t="str">
            <v>Luis Alberto Zapata Jiménez</v>
          </cell>
          <cell r="G24">
            <v>6858.59</v>
          </cell>
          <cell r="H24">
            <v>6877.47</v>
          </cell>
          <cell r="I24" t="str">
            <v>Ambos</v>
          </cell>
          <cell r="J24">
            <v>18.880000000000109</v>
          </cell>
          <cell r="K24">
            <v>1116.0899999999999</v>
          </cell>
          <cell r="L24">
            <v>197561260</v>
          </cell>
          <cell r="M24" t="e">
            <v>#NAME?</v>
          </cell>
          <cell r="N24">
            <v>1</v>
          </cell>
          <cell r="O24">
            <v>38972</v>
          </cell>
          <cell r="P24">
            <v>39023</v>
          </cell>
          <cell r="Q24">
            <v>39225</v>
          </cell>
          <cell r="R24">
            <v>39156</v>
          </cell>
          <cell r="S24">
            <v>39170</v>
          </cell>
          <cell r="T24">
            <v>39050</v>
          </cell>
          <cell r="U24">
            <v>39050</v>
          </cell>
          <cell r="W24">
            <v>39261</v>
          </cell>
        </row>
        <row r="25">
          <cell r="A25" t="str">
            <v>12A o V29</v>
          </cell>
          <cell r="B25" t="str">
            <v>BH-P-T2-0024</v>
          </cell>
          <cell r="C25">
            <v>20024</v>
          </cell>
          <cell r="D25">
            <v>105</v>
          </cell>
          <cell r="E25" t="str">
            <v>012-29072</v>
          </cell>
          <cell r="F25" t="str">
            <v>Julia Rosa Zapata Zapata y otros</v>
          </cell>
          <cell r="G25">
            <v>6877.47</v>
          </cell>
          <cell r="H25">
            <v>6909.96</v>
          </cell>
          <cell r="I25" t="str">
            <v>Ambos</v>
          </cell>
          <cell r="J25">
            <v>32.489999999999782</v>
          </cell>
          <cell r="K25">
            <v>1279.6199999999999</v>
          </cell>
          <cell r="L25">
            <v>190205100</v>
          </cell>
          <cell r="M25" t="e">
            <v>#NAME?</v>
          </cell>
          <cell r="N25">
            <v>13</v>
          </cell>
          <cell r="O25">
            <v>38972</v>
          </cell>
          <cell r="P25">
            <v>39023</v>
          </cell>
          <cell r="Q25">
            <v>39225</v>
          </cell>
          <cell r="R25">
            <v>39156</v>
          </cell>
          <cell r="S25">
            <v>39043</v>
          </cell>
          <cell r="T25">
            <v>39050</v>
          </cell>
          <cell r="U25">
            <v>39074</v>
          </cell>
          <cell r="W25">
            <v>39161</v>
          </cell>
        </row>
        <row r="26">
          <cell r="A26" t="str">
            <v>13A o V31</v>
          </cell>
          <cell r="B26" t="str">
            <v>BH-P-T2-0025</v>
          </cell>
          <cell r="C26">
            <v>20025</v>
          </cell>
          <cell r="D26">
            <v>107</v>
          </cell>
          <cell r="E26" t="str">
            <v>012-23206</v>
          </cell>
          <cell r="F26" t="str">
            <v>Ana Maria Zuluaga Jaramillo y otros</v>
          </cell>
          <cell r="G26">
            <v>6872.55</v>
          </cell>
          <cell r="H26">
            <v>6982.77</v>
          </cell>
          <cell r="I26" t="str">
            <v>Ambos</v>
          </cell>
          <cell r="J26">
            <v>110.22000000000025</v>
          </cell>
          <cell r="K26">
            <v>687.26</v>
          </cell>
          <cell r="L26">
            <v>87775000</v>
          </cell>
          <cell r="M26" t="e">
            <v>#NAME?</v>
          </cell>
          <cell r="N26">
            <v>4</v>
          </cell>
          <cell r="O26">
            <v>38972</v>
          </cell>
          <cell r="P26">
            <v>39023</v>
          </cell>
          <cell r="Q26">
            <v>39225</v>
          </cell>
          <cell r="R26">
            <v>39156</v>
          </cell>
          <cell r="S26">
            <v>39043</v>
          </cell>
          <cell r="T26">
            <v>39051</v>
          </cell>
          <cell r="U26">
            <v>39081</v>
          </cell>
        </row>
        <row r="27">
          <cell r="A27" t="str">
            <v>15A o V32</v>
          </cell>
          <cell r="B27" t="str">
            <v>BH-P-T2-0026</v>
          </cell>
          <cell r="C27">
            <v>20026</v>
          </cell>
          <cell r="D27">
            <v>106</v>
          </cell>
          <cell r="E27" t="str">
            <v>012-1956</v>
          </cell>
          <cell r="F27" t="str">
            <v>Gloria Eugenia Correa Jaramillo</v>
          </cell>
          <cell r="G27">
            <v>6909.96</v>
          </cell>
          <cell r="H27">
            <v>7009.91</v>
          </cell>
          <cell r="I27" t="str">
            <v>Ambos</v>
          </cell>
          <cell r="J27">
            <v>99.949999999999818</v>
          </cell>
          <cell r="K27">
            <v>6393.57</v>
          </cell>
          <cell r="M27" t="e">
            <v>#NAME?</v>
          </cell>
          <cell r="N27">
            <v>1</v>
          </cell>
          <cell r="O27">
            <v>38972</v>
          </cell>
          <cell r="P27">
            <v>39023</v>
          </cell>
          <cell r="Q27">
            <v>39225</v>
          </cell>
          <cell r="R27">
            <v>39156</v>
          </cell>
          <cell r="S27">
            <v>39319</v>
          </cell>
          <cell r="T27">
            <v>39319</v>
          </cell>
          <cell r="U27">
            <v>39319</v>
          </cell>
          <cell r="W27">
            <v>39319</v>
          </cell>
        </row>
        <row r="28">
          <cell r="A28" t="str">
            <v>16A o V19</v>
          </cell>
          <cell r="B28" t="str">
            <v>BH-P-T2-0027</v>
          </cell>
          <cell r="C28">
            <v>20027</v>
          </cell>
          <cell r="D28">
            <v>170</v>
          </cell>
          <cell r="E28" t="str">
            <v>012-3975</v>
          </cell>
          <cell r="F28" t="str">
            <v>Sonia Puerta Viuda de Gaitán</v>
          </cell>
          <cell r="G28">
            <v>7009.9</v>
          </cell>
          <cell r="H28">
            <v>7050.8</v>
          </cell>
          <cell r="I28" t="str">
            <v>Ambos</v>
          </cell>
          <cell r="J28">
            <v>40.900000000000546</v>
          </cell>
          <cell r="K28">
            <v>2135.33</v>
          </cell>
          <cell r="M28" t="e">
            <v>#NAME?</v>
          </cell>
          <cell r="N28">
            <v>1</v>
          </cell>
          <cell r="O28">
            <v>38972</v>
          </cell>
          <cell r="P28">
            <v>39023</v>
          </cell>
          <cell r="Q28">
            <v>39225</v>
          </cell>
          <cell r="R28">
            <v>39156</v>
          </cell>
          <cell r="S28">
            <v>39356</v>
          </cell>
          <cell r="T28">
            <v>39356</v>
          </cell>
          <cell r="U28">
            <v>39356</v>
          </cell>
          <cell r="W28">
            <v>39356</v>
          </cell>
        </row>
        <row r="29">
          <cell r="A29" t="str">
            <v>17A o V20</v>
          </cell>
          <cell r="B29" t="str">
            <v>BH-P-T2-0028</v>
          </cell>
          <cell r="C29">
            <v>20028</v>
          </cell>
          <cell r="D29">
            <v>171</v>
          </cell>
          <cell r="E29" t="str">
            <v>012-2506</v>
          </cell>
          <cell r="F29" t="str">
            <v>Juan Carlos Castrillón Jiménez y otros</v>
          </cell>
          <cell r="G29">
            <v>7041.19</v>
          </cell>
          <cell r="H29">
            <v>7111.76</v>
          </cell>
          <cell r="I29" t="str">
            <v>Ambos</v>
          </cell>
          <cell r="J29">
            <v>70.570000000000618</v>
          </cell>
          <cell r="K29">
            <v>2298.94</v>
          </cell>
          <cell r="L29">
            <v>625052300</v>
          </cell>
          <cell r="M29" t="e">
            <v>#NAME?</v>
          </cell>
          <cell r="N29">
            <v>3</v>
          </cell>
          <cell r="O29">
            <v>38972</v>
          </cell>
          <cell r="P29">
            <v>39023</v>
          </cell>
          <cell r="Q29">
            <v>39225</v>
          </cell>
          <cell r="R29">
            <v>39156</v>
          </cell>
          <cell r="S29">
            <v>39100</v>
          </cell>
          <cell r="T29">
            <v>39118</v>
          </cell>
          <cell r="U29">
            <v>39140</v>
          </cell>
          <cell r="W29">
            <v>39181</v>
          </cell>
        </row>
        <row r="30">
          <cell r="A30" t="str">
            <v>16G o V21</v>
          </cell>
          <cell r="B30" t="str">
            <v>BH-P-T2-0029</v>
          </cell>
          <cell r="C30">
            <v>20029</v>
          </cell>
          <cell r="D30">
            <v>173</v>
          </cell>
          <cell r="E30" t="str">
            <v>012-25052</v>
          </cell>
          <cell r="F30" t="str">
            <v>Antonio León Montoya Restrepo y otra</v>
          </cell>
          <cell r="G30">
            <v>7111.76</v>
          </cell>
          <cell r="H30">
            <v>7150.33</v>
          </cell>
          <cell r="I30" t="str">
            <v>Ambos</v>
          </cell>
          <cell r="J30">
            <v>38.569999999999709</v>
          </cell>
          <cell r="K30">
            <v>1274.3499999999999</v>
          </cell>
          <cell r="L30">
            <v>431140800</v>
          </cell>
          <cell r="M30" t="e">
            <v>#NAME?</v>
          </cell>
          <cell r="N30">
            <v>2</v>
          </cell>
          <cell r="O30">
            <v>38972</v>
          </cell>
          <cell r="P30">
            <v>39036</v>
          </cell>
          <cell r="Q30">
            <v>39225</v>
          </cell>
          <cell r="R30">
            <v>39156</v>
          </cell>
          <cell r="S30">
            <v>39048</v>
          </cell>
          <cell r="T30">
            <v>39055</v>
          </cell>
          <cell r="U30">
            <v>39072</v>
          </cell>
          <cell r="V30">
            <v>39149</v>
          </cell>
          <cell r="W30">
            <v>39302</v>
          </cell>
        </row>
        <row r="31">
          <cell r="A31" t="str">
            <v>17G o V22</v>
          </cell>
          <cell r="B31" t="str">
            <v>BH-P-T2-0030</v>
          </cell>
          <cell r="C31">
            <v>20030</v>
          </cell>
          <cell r="D31">
            <v>175</v>
          </cell>
          <cell r="E31" t="str">
            <v>012-13002</v>
          </cell>
          <cell r="F31" t="str">
            <v>Carlos Alberto Gómez Valenzuela</v>
          </cell>
          <cell r="G31">
            <v>7150.33</v>
          </cell>
          <cell r="H31">
            <v>7181.01</v>
          </cell>
          <cell r="I31" t="str">
            <v>Ambos</v>
          </cell>
          <cell r="J31">
            <v>30.680000000000291</v>
          </cell>
          <cell r="K31">
            <v>780.99</v>
          </cell>
          <cell r="L31">
            <v>190226400</v>
          </cell>
          <cell r="M31" t="e">
            <v>#NAME?</v>
          </cell>
          <cell r="N31">
            <v>1</v>
          </cell>
          <cell r="O31">
            <v>38972</v>
          </cell>
          <cell r="P31">
            <v>39024</v>
          </cell>
          <cell r="Q31">
            <v>39225</v>
          </cell>
          <cell r="R31">
            <v>39156</v>
          </cell>
          <cell r="S31">
            <v>39408</v>
          </cell>
          <cell r="T31">
            <v>39415</v>
          </cell>
          <cell r="U31">
            <v>39081</v>
          </cell>
          <cell r="W31">
            <v>39139</v>
          </cell>
        </row>
        <row r="32">
          <cell r="A32" t="str">
            <v>19G o V24</v>
          </cell>
          <cell r="B32" t="str">
            <v>BH-P-T2-0031</v>
          </cell>
          <cell r="C32">
            <v>20031</v>
          </cell>
          <cell r="D32">
            <v>178</v>
          </cell>
          <cell r="E32" t="str">
            <v>012-4131</v>
          </cell>
          <cell r="F32" t="str">
            <v>José Octavio Jiménez Gómez</v>
          </cell>
          <cell r="G32">
            <v>7180.16</v>
          </cell>
          <cell r="H32">
            <v>7225.21</v>
          </cell>
          <cell r="I32" t="str">
            <v>Ambos</v>
          </cell>
          <cell r="J32">
            <v>45.050000000000182</v>
          </cell>
          <cell r="K32">
            <v>653.41999999999996</v>
          </cell>
          <cell r="L32">
            <v>241591500</v>
          </cell>
          <cell r="M32" t="e">
            <v>#NAME?</v>
          </cell>
          <cell r="N32">
            <v>1</v>
          </cell>
          <cell r="O32">
            <v>38972</v>
          </cell>
          <cell r="P32">
            <v>39036</v>
          </cell>
          <cell r="Q32">
            <v>39225</v>
          </cell>
          <cell r="R32">
            <v>39156</v>
          </cell>
          <cell r="S32">
            <v>39078</v>
          </cell>
          <cell r="T32">
            <v>39118</v>
          </cell>
          <cell r="U32">
            <v>39135</v>
          </cell>
          <cell r="W32">
            <v>39149</v>
          </cell>
        </row>
        <row r="33">
          <cell r="A33" t="str">
            <v>18A o V24A</v>
          </cell>
          <cell r="B33" t="str">
            <v>BH-P-T2-0032</v>
          </cell>
          <cell r="C33">
            <v>20032</v>
          </cell>
          <cell r="D33">
            <v>176</v>
          </cell>
          <cell r="E33" t="str">
            <v>Posesión</v>
          </cell>
          <cell r="F33" t="str">
            <v>Amparo Agudelo Vallejo</v>
          </cell>
          <cell r="G33">
            <v>7191.49</v>
          </cell>
          <cell r="H33">
            <v>7222.92</v>
          </cell>
          <cell r="I33" t="str">
            <v>Ambos</v>
          </cell>
          <cell r="J33">
            <v>31.430000000000291</v>
          </cell>
          <cell r="K33">
            <v>333.19</v>
          </cell>
          <cell r="L33">
            <v>55830500</v>
          </cell>
          <cell r="M33" t="e">
            <v>#NAME?</v>
          </cell>
          <cell r="N33">
            <v>1</v>
          </cell>
          <cell r="O33">
            <v>39334</v>
          </cell>
          <cell r="P33">
            <v>39028</v>
          </cell>
          <cell r="Q33">
            <v>39225</v>
          </cell>
          <cell r="R33">
            <v>39156</v>
          </cell>
          <cell r="S33">
            <v>39094</v>
          </cell>
          <cell r="T33">
            <v>39195</v>
          </cell>
          <cell r="U33">
            <v>39195</v>
          </cell>
          <cell r="W33">
            <v>39195</v>
          </cell>
        </row>
        <row r="34">
          <cell r="A34" t="str">
            <v>18M o V23</v>
          </cell>
          <cell r="B34" t="str">
            <v>BH-P-T2-0033</v>
          </cell>
          <cell r="C34">
            <v>20033</v>
          </cell>
          <cell r="D34">
            <v>177</v>
          </cell>
          <cell r="E34" t="str">
            <v>012-8793</v>
          </cell>
          <cell r="F34" t="str">
            <v>Mauricio Arango Foronda y otros</v>
          </cell>
          <cell r="G34">
            <v>7222.92</v>
          </cell>
          <cell r="H34">
            <v>7251.3</v>
          </cell>
          <cell r="I34" t="str">
            <v>Ambos</v>
          </cell>
          <cell r="J34">
            <v>28.380000000000109</v>
          </cell>
          <cell r="K34">
            <v>480.32</v>
          </cell>
          <cell r="M34" t="e">
            <v>#NAME?</v>
          </cell>
          <cell r="N34">
            <v>9</v>
          </cell>
          <cell r="O34">
            <v>38972</v>
          </cell>
          <cell r="P34">
            <v>39028</v>
          </cell>
          <cell r="Q34">
            <v>39225</v>
          </cell>
          <cell r="R34">
            <v>39156</v>
          </cell>
          <cell r="W34">
            <v>39426</v>
          </cell>
        </row>
        <row r="35">
          <cell r="A35" t="str">
            <v>20G o V17</v>
          </cell>
          <cell r="B35" t="str">
            <v>BH-P-T2-0034</v>
          </cell>
          <cell r="C35">
            <v>20034</v>
          </cell>
          <cell r="D35">
            <v>239</v>
          </cell>
          <cell r="E35" t="str">
            <v>012-12006</v>
          </cell>
          <cell r="F35" t="str">
            <v>Ambrosía Limitada</v>
          </cell>
          <cell r="G35">
            <v>7226.33</v>
          </cell>
          <cell r="H35">
            <v>7363.59</v>
          </cell>
          <cell r="I35" t="str">
            <v>Ambos</v>
          </cell>
          <cell r="J35">
            <v>137.26000000000022</v>
          </cell>
          <cell r="K35">
            <v>4393.71</v>
          </cell>
          <cell r="L35">
            <v>860690100</v>
          </cell>
          <cell r="M35" t="e">
            <v>#NAME?</v>
          </cell>
          <cell r="N35">
            <v>1</v>
          </cell>
          <cell r="O35">
            <v>38972</v>
          </cell>
          <cell r="P35">
            <v>39028</v>
          </cell>
          <cell r="Q35">
            <v>39225</v>
          </cell>
          <cell r="R35">
            <v>39156</v>
          </cell>
          <cell r="S35">
            <v>39092</v>
          </cell>
          <cell r="T35">
            <v>39109</v>
          </cell>
          <cell r="U35">
            <v>39115</v>
          </cell>
          <cell r="W35">
            <v>39198</v>
          </cell>
        </row>
        <row r="36">
          <cell r="A36" t="str">
            <v>20G1 o V18</v>
          </cell>
          <cell r="B36" t="str">
            <v>BH-P-T2-0035</v>
          </cell>
          <cell r="C36">
            <v>20035</v>
          </cell>
          <cell r="D36">
            <v>240</v>
          </cell>
          <cell r="E36" t="str">
            <v>012-12005</v>
          </cell>
          <cell r="F36" t="str">
            <v>Maria Adelaida Gómez Arango y otros</v>
          </cell>
          <cell r="G36">
            <v>7363.59</v>
          </cell>
          <cell r="H36">
            <v>7415.08</v>
          </cell>
          <cell r="I36" t="str">
            <v>Ambos</v>
          </cell>
          <cell r="J36">
            <v>51.489999999999782</v>
          </cell>
          <cell r="K36">
            <v>1750.21</v>
          </cell>
          <cell r="L36">
            <v>200021000</v>
          </cell>
          <cell r="M36" t="e">
            <v>#NAME?</v>
          </cell>
          <cell r="N36">
            <v>3</v>
          </cell>
          <cell r="O36">
            <v>38972</v>
          </cell>
          <cell r="P36">
            <v>39028</v>
          </cell>
          <cell r="Q36">
            <v>39225</v>
          </cell>
          <cell r="R36">
            <v>39156</v>
          </cell>
          <cell r="S36">
            <v>39048</v>
          </cell>
          <cell r="T36">
            <v>39122</v>
          </cell>
          <cell r="U36">
            <v>39140</v>
          </cell>
          <cell r="W36">
            <v>39401</v>
          </cell>
        </row>
        <row r="37">
          <cell r="A37" t="str">
            <v>20A o 20A</v>
          </cell>
          <cell r="B37" t="str">
            <v>BH-P-T2-0036</v>
          </cell>
          <cell r="C37">
            <v>20036</v>
          </cell>
          <cell r="D37">
            <v>241</v>
          </cell>
          <cell r="E37" t="str">
            <v>012-12798</v>
          </cell>
          <cell r="F37" t="str">
            <v>Maria de las Mercedes Gutiérrez</v>
          </cell>
          <cell r="G37">
            <v>7415.08</v>
          </cell>
          <cell r="H37">
            <v>7444.27</v>
          </cell>
          <cell r="I37" t="str">
            <v>Ambos</v>
          </cell>
          <cell r="J37">
            <v>29.190000000000509</v>
          </cell>
          <cell r="K37">
            <v>1415.38</v>
          </cell>
          <cell r="L37">
            <v>403005700</v>
          </cell>
          <cell r="M37" t="e">
            <v>#NAME?</v>
          </cell>
          <cell r="N37">
            <v>1</v>
          </cell>
          <cell r="O37">
            <v>39079</v>
          </cell>
          <cell r="P37">
            <v>39071</v>
          </cell>
          <cell r="Q37">
            <v>39225</v>
          </cell>
          <cell r="S37">
            <v>39184</v>
          </cell>
          <cell r="T37">
            <v>39198</v>
          </cell>
          <cell r="U37">
            <v>39198</v>
          </cell>
          <cell r="W37">
            <v>39198</v>
          </cell>
        </row>
      </sheetData>
      <sheetData sheetId="1" refreshError="1"/>
      <sheetData sheetId="2"/>
      <sheetData sheetId="3" refreshError="1"/>
      <sheetData sheetId="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 val="PRESUPUESTO"/>
      <sheetName val="ESTADO VÍA-CRIT.TECNICO"/>
      <sheetName val="Equipo"/>
      <sheetName val="PUNITARIOS%20PARA%20241201%202S"/>
      <sheetName val="RELACION MES"/>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5+900 A K9+000"/>
      <sheetName val="VARIANTE KM 6-9"/>
      <sheetName val="JARDINES DE LA FE"/>
      <sheetName val="PEATONALES Y RETORNO 4 VARIANTE"/>
      <sheetName val="16+100-16+900 CONS DC LI"/>
      <sheetName val="16+500-16+900 RECUPE TRONCAL LD"/>
      <sheetName val="16+900 AL 17+600 DC SOBRE TC-LI"/>
      <sheetName val="17+600-19+700 CONS DC LI"/>
      <sheetName val="17+800-19+700 3 CARRIL TRONCAL"/>
      <sheetName val="PREDIOS PENDIENTE POR IDENTIFIC"/>
      <sheetName val="AUXILIAR"/>
    </sheetNames>
    <sheetDataSet>
      <sheetData sheetId="0"/>
      <sheetData sheetId="1"/>
      <sheetData sheetId="2"/>
      <sheetData sheetId="3"/>
      <sheetData sheetId="4"/>
      <sheetData sheetId="5"/>
      <sheetData sheetId="6"/>
      <sheetData sheetId="7"/>
      <sheetData sheetId="8"/>
      <sheetData sheetId="9"/>
      <sheetData sheetId="10">
        <row r="2">
          <cell r="A2" t="str">
            <v>Derecha</v>
          </cell>
        </row>
        <row r="3">
          <cell r="A3" t="str">
            <v>Izquierda</v>
          </cell>
        </row>
        <row r="4">
          <cell r="A4" t="str">
            <v>Ambos</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200.1"/>
      <sheetName val="200.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15.2"/>
      <sheetName val="415.3"/>
      <sheetName val="415.4"/>
      <sheetName val="420.1"/>
      <sheetName val="420.2"/>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1.1"/>
      <sheetName val="441.2"/>
      <sheetName val="441.3"/>
      <sheetName val="441.4"/>
      <sheetName val="450.1"/>
      <sheetName val="450.1P"/>
      <sheetName val="450.2"/>
      <sheetName val="450.2P"/>
      <sheetName val="450.3"/>
      <sheetName val="450.3P"/>
      <sheetName val="450.4"/>
      <sheetName val="450.4P"/>
      <sheetName val="450.5"/>
      <sheetName val="450.5P"/>
      <sheetName val="450.6"/>
      <sheetName val="450.6P"/>
      <sheetName val="450.7"/>
      <sheetName val="450.7P"/>
      <sheetName val="450.8P"/>
      <sheetName val="450.10P"/>
      <sheetName val="450.11P"/>
      <sheetName val="450.12P"/>
      <sheetName val="450.13P"/>
      <sheetName val="450.14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53.1P"/>
      <sheetName val="460.1.1"/>
      <sheetName val="460.1.2"/>
      <sheetName val="461.1"/>
      <sheetName val="461.2"/>
      <sheetName val="462.1.1"/>
      <sheetName val="462.1.2"/>
      <sheetName val="462.2.1"/>
      <sheetName val="462.2.2"/>
      <sheetName val="464.1.1"/>
      <sheetName val="464.1.2"/>
      <sheetName val="465.1"/>
      <sheetName val="465.2"/>
      <sheetName val="466.1"/>
      <sheetName val="466.2"/>
      <sheetName val="500.1.1"/>
      <sheetName val="500.1.2"/>
      <sheetName val="500.2"/>
      <sheetName val="501.1"/>
      <sheetName val="501.10"/>
      <sheetName val="501.20.1"/>
      <sheetName val="501.20.2"/>
      <sheetName val="501.20.3"/>
      <sheetName val="501.20.4"/>
      <sheetName val="505.1"/>
      <sheetName val="510.1"/>
      <sheetName val="600.1.1"/>
      <sheetName val="600.2.1"/>
      <sheetName val="600.2.2"/>
      <sheetName val="600.2.3"/>
      <sheetName val="600.2.4"/>
      <sheetName val="610.1"/>
      <sheetName val="610.2"/>
      <sheetName val="610.3.1"/>
      <sheetName val="610.3.2"/>
      <sheetName val="610.3.3"/>
      <sheetName val="610.4.1"/>
      <sheetName val="610.4.2"/>
      <sheetName val="610.5"/>
      <sheetName val="610.6"/>
      <sheetName val="610.7"/>
      <sheetName val="620.1.1"/>
      <sheetName val="620.1.2"/>
      <sheetName val="620.2"/>
      <sheetName val="620.3"/>
      <sheetName val="621.1.1"/>
      <sheetName val="621.1.2"/>
      <sheetName val="621.2"/>
      <sheetName val="621.3"/>
      <sheetName val="621.4"/>
      <sheetName val="621.5.1"/>
      <sheetName val="621.5.2"/>
      <sheetName val="621.5.3P"/>
      <sheetName val="621.6"/>
      <sheetName val="621.7"/>
      <sheetName val="622.1"/>
      <sheetName val="622.2"/>
      <sheetName val="622.3"/>
      <sheetName val="622.4"/>
      <sheetName val="622.5"/>
      <sheetName val="623.1"/>
      <sheetName val="623.2"/>
      <sheetName val="630.1"/>
      <sheetName val="630.2"/>
      <sheetName val="630.3.1"/>
      <sheetName val="630.3.2"/>
      <sheetName val="630.4.1"/>
      <sheetName val="630.4.2"/>
      <sheetName val="630.5"/>
      <sheetName val="630.6"/>
      <sheetName val="630.7"/>
      <sheetName val="632.1"/>
      <sheetName val="632.2"/>
      <sheetName val="640.1"/>
      <sheetName val="640.2"/>
      <sheetName val="641.1"/>
      <sheetName val="642.1"/>
      <sheetName val="642.2.1"/>
      <sheetName val="642.2.2"/>
      <sheetName val="650.2"/>
      <sheetName val="650.3"/>
      <sheetName val="650.4"/>
      <sheetName val="660.1"/>
      <sheetName val="660.2"/>
      <sheetName val="660.3"/>
      <sheetName val="660.4"/>
      <sheetName val="661.1"/>
      <sheetName val="661.2"/>
      <sheetName val="661.3"/>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2.1"/>
      <sheetName val="683.1"/>
      <sheetName val="683.2"/>
      <sheetName val="683.3"/>
      <sheetName val="683.4"/>
      <sheetName val="683.5"/>
      <sheetName val="690.1.1"/>
      <sheetName val="690.1.2"/>
      <sheetName val="690.1.3"/>
      <sheetName val="700.1"/>
      <sheetName val="700.2"/>
      <sheetName val="700.3"/>
      <sheetName val="700.4"/>
      <sheetName val="701.1.1"/>
      <sheetName val="701.1.2"/>
      <sheetName val="710.1.1"/>
      <sheetName val="710.1.2"/>
      <sheetName val="710.1.3"/>
      <sheetName val="710.1.4"/>
      <sheetName val="710.1.5"/>
      <sheetName val="710.2.1"/>
      <sheetName val="710.2.2"/>
      <sheetName val="710.2.3"/>
      <sheetName val="710.2.4"/>
      <sheetName val="730.1.1"/>
      <sheetName val="730.1.2"/>
      <sheetName val="730.2"/>
      <sheetName val="730.3"/>
      <sheetName val="730.4"/>
      <sheetName val="731.1"/>
      <sheetName val="731.2"/>
      <sheetName val="740.1"/>
      <sheetName val="741.1.1"/>
      <sheetName val="741.1.2"/>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12.2"/>
      <sheetName val="820.1.1"/>
      <sheetName val="820.1.2"/>
      <sheetName val="900.1"/>
      <sheetName val="900.2.1"/>
      <sheetName val="900.2.2"/>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2729.9983685515995</v>
          </cell>
        </row>
        <row r="7">
          <cell r="C7" t="str">
            <v>B0020001</v>
          </cell>
          <cell r="D7" t="str">
            <v>kg</v>
          </cell>
          <cell r="E7" t="str">
            <v>Acero A-36 para estructura metálica</v>
          </cell>
          <cell r="F7">
            <v>5713.1310335009102</v>
          </cell>
        </row>
        <row r="8">
          <cell r="C8" t="str">
            <v>B0020004</v>
          </cell>
          <cell r="D8" t="str">
            <v>kg</v>
          </cell>
          <cell r="E8" t="str">
            <v>Acero A-37</v>
          </cell>
          <cell r="F8">
            <v>5713.1310335009102</v>
          </cell>
        </row>
        <row r="9">
          <cell r="C9" t="str">
            <v>B0020002</v>
          </cell>
          <cell r="D9" t="str">
            <v>kg</v>
          </cell>
          <cell r="E9" t="str">
            <v>Acero A-40</v>
          </cell>
          <cell r="F9">
            <v>8373.8492281873223</v>
          </cell>
        </row>
        <row r="10">
          <cell r="C10" t="str">
            <v>B0020003</v>
          </cell>
          <cell r="D10" t="str">
            <v>kg</v>
          </cell>
          <cell r="E10" t="str">
            <v>Acero de refuerzo PDR-60, Fy: 4200 kg/cm2</v>
          </cell>
          <cell r="F10">
            <v>4927.6831810756075</v>
          </cell>
        </row>
        <row r="11">
          <cell r="C11" t="str">
            <v>B0014905</v>
          </cell>
          <cell r="D11" t="str">
            <v>kg</v>
          </cell>
          <cell r="E11" t="str">
            <v>Adhesivo bituminoso para tacha</v>
          </cell>
          <cell r="F11">
            <v>94222.253804365057</v>
          </cell>
        </row>
        <row r="12">
          <cell r="C12" t="str">
            <v>B0014896</v>
          </cell>
          <cell r="D12" t="str">
            <v>kg</v>
          </cell>
          <cell r="E12" t="str">
            <v>Adhesivo epoxico para pega de concreto endurecido  y concreto fresco</v>
          </cell>
          <cell r="F12">
            <v>97408.113070637002</v>
          </cell>
        </row>
        <row r="13">
          <cell r="C13" t="str">
            <v>B003003</v>
          </cell>
          <cell r="D13" t="str">
            <v>kg</v>
          </cell>
          <cell r="E13" t="str">
            <v>Aditivo acelerante de fraguado para concreto hidraulico</v>
          </cell>
          <cell r="F13">
            <v>16410.935665430436</v>
          </cell>
        </row>
        <row r="14">
          <cell r="C14" t="str">
            <v>B0014899</v>
          </cell>
          <cell r="D14" t="str">
            <v>kg</v>
          </cell>
          <cell r="E14" t="str">
            <v>Aditivo acuoso acelerante de fraguado y resistencia del concreto</v>
          </cell>
          <cell r="F14">
            <v>16537.154594541727</v>
          </cell>
        </row>
        <row r="15">
          <cell r="C15" t="str">
            <v>B0030001</v>
          </cell>
          <cell r="D15" t="str">
            <v>kg</v>
          </cell>
          <cell r="E15" t="str">
            <v>Aditivo curador para pilotes</v>
          </cell>
          <cell r="F15">
            <v>12187.138821967719</v>
          </cell>
        </row>
        <row r="16">
          <cell r="C16" t="str">
            <v>B003004</v>
          </cell>
          <cell r="D16" t="str">
            <v>kg</v>
          </cell>
          <cell r="E16" t="str">
            <v xml:space="preserve">Aditivo inclusor de aire para concreto </v>
          </cell>
          <cell r="F16">
            <v>2966.1448341152741</v>
          </cell>
        </row>
        <row r="17">
          <cell r="C17" t="str">
            <v>B003007</v>
          </cell>
          <cell r="D17" t="str">
            <v>kg</v>
          </cell>
          <cell r="E17" t="str">
            <v>Aditivo para modificar la reología</v>
          </cell>
          <cell r="F17">
            <v>11219.460365447843</v>
          </cell>
        </row>
        <row r="18">
          <cell r="C18" t="str">
            <v>B003009</v>
          </cell>
          <cell r="D18" t="str">
            <v>kg</v>
          </cell>
          <cell r="E18" t="str">
            <v>Aditivo retardante de fraguado</v>
          </cell>
          <cell r="F18">
            <v>8106.0306511674598</v>
          </cell>
        </row>
        <row r="19">
          <cell r="C19" t="str">
            <v>B003010</v>
          </cell>
          <cell r="D19" t="str">
            <v>kg</v>
          </cell>
          <cell r="E19" t="str">
            <v>Aditivos mejoradores de adherencia</v>
          </cell>
          <cell r="F19">
            <v>22715.282438426944</v>
          </cell>
        </row>
        <row r="20">
          <cell r="C20" t="str">
            <v>B0043090</v>
          </cell>
          <cell r="D20" t="str">
            <v>u</v>
          </cell>
          <cell r="E20" t="str">
            <v>Adoquín grama 20cm x 20cm e=8cm</v>
          </cell>
          <cell r="F20">
            <v>9078.7762270927724</v>
          </cell>
        </row>
        <row r="21">
          <cell r="C21" t="str">
            <v>B0043080</v>
          </cell>
          <cell r="D21" t="str">
            <v>m2</v>
          </cell>
          <cell r="E21" t="str">
            <v>Adoquín rectangular biselado de 10cm x 20cm e=8cm</v>
          </cell>
          <cell r="F21">
            <v>61465.006754851682</v>
          </cell>
        </row>
        <row r="22">
          <cell r="C22" t="str">
            <v>B0053101</v>
          </cell>
          <cell r="D22" t="str">
            <v>m3</v>
          </cell>
          <cell r="E22" t="str">
            <v>Agregado fino para concreto (tamaño máximo 4,75mm - arena natural o trituración de roca, gravas, y/o escorias)</v>
          </cell>
          <cell r="F22">
            <v>33786.45980919461</v>
          </cell>
        </row>
        <row r="23">
          <cell r="C23" t="str">
            <v>B0053161</v>
          </cell>
          <cell r="D23" t="str">
            <v>m3</v>
          </cell>
          <cell r="E23" t="str">
            <v>Agregado fino para lechada asfáltica (trituración de piedra de cantera o grava natural - cantidad max de arena: 25% total de la mezcla de agregados)</v>
          </cell>
          <cell r="F23">
            <v>77968.753405833704</v>
          </cell>
        </row>
        <row r="24">
          <cell r="C24" t="str">
            <v>B0053192</v>
          </cell>
          <cell r="D24" t="str">
            <v>m3</v>
          </cell>
          <cell r="E24" t="str">
            <v>Agregado fino para mezcla asfáltica (arena de trituración de roca de cantera o de grava natural y arena natural - cantidad máxima de arena natural: 50% del agregado fino)</v>
          </cell>
          <cell r="F24">
            <v>77968.753405833704</v>
          </cell>
        </row>
        <row r="25">
          <cell r="C25" t="str">
            <v>B0053102</v>
          </cell>
          <cell r="D25" t="str">
            <v>m3</v>
          </cell>
          <cell r="E25" t="str">
            <v>Agregado fino tamaño No. 2 -  NTC 2240</v>
          </cell>
          <cell r="F25">
            <v>77968.753405833704</v>
          </cell>
        </row>
        <row r="26">
          <cell r="C26" t="str">
            <v>B0053103</v>
          </cell>
          <cell r="D26" t="str">
            <v>m3</v>
          </cell>
          <cell r="E26" t="str">
            <v>Agregado grueso (grava, grava triturada y/o roca triturada)</v>
          </cell>
          <cell r="F26">
            <v>76019.534570687858</v>
          </cell>
        </row>
        <row r="27">
          <cell r="C27" t="str">
            <v>B0053193</v>
          </cell>
          <cell r="D27" t="str">
            <v>m3</v>
          </cell>
          <cell r="E27" t="str">
            <v>Agregado grueso para mezcla asfáltica (trituración de roca y/o de grava)</v>
          </cell>
          <cell r="F27">
            <v>76019.534570687858</v>
          </cell>
        </row>
        <row r="28">
          <cell r="C28" t="str">
            <v>B0053100</v>
          </cell>
          <cell r="D28" t="str">
            <v>m3</v>
          </cell>
          <cell r="E28" t="str">
            <v>Agregado para concreto hidráulico</v>
          </cell>
          <cell r="F28">
            <v>76019.534570687858</v>
          </cell>
        </row>
        <row r="29">
          <cell r="C29" t="str">
            <v>B0053160</v>
          </cell>
          <cell r="D29" t="str">
            <v>m3</v>
          </cell>
          <cell r="E29" t="str">
            <v>Agregado para lechada asfáltica gradación tipo LA 10</v>
          </cell>
          <cell r="F29">
            <v>76019.534570687858</v>
          </cell>
        </row>
        <row r="30">
          <cell r="C30" t="str">
            <v>B0053150</v>
          </cell>
          <cell r="D30" t="str">
            <v>m3</v>
          </cell>
          <cell r="E30" t="str">
            <v>Agregado para lechada asfáltica gradación tipo LA 13</v>
          </cell>
          <cell r="F30">
            <v>76019.534570687858</v>
          </cell>
        </row>
        <row r="31">
          <cell r="C31" t="str">
            <v>B0053180</v>
          </cell>
          <cell r="D31" t="str">
            <v>m3</v>
          </cell>
          <cell r="E31" t="str">
            <v>Agregado para lechada asfáltica gradación tipo LA 3</v>
          </cell>
          <cell r="F31">
            <v>76019.534570687858</v>
          </cell>
        </row>
        <row r="32">
          <cell r="C32" t="str">
            <v>B0053170</v>
          </cell>
          <cell r="D32" t="str">
            <v>m3</v>
          </cell>
          <cell r="E32" t="str">
            <v>Agregado para lechada asfáltica gradación tipo LA 5</v>
          </cell>
          <cell r="F32">
            <v>76019.534570687858</v>
          </cell>
        </row>
        <row r="33">
          <cell r="C33" t="str">
            <v>B0053111</v>
          </cell>
          <cell r="D33" t="str">
            <v>m3</v>
          </cell>
          <cell r="E33" t="str">
            <v>Agregado para tratamiento superficial doble tipo TSD-10</v>
          </cell>
          <cell r="F33">
            <v>76019.534570687858</v>
          </cell>
        </row>
        <row r="34">
          <cell r="C34" t="str">
            <v>B0053112</v>
          </cell>
          <cell r="D34" t="str">
            <v>m3</v>
          </cell>
          <cell r="E34" t="str">
            <v>Agregado para tratamiento superficial doble tipo TSD-25</v>
          </cell>
          <cell r="F34">
            <v>76019.534570687858</v>
          </cell>
        </row>
        <row r="35">
          <cell r="C35" t="str">
            <v>B0053121</v>
          </cell>
          <cell r="D35" t="str">
            <v>m3</v>
          </cell>
          <cell r="E35" t="str">
            <v>Agregado para tratamiento superficial tipo TSS-13 / TSD-13</v>
          </cell>
          <cell r="F35">
            <v>76019.534570687858</v>
          </cell>
        </row>
        <row r="36">
          <cell r="C36" t="str">
            <v>B0053122</v>
          </cell>
          <cell r="D36" t="str">
            <v>m3</v>
          </cell>
          <cell r="E36" t="str">
            <v>Agregado para tratamiento superficial tipo TSS-19/TSD-19</v>
          </cell>
          <cell r="F36">
            <v>76019.534570687858</v>
          </cell>
        </row>
        <row r="37">
          <cell r="C37" t="str">
            <v>B0053194</v>
          </cell>
          <cell r="D37" t="str">
            <v>m3</v>
          </cell>
          <cell r="E37" t="str">
            <v>Agregado pétreo para mezcla asfáltica tipo MAF-19</v>
          </cell>
          <cell r="F37">
            <v>76019.534570687858</v>
          </cell>
        </row>
        <row r="38">
          <cell r="C38" t="str">
            <v>B0053195</v>
          </cell>
          <cell r="D38" t="str">
            <v>m3</v>
          </cell>
          <cell r="E38" t="str">
            <v>Agregado pétreo para mezcla asfáltica tipo MAF-25</v>
          </cell>
          <cell r="F38">
            <v>76019.534570687858</v>
          </cell>
        </row>
        <row r="39">
          <cell r="C39" t="str">
            <v>B0053196</v>
          </cell>
          <cell r="D39" t="str">
            <v>m3</v>
          </cell>
          <cell r="E39" t="str">
            <v>Agregado pétreo para mezcla asfáltica tipo MAF-38</v>
          </cell>
          <cell r="F39">
            <v>76019.534570687858</v>
          </cell>
        </row>
        <row r="40">
          <cell r="C40" t="str">
            <v>B0053197</v>
          </cell>
          <cell r="D40" t="str">
            <v>m3</v>
          </cell>
          <cell r="E40" t="str">
            <v>Agregado pétreo para mezcla asfáltica tipo MDF-19</v>
          </cell>
          <cell r="F40">
            <v>76019.534570687858</v>
          </cell>
        </row>
        <row r="41">
          <cell r="C41" t="str">
            <v>B0053198</v>
          </cell>
          <cell r="D41" t="str">
            <v>m3</v>
          </cell>
          <cell r="E41" t="str">
            <v>Agregado pétreo para mezcla asfáltica tipo MDF-25</v>
          </cell>
          <cell r="F41">
            <v>76019.534570687858</v>
          </cell>
        </row>
        <row r="42">
          <cell r="C42" t="str">
            <v>B0053199</v>
          </cell>
          <cell r="D42" t="str">
            <v>m3</v>
          </cell>
          <cell r="E42" t="str">
            <v>Agregado pétreo para mezcla asfáltica tipo MDF-38</v>
          </cell>
          <cell r="F42">
            <v>76019.534570687858</v>
          </cell>
        </row>
        <row r="43">
          <cell r="C43" t="str">
            <v>B0053191</v>
          </cell>
          <cell r="D43" t="str">
            <v>m3</v>
          </cell>
          <cell r="E43" t="str">
            <v>Agregado pétreo para triturar (crudo) para mezcla asfáltica</v>
          </cell>
          <cell r="F43">
            <v>42587.974549404957</v>
          </cell>
        </row>
        <row r="44">
          <cell r="C44" t="str">
            <v>B0063200</v>
          </cell>
          <cell r="D44" t="str">
            <v>L</v>
          </cell>
          <cell r="E44" t="str">
            <v>Agua</v>
          </cell>
          <cell r="F44">
            <v>80.139002610341748</v>
          </cell>
        </row>
        <row r="45">
          <cell r="C45" t="str">
            <v>B0073210</v>
          </cell>
          <cell r="D45" t="str">
            <v>m</v>
          </cell>
          <cell r="E45" t="str">
            <v>Alambre de púa calibre 12 (350 m)</v>
          </cell>
          <cell r="F45">
            <v>749.84844814699431</v>
          </cell>
        </row>
        <row r="46">
          <cell r="C46" t="str">
            <v>B0073223</v>
          </cell>
          <cell r="D46" t="str">
            <v>kg</v>
          </cell>
          <cell r="E46" t="str">
            <v>Alambre dulce galvanizado calibre 9</v>
          </cell>
          <cell r="F46">
            <v>10117.002871824528</v>
          </cell>
        </row>
        <row r="47">
          <cell r="C47" t="str">
            <v>B0073211</v>
          </cell>
          <cell r="D47" t="str">
            <v>kg</v>
          </cell>
          <cell r="E47" t="str">
            <v>Alambre galvanizado aleación Zn-5A1-Mm y PVC</v>
          </cell>
          <cell r="F47">
            <v>11902.35631979356</v>
          </cell>
        </row>
        <row r="48">
          <cell r="C48" t="str">
            <v>B0073220</v>
          </cell>
          <cell r="D48" t="str">
            <v>kg</v>
          </cell>
          <cell r="E48" t="str">
            <v>Alambre galvanizado calibre 12</v>
          </cell>
          <cell r="F48">
            <v>10117.002871824528</v>
          </cell>
        </row>
        <row r="49">
          <cell r="C49" t="str">
            <v>B0073221</v>
          </cell>
          <cell r="D49" t="str">
            <v>kg</v>
          </cell>
          <cell r="E49" t="str">
            <v>Alambre galvanizado zinc y PVC</v>
          </cell>
          <cell r="F49">
            <v>8212.6258606575575</v>
          </cell>
        </row>
        <row r="50">
          <cell r="C50" t="str">
            <v>B0073230</v>
          </cell>
          <cell r="D50" t="str">
            <v>kg</v>
          </cell>
          <cell r="E50" t="str">
            <v>Alambre negro para amarre calibre 18</v>
          </cell>
          <cell r="F50">
            <v>7805.8628334286122</v>
          </cell>
        </row>
        <row r="51">
          <cell r="C51" t="str">
            <v>B031001</v>
          </cell>
          <cell r="D51" t="str">
            <v>u</v>
          </cell>
          <cell r="E51" t="str">
            <v>Almohadillas de neopreno para puentes dureza 60 (35cmx45cmx5cm con laminas de 3mm)</v>
          </cell>
          <cell r="F51">
            <v>792374.38830975397</v>
          </cell>
        </row>
        <row r="52">
          <cell r="C52" t="str">
            <v>B031002</v>
          </cell>
          <cell r="D52" t="str">
            <v>u</v>
          </cell>
          <cell r="E52" t="str">
            <v>Almohadillas simples de neopreno para apoyo de panel de concreto</v>
          </cell>
          <cell r="F52">
            <v>612395.74431277241</v>
          </cell>
        </row>
        <row r="53">
          <cell r="C53" t="str">
            <v>B026011</v>
          </cell>
          <cell r="D53" t="str">
            <v>u</v>
          </cell>
          <cell r="E53" t="str">
            <v>Amortiguador de impacto (para defensas metálicas)</v>
          </cell>
          <cell r="F53">
            <v>38457.233443238074</v>
          </cell>
        </row>
        <row r="54">
          <cell r="C54" t="str">
            <v>B0113260</v>
          </cell>
          <cell r="D54" t="str">
            <v>u</v>
          </cell>
          <cell r="E54" t="str">
            <v>Anclaje para fijación del manto de refuerzo de vegetacion.</v>
          </cell>
          <cell r="F54">
            <v>1724.4847977496102</v>
          </cell>
        </row>
        <row r="55">
          <cell r="C55" t="str">
            <v>B0013770</v>
          </cell>
          <cell r="D55" t="str">
            <v>u</v>
          </cell>
          <cell r="E55" t="str">
            <v>Anclajes o cuñas para el tensionamiento</v>
          </cell>
          <cell r="F55">
            <v>6727.8069097633097</v>
          </cell>
        </row>
        <row r="56">
          <cell r="C56" t="str">
            <v>B0013270</v>
          </cell>
          <cell r="D56" t="str">
            <v>kg</v>
          </cell>
          <cell r="E56" t="str">
            <v>Anfo</v>
          </cell>
          <cell r="F56">
            <v>7749.9052175370816</v>
          </cell>
        </row>
        <row r="57">
          <cell r="C57" t="str">
            <v>B0013280</v>
          </cell>
          <cell r="D57" t="str">
            <v>m</v>
          </cell>
          <cell r="E57" t="str">
            <v>Angulo de 1-1/2" x 1/4" (cerramiento en malla)</v>
          </cell>
          <cell r="F57">
            <v>26185.183903545836</v>
          </cell>
        </row>
        <row r="58">
          <cell r="C58" t="str">
            <v>B031003</v>
          </cell>
          <cell r="D58" t="str">
            <v>u</v>
          </cell>
          <cell r="E58" t="str">
            <v>Apoyo elástomérico para puentes tipo 3, reforzado con acero o tela, dureza 60. (alto: 25-35cm, lados: 35-70cm)</v>
          </cell>
          <cell r="F58">
            <v>836505.65718025691</v>
          </cell>
        </row>
        <row r="59">
          <cell r="C59" t="str">
            <v>B0303300</v>
          </cell>
          <cell r="D59" t="str">
            <v>u</v>
          </cell>
          <cell r="E59" t="str">
            <v>Árbol tipo protector de 0.60 m (especie nativa)</v>
          </cell>
          <cell r="F59">
            <v>7071.088465618388</v>
          </cell>
        </row>
        <row r="60">
          <cell r="C60" t="str">
            <v>B0303310</v>
          </cell>
          <cell r="D60" t="str">
            <v>u</v>
          </cell>
          <cell r="E60" t="str">
            <v>Árbol tipo paisajístico de 1.20m (especie nativa)</v>
          </cell>
          <cell r="F60">
            <v>21213.265396855171</v>
          </cell>
        </row>
        <row r="61">
          <cell r="C61" t="str">
            <v>B0093320</v>
          </cell>
          <cell r="D61" t="str">
            <v>m3</v>
          </cell>
          <cell r="E61" t="str">
            <v>Arena fina de rio para sello de juntas</v>
          </cell>
          <cell r="F61">
            <v>35085.939032625167</v>
          </cell>
        </row>
        <row r="62">
          <cell r="C62" t="str">
            <v>B009111</v>
          </cell>
          <cell r="D62" t="str">
            <v>m3</v>
          </cell>
          <cell r="E62" t="str">
            <v>Arena de trituración y/o arena natural</v>
          </cell>
          <cell r="F62">
            <v>35085.939032625167</v>
          </cell>
        </row>
        <row r="63">
          <cell r="C63" t="str">
            <v>B0093350</v>
          </cell>
          <cell r="D63" t="str">
            <v>m3</v>
          </cell>
          <cell r="E63" t="str">
            <v>Arena lavada</v>
          </cell>
          <cell r="F63">
            <v>35085.939032625167</v>
          </cell>
        </row>
        <row r="64">
          <cell r="C64" t="str">
            <v>B0093330</v>
          </cell>
          <cell r="D64" t="str">
            <v>m3</v>
          </cell>
          <cell r="E64" t="str">
            <v>Arena media de rio para capa de soporte</v>
          </cell>
          <cell r="F64">
            <v>35085.939032625167</v>
          </cell>
        </row>
        <row r="65">
          <cell r="C65" t="str">
            <v>B0013281</v>
          </cell>
          <cell r="D65" t="str">
            <v>m</v>
          </cell>
          <cell r="E65" t="str">
            <v>Armadura de acero galvanizado A-663</v>
          </cell>
          <cell r="F65">
            <v>5713.1310335009102</v>
          </cell>
        </row>
        <row r="66">
          <cell r="C66" t="str">
            <v>B008010</v>
          </cell>
          <cell r="D66" t="str">
            <v>gl</v>
          </cell>
          <cell r="E66" t="str">
            <v>Asfalto líquido MC 70</v>
          </cell>
          <cell r="F66">
            <v>15423.111159067012</v>
          </cell>
        </row>
        <row r="67">
          <cell r="C67" t="str">
            <v>B008011</v>
          </cell>
          <cell r="D67" t="str">
            <v>gl</v>
          </cell>
          <cell r="E67" t="str">
            <v>Asfalto líquido MC-30</v>
          </cell>
          <cell r="F67">
            <v>14021.010144606376</v>
          </cell>
        </row>
        <row r="68">
          <cell r="C68" t="str">
            <v>B008009</v>
          </cell>
          <cell r="D68" t="str">
            <v>gl</v>
          </cell>
          <cell r="E68" t="str">
            <v>Asfalto líquido RC 250</v>
          </cell>
          <cell r="F68">
            <v>14021.010144606376</v>
          </cell>
        </row>
        <row r="69">
          <cell r="C69" t="str">
            <v>B0010090</v>
          </cell>
          <cell r="D69" t="str">
            <v>u</v>
          </cell>
          <cell r="E69" t="str">
            <v xml:space="preserve">Baño portátil sencillo </v>
          </cell>
          <cell r="F69">
            <v>3830172.9188766279</v>
          </cell>
        </row>
        <row r="70">
          <cell r="C70" t="str">
            <v>B0013381</v>
          </cell>
          <cell r="D70" t="str">
            <v>kg</v>
          </cell>
          <cell r="E70" t="str">
            <v>Barras de amarre corrugadas fy= 420 MPa</v>
          </cell>
          <cell r="F70">
            <v>5713.1310335009102</v>
          </cell>
        </row>
        <row r="71">
          <cell r="C71" t="str">
            <v>B0013380</v>
          </cell>
          <cell r="D71" t="str">
            <v>kg</v>
          </cell>
          <cell r="E71" t="str">
            <v>Barras de transferencia de carga (1'')</v>
          </cell>
          <cell r="F71">
            <v>5713.1310335009102</v>
          </cell>
        </row>
        <row r="72">
          <cell r="C72" t="str">
            <v>B0013390</v>
          </cell>
          <cell r="D72" t="str">
            <v>kg</v>
          </cell>
          <cell r="E72" t="str">
            <v>Barras de unión de 1/2"</v>
          </cell>
          <cell r="F72">
            <v>5713.1310335009102</v>
          </cell>
        </row>
        <row r="73">
          <cell r="C73" t="str">
            <v>B0010016</v>
          </cell>
          <cell r="D73" t="str">
            <v>u</v>
          </cell>
          <cell r="E73" t="str">
            <v>Barrera tipo maletín plástico de 2,00x1,40x0,50 m</v>
          </cell>
          <cell r="F73">
            <v>635219.44716138544</v>
          </cell>
        </row>
        <row r="74">
          <cell r="C74" t="str">
            <v>B0013410</v>
          </cell>
          <cell r="D74" t="str">
            <v>kg</v>
          </cell>
          <cell r="E74" t="str">
            <v>Bentonita</v>
          </cell>
          <cell r="F74">
            <v>8081.8431486362706</v>
          </cell>
        </row>
        <row r="75">
          <cell r="C75" t="str">
            <v>B0013430</v>
          </cell>
          <cell r="D75" t="str">
            <v>m3</v>
          </cell>
          <cell r="E75" t="str">
            <v>Bolsacreto de 1m3</v>
          </cell>
          <cell r="F75">
            <v>37364.370398960171</v>
          </cell>
        </row>
        <row r="76">
          <cell r="C76" t="str">
            <v>B0013437</v>
          </cell>
          <cell r="D76" t="str">
            <v>u</v>
          </cell>
          <cell r="E76" t="str">
            <v>Bordillo o sardinel prefabricado en concreto de 21 MPa</v>
          </cell>
          <cell r="F76">
            <v>31578.352094235728</v>
          </cell>
        </row>
        <row r="77">
          <cell r="C77" t="str">
            <v>B0013438</v>
          </cell>
          <cell r="D77" t="str">
            <v>u</v>
          </cell>
          <cell r="E77" t="str">
            <v>Bordillo prefabricado en concreto Ref.A80 NTC-4109, 0,20 x 0,35 x 0.80 m</v>
          </cell>
          <cell r="F77">
            <v>31578.352094235728</v>
          </cell>
        </row>
        <row r="78">
          <cell r="C78" t="str">
            <v>B0013436</v>
          </cell>
          <cell r="D78" t="str">
            <v>u</v>
          </cell>
          <cell r="E78" t="str">
            <v>Bordillo prefabricado en concreto Ref.A85 NTC-4109, 0,20 x 0,35 x 0.80 m</v>
          </cell>
          <cell r="F78">
            <v>31578.352094235728</v>
          </cell>
        </row>
        <row r="79">
          <cell r="C79" t="str">
            <v>B0013432</v>
          </cell>
          <cell r="D79" t="str">
            <v>u</v>
          </cell>
          <cell r="E79" t="str">
            <v>Botella de gas propano (40 lb) (5% de oxígeno)</v>
          </cell>
          <cell r="F79">
            <v>141421.7693123678</v>
          </cell>
        </row>
        <row r="80">
          <cell r="C80" t="str">
            <v>B0013434</v>
          </cell>
          <cell r="D80" t="str">
            <v>u</v>
          </cell>
          <cell r="E80" t="str">
            <v>Botella de oxígeno (1800 lb)</v>
          </cell>
          <cell r="F80">
            <v>108187.65352396139</v>
          </cell>
        </row>
        <row r="81">
          <cell r="C81" t="str">
            <v>B0320001</v>
          </cell>
          <cell r="D81" t="str">
            <v>m</v>
          </cell>
          <cell r="E81" t="str">
            <v>Cable de 1/2" (para anclajes)</v>
          </cell>
          <cell r="F81">
            <v>10117.002871824528</v>
          </cell>
        </row>
        <row r="82">
          <cell r="C82" t="str">
            <v>B0013451</v>
          </cell>
          <cell r="D82" t="str">
            <v>kg</v>
          </cell>
          <cell r="E82" t="str">
            <v>Cal hidratada</v>
          </cell>
          <cell r="F82">
            <v>1045.224726692825</v>
          </cell>
        </row>
        <row r="83">
          <cell r="C83" t="str">
            <v>B0013450</v>
          </cell>
          <cell r="D83" t="str">
            <v>kg</v>
          </cell>
          <cell r="E83" t="str">
            <v>Cal viva</v>
          </cell>
          <cell r="F83">
            <v>1045.224726692825</v>
          </cell>
        </row>
        <row r="84">
          <cell r="C84" t="str">
            <v>B0013460</v>
          </cell>
          <cell r="D84" t="str">
            <v>kg</v>
          </cell>
          <cell r="E84" t="str">
            <v>Camisa metálica para pilote calibre 36</v>
          </cell>
          <cell r="F84">
            <v>15604.804446657265</v>
          </cell>
        </row>
        <row r="85">
          <cell r="C85" t="str">
            <v>B0013461</v>
          </cell>
          <cell r="D85" t="str">
            <v>kg</v>
          </cell>
          <cell r="E85" t="str">
            <v>Camisa metalica para pilote D=1 m calibre 36</v>
          </cell>
          <cell r="F85">
            <v>15604.804446657265</v>
          </cell>
        </row>
        <row r="86">
          <cell r="C86" t="str">
            <v>B0010060</v>
          </cell>
          <cell r="D86" t="str">
            <v>u</v>
          </cell>
          <cell r="E86" t="str">
            <v>Canal drenante prefabricado (polímeros) para aguas lluvias  (0.32x0.40x1.0m)</v>
          </cell>
          <cell r="F86">
            <v>2213868.0414637402</v>
          </cell>
        </row>
        <row r="87">
          <cell r="C87" t="str">
            <v>B0010061</v>
          </cell>
          <cell r="D87" t="str">
            <v>u</v>
          </cell>
          <cell r="E87" t="str">
            <v>Canal drenante prefabricado en concreto, para aguas lluvias C-32 (0.32x0.40x1.0m)</v>
          </cell>
          <cell r="F87">
            <v>29886.654660615954</v>
          </cell>
        </row>
        <row r="88">
          <cell r="C88" t="str">
            <v>B0010062</v>
          </cell>
          <cell r="D88" t="str">
            <v>u</v>
          </cell>
          <cell r="E88" t="str">
            <v>Canal drenante prefabricado en concreto, para aguas lluvias C-45 (0.45x0.40x1.0m)</v>
          </cell>
          <cell r="F88">
            <v>33270.049527855503</v>
          </cell>
        </row>
        <row r="89">
          <cell r="C89" t="str">
            <v>B0013480</v>
          </cell>
          <cell r="D89" t="str">
            <v>u</v>
          </cell>
          <cell r="E89" t="str">
            <v>Captafaro de cara rectangular o trapezoide en metal, plástico u otros. L1:15cm - L2:5.5cm - H:8cm</v>
          </cell>
          <cell r="F89">
            <v>9428.1179541578549</v>
          </cell>
        </row>
        <row r="90">
          <cell r="C90" t="str">
            <v>B0013484</v>
          </cell>
          <cell r="D90" t="str">
            <v>u</v>
          </cell>
          <cell r="E90" t="str">
            <v>Celda especial de carga Osterberg (prueba pilotes)</v>
          </cell>
          <cell r="F90">
            <v>27398878.561751645</v>
          </cell>
        </row>
        <row r="91">
          <cell r="C91" t="str">
            <v>B0103501</v>
          </cell>
          <cell r="D91" t="str">
            <v>kg</v>
          </cell>
          <cell r="E91" t="str">
            <v>Cemento Asfáltico de penetración 40-50</v>
          </cell>
          <cell r="F91">
            <v>2221.450282934522</v>
          </cell>
        </row>
        <row r="92">
          <cell r="C92" t="str">
            <v>B0103490</v>
          </cell>
          <cell r="D92" t="str">
            <v>kg</v>
          </cell>
          <cell r="E92" t="str">
            <v>Cemento Asfáltico de penetración 60-70</v>
          </cell>
          <cell r="F92">
            <v>2116.9114460905444</v>
          </cell>
        </row>
        <row r="93">
          <cell r="C93" t="str">
            <v>B0103500</v>
          </cell>
          <cell r="D93" t="str">
            <v>kg</v>
          </cell>
          <cell r="E93" t="str">
            <v>Cemento Asfáltico de penetración 80-100</v>
          </cell>
          <cell r="F93">
            <v>2129.9788006960416</v>
          </cell>
        </row>
        <row r="94">
          <cell r="C94" t="str">
            <v>B0103551</v>
          </cell>
          <cell r="D94" t="str">
            <v>kg</v>
          </cell>
          <cell r="E94" t="str">
            <v>Cemento asfáltico modificado con GCR tipo I</v>
          </cell>
          <cell r="F94">
            <v>2600.4035664939402</v>
          </cell>
        </row>
        <row r="95">
          <cell r="C95" t="str">
            <v>B0103552</v>
          </cell>
          <cell r="D95" t="str">
            <v>kg</v>
          </cell>
          <cell r="E95" t="str">
            <v>Cemento asfáltico modificado con GCR tipo II</v>
          </cell>
          <cell r="F95">
            <v>2600.4035664939402</v>
          </cell>
        </row>
        <row r="96">
          <cell r="C96" t="str">
            <v>B0103553</v>
          </cell>
          <cell r="D96" t="str">
            <v>kg</v>
          </cell>
          <cell r="E96" t="str">
            <v>Cemento asfáltico modificado con GCR tipo III</v>
          </cell>
          <cell r="F96">
            <v>2600.4035664939402</v>
          </cell>
        </row>
        <row r="97">
          <cell r="C97" t="str">
            <v>B0103510</v>
          </cell>
          <cell r="D97" t="str">
            <v>kg</v>
          </cell>
          <cell r="E97" t="str">
            <v>Cemento asfáltico modificado con polímeros CAM-1 (tipo I)</v>
          </cell>
          <cell r="F97">
            <v>2687.9548423507717</v>
          </cell>
        </row>
        <row r="98">
          <cell r="C98" t="str">
            <v>B0103520</v>
          </cell>
          <cell r="D98" t="str">
            <v>kg</v>
          </cell>
          <cell r="E98" t="str">
            <v>Cemento asfáltico modificado con polímeros CAM-2 (tipo II)</v>
          </cell>
          <cell r="F98">
            <v>2687.9548423507717</v>
          </cell>
        </row>
        <row r="99">
          <cell r="C99" t="str">
            <v>B0103530</v>
          </cell>
          <cell r="D99" t="str">
            <v>kg</v>
          </cell>
          <cell r="E99" t="str">
            <v>Cemento asfáltico modificado con polímeros CAM-3 (tipo III)</v>
          </cell>
          <cell r="F99">
            <v>2770.2791763654036</v>
          </cell>
        </row>
        <row r="100">
          <cell r="C100" t="str">
            <v>B0103540</v>
          </cell>
          <cell r="D100" t="str">
            <v>kg</v>
          </cell>
          <cell r="E100" t="str">
            <v>Cemento asfáltico modificado con polímeros CAM-4 (tipo IV)</v>
          </cell>
          <cell r="F100">
            <v>2770.2791763654036</v>
          </cell>
        </row>
        <row r="101">
          <cell r="C101" t="str">
            <v>B0103550</v>
          </cell>
          <cell r="D101" t="str">
            <v>kg</v>
          </cell>
          <cell r="E101" t="str">
            <v>Cemento asfáltico modificado con polímeros CAM-5 (tipo V)</v>
          </cell>
          <cell r="F101">
            <v>2874.8180132093821</v>
          </cell>
        </row>
        <row r="102">
          <cell r="C102" t="str">
            <v>B0103554</v>
          </cell>
          <cell r="D102" t="str">
            <v>kg</v>
          </cell>
          <cell r="E102" t="str">
            <v>Cemento asfáltico modificado con polímeros CAM-6 (tipo VI)</v>
          </cell>
          <cell r="F102">
            <v>2874.8180132093821</v>
          </cell>
        </row>
        <row r="103">
          <cell r="C103" t="str">
            <v>B0103558</v>
          </cell>
          <cell r="D103" t="str">
            <v>kg</v>
          </cell>
          <cell r="E103" t="str">
            <v>Cemento hidráulico adicionado, ASTM C595 tipo IP</v>
          </cell>
          <cell r="F103">
            <v>531.6738119422771</v>
          </cell>
        </row>
        <row r="104">
          <cell r="C104" t="str">
            <v>B0103560</v>
          </cell>
          <cell r="D104" t="str">
            <v>kg</v>
          </cell>
          <cell r="E104" t="str">
            <v>Cemento hidráulico NTC 121 tipo ARS</v>
          </cell>
          <cell r="F104">
            <v>574.17109059919699</v>
          </cell>
        </row>
        <row r="105">
          <cell r="C105" t="str">
            <v>B0103561</v>
          </cell>
          <cell r="D105" t="str">
            <v>kg</v>
          </cell>
          <cell r="E105" t="str">
            <v>Cemento hidráulico NTC 121 tipo ART</v>
          </cell>
          <cell r="F105">
            <v>637.32991056510855</v>
          </cell>
        </row>
        <row r="106">
          <cell r="C106" t="str">
            <v>B0103563</v>
          </cell>
          <cell r="D106" t="str">
            <v>kg</v>
          </cell>
          <cell r="E106" t="str">
            <v>Cemento hidráulico NTC 121 tipo MRS</v>
          </cell>
          <cell r="F106">
            <v>574.17109059919699</v>
          </cell>
        </row>
        <row r="107">
          <cell r="C107" t="str">
            <v>B0103569</v>
          </cell>
          <cell r="D107" t="str">
            <v>kg</v>
          </cell>
          <cell r="E107" t="str">
            <v>Cemento hidráulico NTC 121 tipo UG</v>
          </cell>
          <cell r="F107">
            <v>531.6738119422771</v>
          </cell>
        </row>
        <row r="108">
          <cell r="C108" t="str">
            <v>B0103564</v>
          </cell>
          <cell r="D108" t="str">
            <v>kg</v>
          </cell>
          <cell r="E108" t="str">
            <v>Cemento portland ASTM C150 tipo I</v>
          </cell>
          <cell r="F108">
            <v>574.17109059919699</v>
          </cell>
        </row>
        <row r="109">
          <cell r="C109" t="str">
            <v>B0303570</v>
          </cell>
          <cell r="D109" t="str">
            <v>m2</v>
          </cell>
          <cell r="E109" t="str">
            <v>Cespedones</v>
          </cell>
          <cell r="F109">
            <v>16499.206419776241</v>
          </cell>
        </row>
        <row r="110">
          <cell r="C110" t="str">
            <v>B0013580</v>
          </cell>
          <cell r="D110" t="str">
            <v>kg</v>
          </cell>
          <cell r="E110" t="str">
            <v>Cicatrizante hormonal para remoción de especies vegetales</v>
          </cell>
          <cell r="F110">
            <v>44194.30291011493</v>
          </cell>
        </row>
        <row r="111">
          <cell r="C111" t="str">
            <v>B0013602</v>
          </cell>
          <cell r="D111" t="str">
            <v>m</v>
          </cell>
          <cell r="E111" t="str">
            <v>Cinta de poliuretano para sello / empaque de juntas verticales entre páneles de concreto</v>
          </cell>
          <cell r="F111">
            <v>113078.13615825746</v>
          </cell>
        </row>
        <row r="112">
          <cell r="C112" t="str">
            <v>B0013590</v>
          </cell>
          <cell r="D112" t="str">
            <v>m</v>
          </cell>
          <cell r="E112" t="str">
            <v>Cinta PVC 0,22 para sello de juntas</v>
          </cell>
          <cell r="F112">
            <v>51770.384943652898</v>
          </cell>
        </row>
        <row r="113">
          <cell r="C113" t="str">
            <v>B0013772</v>
          </cell>
          <cell r="D113" t="str">
            <v>kg</v>
          </cell>
          <cell r="E113" t="str">
            <v>Cloruro de calcio en esferas (Pellets) al 90%</v>
          </cell>
          <cell r="F113">
            <v>5171.4700121986152</v>
          </cell>
        </row>
        <row r="114">
          <cell r="C114" t="str">
            <v>B0013771</v>
          </cell>
          <cell r="D114" t="str">
            <v>kg</v>
          </cell>
          <cell r="E114" t="str">
            <v>Cloruro de calcio en hojuelas (Flakes) al 77%</v>
          </cell>
          <cell r="F114">
            <v>8164.8385369065209</v>
          </cell>
        </row>
        <row r="115">
          <cell r="C115" t="str">
            <v>B0014066</v>
          </cell>
          <cell r="D115" t="str">
            <v>gl</v>
          </cell>
          <cell r="E115" t="str">
            <v>Combustible ACPM</v>
          </cell>
          <cell r="F115">
            <v>9851.5936572162936</v>
          </cell>
        </row>
        <row r="116">
          <cell r="C116" t="str">
            <v>B0133681</v>
          </cell>
          <cell r="D116" t="str">
            <v>m3</v>
          </cell>
          <cell r="E116" t="str">
            <v>Concreto hidráulico para pavimento MR-36 (3.5 MPa)</v>
          </cell>
          <cell r="F116">
            <v>465851.19168597477</v>
          </cell>
        </row>
        <row r="117">
          <cell r="C117" t="str">
            <v>B0133690</v>
          </cell>
          <cell r="D117" t="str">
            <v>m3</v>
          </cell>
          <cell r="E117" t="str">
            <v>Concreto hidráulico para pavimento MR-39 (3.8 MPa)</v>
          </cell>
          <cell r="F117">
            <v>479571.9140217469</v>
          </cell>
        </row>
        <row r="118">
          <cell r="C118" t="str">
            <v>B0133691</v>
          </cell>
          <cell r="D118" t="str">
            <v>m3</v>
          </cell>
          <cell r="E118" t="str">
            <v>Concreto hidráulico para pavimento MR-41 (4.0 MPa)</v>
          </cell>
          <cell r="F118">
            <v>493292.63635751884</v>
          </cell>
        </row>
        <row r="119">
          <cell r="C119" t="str">
            <v>B0133710</v>
          </cell>
          <cell r="D119" t="str">
            <v>m3</v>
          </cell>
          <cell r="E119" t="str">
            <v>Concreto hidráulico para pavimento MR-43 (4.2 MPa)</v>
          </cell>
          <cell r="F119">
            <v>506359.99096301611</v>
          </cell>
        </row>
        <row r="120">
          <cell r="C120" t="str">
            <v>B0133700</v>
          </cell>
          <cell r="D120" t="str">
            <v>m3</v>
          </cell>
          <cell r="E120" t="str">
            <v>Concreto hidráulico para pavimento MR-43 (4.2 MPa) - Fastrack: acelerado a 24 horas</v>
          </cell>
          <cell r="F120">
            <v>667741.8203409065</v>
          </cell>
        </row>
        <row r="121">
          <cell r="C121" t="str">
            <v>B0133720</v>
          </cell>
          <cell r="D121" t="str">
            <v>m3</v>
          </cell>
          <cell r="E121" t="str">
            <v>Concreto hidráulico para pavimento MR-50</v>
          </cell>
          <cell r="F121">
            <v>528574.49379236135</v>
          </cell>
        </row>
        <row r="122">
          <cell r="C122" t="str">
            <v>B0123660</v>
          </cell>
          <cell r="D122" t="str">
            <v>m3</v>
          </cell>
          <cell r="E122" t="str">
            <v>Concreto resistencia 14 MPa</v>
          </cell>
          <cell r="F122">
            <v>381479.29608862556</v>
          </cell>
        </row>
        <row r="123">
          <cell r="C123" t="str">
            <v>B0123650</v>
          </cell>
          <cell r="D123" t="str">
            <v>m3</v>
          </cell>
          <cell r="E123" t="str">
            <v>Concreto resistencia 21 MPa</v>
          </cell>
          <cell r="F123">
            <v>416917.26348483667</v>
          </cell>
        </row>
        <row r="124">
          <cell r="C124" t="str">
            <v>B0123620</v>
          </cell>
          <cell r="D124" t="str">
            <v>m3</v>
          </cell>
          <cell r="E124" t="str">
            <v>Concreto resistencia 28 MPa</v>
          </cell>
          <cell r="F124">
            <v>446935.30645574495</v>
          </cell>
        </row>
        <row r="125">
          <cell r="C125" t="str">
            <v>B0123640</v>
          </cell>
          <cell r="D125" t="str">
            <v>m3</v>
          </cell>
          <cell r="E125" t="str">
            <v>Concreto resistencia 32 MPa</v>
          </cell>
          <cell r="F125">
            <v>453397.52403975988</v>
          </cell>
        </row>
        <row r="126">
          <cell r="C126" t="str">
            <v>B0123630</v>
          </cell>
          <cell r="D126" t="str">
            <v>m3</v>
          </cell>
          <cell r="E126" t="str">
            <v>Concreto resistencia 35 MPa</v>
          </cell>
          <cell r="F126">
            <v>437763.12665907847</v>
          </cell>
        </row>
        <row r="127">
          <cell r="C127" t="str">
            <v>B0013730</v>
          </cell>
          <cell r="D127" t="str">
            <v>m</v>
          </cell>
          <cell r="E127" t="str">
            <v>Cordón detonante</v>
          </cell>
          <cell r="F127">
            <v>2271.2157919764527</v>
          </cell>
        </row>
        <row r="128">
          <cell r="C128" t="str">
            <v>B0013761</v>
          </cell>
          <cell r="D128" t="str">
            <v>u</v>
          </cell>
          <cell r="E128" t="str">
            <v>Cuneta prefabricada de concreto perfil U y/o V NTC-4109 (0.20 x 0.30 x 1.0 m)</v>
          </cell>
          <cell r="F128">
            <v>73116.290879335604</v>
          </cell>
        </row>
        <row r="129">
          <cell r="C129" t="str">
            <v>B0013775</v>
          </cell>
          <cell r="D129" t="str">
            <v>u</v>
          </cell>
          <cell r="E129" t="str">
            <v>Defensa de concreto prefabricada bidireccional de 0.80x1.50m</v>
          </cell>
          <cell r="F129">
            <v>631945.98210984538</v>
          </cell>
        </row>
        <row r="130">
          <cell r="C130" t="str">
            <v>B0013773</v>
          </cell>
          <cell r="D130" t="str">
            <v>u</v>
          </cell>
          <cell r="E130" t="str">
            <v xml:space="preserve">Defensa metálica de 4,0 m galvanizada </v>
          </cell>
          <cell r="F130">
            <v>666531.95390843938</v>
          </cell>
        </row>
        <row r="131">
          <cell r="C131" t="str">
            <v>B0013774</v>
          </cell>
          <cell r="D131" t="str">
            <v>m</v>
          </cell>
          <cell r="E131" t="str">
            <v>Defensa metálica galvanizada</v>
          </cell>
          <cell r="F131">
            <v>150804.06282898766</v>
          </cell>
        </row>
        <row r="132">
          <cell r="C132" t="str">
            <v>B0013780</v>
          </cell>
          <cell r="D132" t="str">
            <v>u</v>
          </cell>
          <cell r="E132" t="str">
            <v>Delineador de corona (hito de arista) tipo: A en lámina galvanizada calibre 16 de 1.55x0.25 m con elementos retroreflectivo tipo III</v>
          </cell>
          <cell r="F132">
            <v>43086.875093996467</v>
          </cell>
        </row>
        <row r="133">
          <cell r="C133" t="str">
            <v>B0013782</v>
          </cell>
          <cell r="D133" t="str">
            <v>u</v>
          </cell>
          <cell r="E133" t="str">
            <v>Delineador de corona (hito de arista) tipo: circular en lámina galvanizada calibre 16 de 1.55x0.25 m con elementos retroreflectivo tipo III</v>
          </cell>
          <cell r="F133">
            <v>43086.875093996467</v>
          </cell>
        </row>
        <row r="134">
          <cell r="C134" t="str">
            <v>B0013783</v>
          </cell>
          <cell r="D134" t="str">
            <v>u</v>
          </cell>
          <cell r="E134" t="str">
            <v>Delineador de corona (hito de arista) tipo: rectangular en lámina galvanizada calibre 16 de 1.55x0.25 m con elementos retroreflectivo tipo III</v>
          </cell>
          <cell r="F134">
            <v>43086.875093996467</v>
          </cell>
        </row>
        <row r="135">
          <cell r="C135" t="str">
            <v>B0013784</v>
          </cell>
          <cell r="D135" t="str">
            <v>u</v>
          </cell>
          <cell r="E135" t="str">
            <v>Delineador flexible de 1.20 m con elementos retroreflectivo tipo III</v>
          </cell>
          <cell r="F135">
            <v>46280.631293059465</v>
          </cell>
        </row>
        <row r="136">
          <cell r="C136" t="str">
            <v>B0013790</v>
          </cell>
          <cell r="D136" t="str">
            <v>m3</v>
          </cell>
          <cell r="E136" t="str">
            <v>Derecho de explotación y/o disposición de materiales</v>
          </cell>
          <cell r="F136">
            <v>6914.3460046305154</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6199.9303666542037</v>
          </cell>
        </row>
        <row r="138">
          <cell r="C138" t="str">
            <v>B014001</v>
          </cell>
          <cell r="D138" t="str">
            <v>gl</v>
          </cell>
          <cell r="E138" t="str">
            <v>Disolvente para pintura (TINNER)</v>
          </cell>
          <cell r="F138">
            <v>37594.620342204435</v>
          </cell>
        </row>
        <row r="139">
          <cell r="C139" t="str">
            <v>B014002</v>
          </cell>
          <cell r="D139" t="str">
            <v>gl</v>
          </cell>
          <cell r="E139" t="str">
            <v>Disolvente para pintura de demarcacion vial (XILOL)</v>
          </cell>
          <cell r="F139">
            <v>40146.104763548399</v>
          </cell>
        </row>
        <row r="140">
          <cell r="C140" t="str">
            <v>B0013830</v>
          </cell>
          <cell r="D140" t="str">
            <v>m</v>
          </cell>
          <cell r="E140" t="str">
            <v>Ductos para tensionamiento</v>
          </cell>
          <cell r="F140">
            <v>12733.25981447835</v>
          </cell>
        </row>
        <row r="141">
          <cell r="C141" t="str">
            <v>B0014895</v>
          </cell>
          <cell r="D141" t="str">
            <v>kg</v>
          </cell>
          <cell r="E141" t="str">
            <v>Emulsión acrílica para recubrimiento y protección de estructuras de concreto en microfisuras y agentes ambientales</v>
          </cell>
          <cell r="F141">
            <v>25832.100382597106</v>
          </cell>
        </row>
        <row r="142">
          <cell r="C142" t="str">
            <v>B0063290</v>
          </cell>
          <cell r="D142" t="str">
            <v>kg</v>
          </cell>
          <cell r="E142" t="str">
            <v>Emulsion acuosa de parafina para curado de concreto, que evite la pérdida prematura de humedad de concretos y morteros</v>
          </cell>
          <cell r="F142">
            <v>7226.2988574387127</v>
          </cell>
        </row>
        <row r="143">
          <cell r="C143" t="str">
            <v>B020011</v>
          </cell>
          <cell r="D143" t="str">
            <v>L</v>
          </cell>
          <cell r="E143" t="str">
            <v>Emulsión asfáltica CRL-40 (CRL-0)</v>
          </cell>
          <cell r="F143">
            <v>1306.7354605497187</v>
          </cell>
        </row>
        <row r="144">
          <cell r="C144" t="str">
            <v>B020013</v>
          </cell>
          <cell r="D144" t="str">
            <v>L</v>
          </cell>
          <cell r="E144" t="str">
            <v>Emulsión asfáltica CRL-57 (CRL-1)</v>
          </cell>
          <cell r="F144">
            <v>1568.0825526596625</v>
          </cell>
        </row>
        <row r="145">
          <cell r="C145" t="str">
            <v>B020014</v>
          </cell>
          <cell r="D145" t="str">
            <v>L</v>
          </cell>
          <cell r="E145" t="str">
            <v>Emulsión asfáltica CRL-57h (CRL-1h)</v>
          </cell>
          <cell r="F145">
            <v>1568.0825526596625</v>
          </cell>
        </row>
        <row r="146">
          <cell r="C146" t="str">
            <v>B020005</v>
          </cell>
          <cell r="D146" t="str">
            <v>L</v>
          </cell>
          <cell r="E146" t="str">
            <v>Emulsión asfáltica de rotura media (CRM-65)</v>
          </cell>
          <cell r="F146">
            <v>1568.0825526596625</v>
          </cell>
        </row>
        <row r="147">
          <cell r="C147" t="str">
            <v>B020007</v>
          </cell>
          <cell r="D147" t="str">
            <v>L</v>
          </cell>
          <cell r="E147" t="str">
            <v>Emulsión asfáltica CRR-60 (CRR-1)</v>
          </cell>
          <cell r="F147">
            <v>1541.9478434486684</v>
          </cell>
        </row>
        <row r="148">
          <cell r="C148" t="str">
            <v>B020008</v>
          </cell>
          <cell r="D148" t="str">
            <v>L</v>
          </cell>
          <cell r="E148" t="str">
            <v>Emulsión asfáltica CRR-65 (CRR-2)</v>
          </cell>
          <cell r="F148">
            <v>1607.284616476154</v>
          </cell>
        </row>
        <row r="149">
          <cell r="C149" t="str">
            <v>B020015</v>
          </cell>
          <cell r="D149" t="str">
            <v>L</v>
          </cell>
          <cell r="E149" t="str">
            <v>Emulsión asfáltica de rotura lenta modificada con polímeros CRL-57hm (CRL-1hm)</v>
          </cell>
          <cell r="F149">
            <v>1842.4969993751038</v>
          </cell>
        </row>
        <row r="150">
          <cell r="C150" t="str">
            <v>B020016</v>
          </cell>
          <cell r="D150" t="str">
            <v>L</v>
          </cell>
          <cell r="E150" t="str">
            <v>Emulsión asfáltica de rotura media modificada con polímeros CRM-60m (CRM-m)</v>
          </cell>
          <cell r="F150">
            <v>1568.0825526596625</v>
          </cell>
        </row>
        <row r="151">
          <cell r="C151" t="str">
            <v>B020006</v>
          </cell>
          <cell r="D151" t="str">
            <v>L</v>
          </cell>
          <cell r="E151" t="str">
            <v>Emulsión asfáltica de rotura rápida modificada con polímeros CRR-60m (CRR-1m)</v>
          </cell>
          <cell r="F151">
            <v>1999.3052546410697</v>
          </cell>
        </row>
        <row r="152">
          <cell r="C152" t="str">
            <v>B020009</v>
          </cell>
          <cell r="D152" t="str">
            <v>L</v>
          </cell>
          <cell r="E152" t="str">
            <v>Emulsión asfáltica de rotura rápida modificada con polímeros CRR-65m (CRR-2m)</v>
          </cell>
          <cell r="F152">
            <v>2145.7217948918997</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23515.228783968625</v>
          </cell>
        </row>
        <row r="154">
          <cell r="C154" t="str">
            <v>B0014772</v>
          </cell>
          <cell r="D154" t="str">
            <v>kg</v>
          </cell>
          <cell r="E154" t="str">
            <v>Emulsión plastificante para adicionar al concreto con accion impermeabilizante</v>
          </cell>
          <cell r="F154">
            <v>21737.683962146606</v>
          </cell>
        </row>
        <row r="155">
          <cell r="C155" t="str">
            <v>B0013960</v>
          </cell>
          <cell r="D155" t="str">
            <v>m</v>
          </cell>
          <cell r="E155" t="str">
            <v xml:space="preserve">Estacón en madera, diámetro mayor a 10 cm, L=2 m </v>
          </cell>
          <cell r="F155">
            <v>12762.927787910268</v>
          </cell>
        </row>
        <row r="156">
          <cell r="C156" t="str">
            <v>B0013971</v>
          </cell>
          <cell r="D156" t="str">
            <v>u</v>
          </cell>
          <cell r="E156" t="str">
            <v>Estoperol en resina de 10 cm x 2.5 cm</v>
          </cell>
          <cell r="F156">
            <v>7084.6413851774923</v>
          </cell>
        </row>
        <row r="157">
          <cell r="C157" t="str">
            <v>B0013970</v>
          </cell>
          <cell r="D157" t="str">
            <v>u</v>
          </cell>
          <cell r="E157" t="str">
            <v>Estoperol en resina de 11 cm x 3 cm</v>
          </cell>
          <cell r="F157">
            <v>7695.1120227092124</v>
          </cell>
        </row>
        <row r="158">
          <cell r="C158" t="str">
            <v>B0013980</v>
          </cell>
          <cell r="D158" t="str">
            <v>lb</v>
          </cell>
          <cell r="E158" t="str">
            <v>Explosivos 75% (INDUGEL)</v>
          </cell>
          <cell r="F158">
            <v>8817.6466059838585</v>
          </cell>
        </row>
        <row r="159">
          <cell r="C159" t="str">
            <v>B0013991</v>
          </cell>
          <cell r="D159" t="str">
            <v>L</v>
          </cell>
          <cell r="E159" t="str">
            <v>Fertilizante orgánico mineral</v>
          </cell>
          <cell r="F159">
            <v>35944.699700226811</v>
          </cell>
        </row>
        <row r="160">
          <cell r="C160" t="str">
            <v>B021000</v>
          </cell>
          <cell r="D160" t="str">
            <v>m2</v>
          </cell>
          <cell r="E160" t="str">
            <v>Formaleta de madera para concreto</v>
          </cell>
          <cell r="F160">
            <v>33060.661162283439</v>
          </cell>
        </row>
        <row r="161">
          <cell r="C161" t="str">
            <v>B021009</v>
          </cell>
          <cell r="D161" t="str">
            <v>m2</v>
          </cell>
          <cell r="E161" t="str">
            <v>Formaleta para cuneta y/o bordillo de concreto</v>
          </cell>
          <cell r="F161">
            <v>11668.468645511803</v>
          </cell>
        </row>
        <row r="162">
          <cell r="C162" t="str">
            <v>B021010</v>
          </cell>
          <cell r="D162" t="str">
            <v>m2</v>
          </cell>
          <cell r="E162" t="str">
            <v>Formaleta para gaviones</v>
          </cell>
          <cell r="F162">
            <v>14909.709935931747</v>
          </cell>
        </row>
        <row r="163">
          <cell r="C163" t="str">
            <v>B021005</v>
          </cell>
          <cell r="D163" t="str">
            <v>m2</v>
          </cell>
          <cell r="E163" t="str">
            <v>Formaleta para muros</v>
          </cell>
          <cell r="F163">
            <v>14909.709935931747</v>
          </cell>
        </row>
        <row r="164">
          <cell r="C164" t="str">
            <v>B0014040</v>
          </cell>
          <cell r="D164" t="str">
            <v>u</v>
          </cell>
          <cell r="E164" t="str">
            <v>Fulminantes común, con tiempos de retardo de explosión para voladuras controladas</v>
          </cell>
          <cell r="F164">
            <v>785.70146704639819</v>
          </cell>
        </row>
        <row r="165">
          <cell r="C165" t="str">
            <v>B0014050</v>
          </cell>
          <cell r="D165" t="str">
            <v>kg</v>
          </cell>
          <cell r="E165" t="str">
            <v>Fundente</v>
          </cell>
          <cell r="F165">
            <v>46904.88682193531</v>
          </cell>
        </row>
        <row r="166">
          <cell r="C166" t="str">
            <v>B0014060</v>
          </cell>
          <cell r="D166" t="str">
            <v>kg</v>
          </cell>
          <cell r="E166" t="str">
            <v>Gas propano</v>
          </cell>
          <cell r="F166">
            <v>7778.1973121802293</v>
          </cell>
        </row>
        <row r="167">
          <cell r="C167" t="str">
            <v>B0014065</v>
          </cell>
          <cell r="D167" t="str">
            <v>gl</v>
          </cell>
          <cell r="E167" t="str">
            <v>Gasolina corriente</v>
          </cell>
          <cell r="F167">
            <v>9927.808205728219</v>
          </cell>
        </row>
        <row r="168">
          <cell r="C168" t="str">
            <v>B0010050</v>
          </cell>
          <cell r="D168" t="str">
            <v>m2</v>
          </cell>
          <cell r="E168" t="str">
            <v xml:space="preserve">Geocelda para estabilización de suelos </v>
          </cell>
          <cell r="F168">
            <v>49380.599334213788</v>
          </cell>
        </row>
        <row r="169">
          <cell r="C169" t="str">
            <v>B028002</v>
          </cell>
          <cell r="D169" t="str">
            <v>m</v>
          </cell>
          <cell r="E169" t="str">
            <v>Geodren planar diámetro 100 mm y h=0.50</v>
          </cell>
          <cell r="F169">
            <v>27328.084601729064</v>
          </cell>
        </row>
        <row r="170">
          <cell r="C170" t="str">
            <v>B028003</v>
          </cell>
          <cell r="D170" t="str">
            <v>m</v>
          </cell>
          <cell r="E170" t="str">
            <v>Geodren planar diámetro  100 mm y h=1.00</v>
          </cell>
          <cell r="F170">
            <v>51266.875123101825</v>
          </cell>
        </row>
        <row r="171">
          <cell r="C171" t="str">
            <v>B028004</v>
          </cell>
          <cell r="D171" t="str">
            <v>m</v>
          </cell>
          <cell r="E171" t="str">
            <v>Geodren planar diámetro  100 mm y h=2.00</v>
          </cell>
          <cell r="F171">
            <v>100422.79228422511</v>
          </cell>
        </row>
        <row r="172">
          <cell r="C172" t="str">
            <v>B0014112</v>
          </cell>
          <cell r="D172" t="str">
            <v>m2</v>
          </cell>
          <cell r="E172" t="str">
            <v>Geomalla biaxial de polipropileno con resistencia última a la tensión de 20 kN/m</v>
          </cell>
          <cell r="F172">
            <v>12412.6761545274</v>
          </cell>
        </row>
        <row r="173">
          <cell r="C173" t="str">
            <v>B0014113</v>
          </cell>
          <cell r="D173" t="str">
            <v>m2</v>
          </cell>
          <cell r="E173" t="str">
            <v>Geomalla biaxial de polipropileno con resistencia última a la tensión de 30 kN/m</v>
          </cell>
          <cell r="F173">
            <v>16876.713481616309</v>
          </cell>
        </row>
        <row r="174">
          <cell r="C174" t="str">
            <v>B0014114</v>
          </cell>
          <cell r="D174" t="str">
            <v>m2</v>
          </cell>
          <cell r="E174" t="str">
            <v>Geomalla biaxial para refuerzo de pavimentos asfálticos</v>
          </cell>
          <cell r="F174">
            <v>14235.278475590138</v>
          </cell>
        </row>
        <row r="175">
          <cell r="C175" t="str">
            <v>B026010</v>
          </cell>
          <cell r="D175" t="str">
            <v>m2</v>
          </cell>
          <cell r="E175" t="str">
            <v>Geomalla en fibra de vidrio</v>
          </cell>
          <cell r="F175">
            <v>11646.566723177266</v>
          </cell>
        </row>
        <row r="176">
          <cell r="C176" t="str">
            <v>B0264115</v>
          </cell>
          <cell r="D176" t="str">
            <v>m2</v>
          </cell>
          <cell r="E176" t="str">
            <v>Geomalla uniaxial de poliester de alta tenacidad con resistencia última a la tensión de 55 kN/m aproximadamente</v>
          </cell>
          <cell r="F176">
            <v>9332.0158895535351</v>
          </cell>
        </row>
        <row r="177">
          <cell r="C177" t="str">
            <v>B0264116</v>
          </cell>
          <cell r="D177" t="str">
            <v>m2</v>
          </cell>
          <cell r="E177" t="str">
            <v>Geomalla uniaxial de poliéster de alta tenacidad con resistencia última a la tensión de 115 kN/m aproximadamente</v>
          </cell>
          <cell r="F177">
            <v>15263.381921049426</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11533.008946164013</v>
          </cell>
        </row>
        <row r="179">
          <cell r="C179" t="str">
            <v>B025008</v>
          </cell>
          <cell r="D179" t="str">
            <v>m2</v>
          </cell>
          <cell r="E179" t="str">
            <v>Geotextil no tejido para repavimentación con resistencia a la tensión Grab mínima de 450 N</v>
          </cell>
          <cell r="F179">
            <v>6031.9457768504881</v>
          </cell>
        </row>
        <row r="180">
          <cell r="C180" t="str">
            <v>B025005</v>
          </cell>
          <cell r="D180" t="str">
            <v>m2</v>
          </cell>
          <cell r="E180" t="str">
            <v>Geotextil no tejido con resistencia a la tensión Grab de 700 N aproximadamente</v>
          </cell>
          <cell r="F180">
            <v>6940.002429467193</v>
          </cell>
        </row>
        <row r="181">
          <cell r="C181" t="str">
            <v>B025006</v>
          </cell>
          <cell r="D181" t="str">
            <v>m2</v>
          </cell>
          <cell r="E181" t="str">
            <v>Geotextil no tejido con resistencia a la tensión Grab de 720 N aproximadamente</v>
          </cell>
          <cell r="F181">
            <v>8419.9036020435015</v>
          </cell>
        </row>
        <row r="182">
          <cell r="C182" t="str">
            <v>B025101</v>
          </cell>
          <cell r="D182" t="str">
            <v>m2</v>
          </cell>
          <cell r="E182" t="str">
            <v xml:space="preserve">Geotextil tejido de alto modulo con resistencia mínima a la rotura método Grab de 1400 N (MD) y 1500 N (TD) </v>
          </cell>
          <cell r="F182">
            <v>7117.6392377950688</v>
          </cell>
        </row>
        <row r="183">
          <cell r="C183" t="str">
            <v>B025011</v>
          </cell>
          <cell r="D183" t="str">
            <v>m2</v>
          </cell>
          <cell r="E183" t="str">
            <v>Geotextil tejido con resistencia a la tensión Grab mínima de 1100 N</v>
          </cell>
          <cell r="F183">
            <v>6470.3599088195178</v>
          </cell>
        </row>
        <row r="184">
          <cell r="C184" t="str">
            <v>B025001</v>
          </cell>
          <cell r="D184" t="str">
            <v>m2</v>
          </cell>
          <cell r="E184" t="str">
            <v>Geotextil tejido con resistencia a la tensión Grab mínima de 1400 N</v>
          </cell>
          <cell r="F184">
            <v>7219.4356736176651</v>
          </cell>
        </row>
        <row r="185">
          <cell r="C185" t="str">
            <v>B025100</v>
          </cell>
          <cell r="D185" t="str">
            <v>m2</v>
          </cell>
          <cell r="E185" t="str">
            <v>Geotextil uniaxial con resistencia ultima a la tensión aproximada de MD de 170 Kn/m y TD de 50 kN/m.</v>
          </cell>
          <cell r="F185">
            <v>23725.464125983566</v>
          </cell>
        </row>
        <row r="186">
          <cell r="C186" t="str">
            <v>B0014180</v>
          </cell>
          <cell r="D186" t="str">
            <v>kg</v>
          </cell>
          <cell r="E186" t="str">
            <v>Grapas para poste de madera</v>
          </cell>
          <cell r="F186">
            <v>9283.8379294389779</v>
          </cell>
        </row>
        <row r="187">
          <cell r="C187" t="str">
            <v>B0014184</v>
          </cell>
          <cell r="D187" t="str">
            <v>u</v>
          </cell>
          <cell r="E187" t="str">
            <v>Grata de limpieza ondulada,  trenzada o torcida</v>
          </cell>
          <cell r="F187">
            <v>15202.840201079534</v>
          </cell>
        </row>
        <row r="188">
          <cell r="C188" t="str">
            <v>B0014181</v>
          </cell>
          <cell r="D188" t="str">
            <v>m3</v>
          </cell>
          <cell r="E188" t="str">
            <v>Gravilla para relleno de estructuras</v>
          </cell>
          <cell r="F188">
            <v>77968.753405833704</v>
          </cell>
        </row>
        <row r="189">
          <cell r="C189" t="str">
            <v>B0010030</v>
          </cell>
          <cell r="D189" t="str">
            <v>m</v>
          </cell>
          <cell r="E189" t="str">
            <v>Hilo de poliéster o polipropileno para costura</v>
          </cell>
          <cell r="F189">
            <v>46651.506151917332</v>
          </cell>
        </row>
        <row r="190">
          <cell r="C190" t="str">
            <v>B0014192</v>
          </cell>
          <cell r="D190" t="str">
            <v>gl</v>
          </cell>
          <cell r="E190" t="str">
            <v>Impermeabilizante líquido acrílico y/o poliuretano para concreto</v>
          </cell>
          <cell r="F190">
            <v>9815.8493050225934</v>
          </cell>
        </row>
        <row r="191">
          <cell r="C191" t="str">
            <v>B0014191</v>
          </cell>
          <cell r="D191" t="str">
            <v>m2</v>
          </cell>
          <cell r="E191" t="str">
            <v>Impermeabilización con membrana para concreto</v>
          </cell>
          <cell r="F191">
            <v>85115.870375392828</v>
          </cell>
        </row>
        <row r="192">
          <cell r="C192" t="str">
            <v>B0014190</v>
          </cell>
          <cell r="D192" t="str">
            <v>kg</v>
          </cell>
          <cell r="E192" t="str">
            <v xml:space="preserve">Imprimante y puente adhesivo epoxico </v>
          </cell>
          <cell r="F192">
            <v>89099.751079790833</v>
          </cell>
        </row>
        <row r="193">
          <cell r="C193" t="str">
            <v>B0010025</v>
          </cell>
          <cell r="D193" t="str">
            <v>u</v>
          </cell>
          <cell r="E193" t="str">
            <v>Lámina HR calibre 36 de 4"x 8"</v>
          </cell>
          <cell r="F193">
            <v>8212.6258606575575</v>
          </cell>
        </row>
        <row r="194">
          <cell r="C194" t="str">
            <v>B0014200</v>
          </cell>
          <cell r="D194" t="str">
            <v>m2</v>
          </cell>
          <cell r="E194" t="str">
            <v>Láminas impermeabilizantes de concreto con película asfáltica y polímeros de polipropileno</v>
          </cell>
          <cell r="F194">
            <v>3828.6408497090761</v>
          </cell>
        </row>
        <row r="195">
          <cell r="C195" t="str">
            <v>B0014210</v>
          </cell>
          <cell r="D195" t="str">
            <v>L</v>
          </cell>
          <cell r="E195" t="str">
            <v>Lechada para ductos (tensionamiento)</v>
          </cell>
          <cell r="F195">
            <v>1580.6445990225889</v>
          </cell>
        </row>
        <row r="196">
          <cell r="C196" t="str">
            <v>B0014220</v>
          </cell>
          <cell r="D196" t="str">
            <v>u</v>
          </cell>
          <cell r="E196" t="str">
            <v>Limpiador 1/4 de galón (anclajes)</v>
          </cell>
          <cell r="F196">
            <v>29345.017132316316</v>
          </cell>
        </row>
        <row r="197">
          <cell r="C197" t="str">
            <v>B0014230</v>
          </cell>
          <cell r="D197" t="str">
            <v>m</v>
          </cell>
          <cell r="E197" t="str">
            <v>Listón en guadua para empradizar</v>
          </cell>
          <cell r="F197">
            <v>2828.4353862473558</v>
          </cell>
        </row>
        <row r="198">
          <cell r="C198" t="str">
            <v>B0014228</v>
          </cell>
          <cell r="D198" t="str">
            <v>u</v>
          </cell>
          <cell r="E198" t="str">
            <v>Listones o postes de madera para cerco de proteccion de árbol</v>
          </cell>
          <cell r="F198">
            <v>5079.5653089697898</v>
          </cell>
        </row>
        <row r="199">
          <cell r="C199" t="str">
            <v>B0014229</v>
          </cell>
          <cell r="D199" t="str">
            <v>u</v>
          </cell>
          <cell r="E199" t="str">
            <v>Listones o postes de madera para tutor de árbol</v>
          </cell>
          <cell r="F199">
            <v>4757.0618005730048</v>
          </cell>
        </row>
        <row r="200">
          <cell r="C200" t="str">
            <v>B033006</v>
          </cell>
          <cell r="D200" t="str">
            <v>u</v>
          </cell>
          <cell r="E200" t="str">
            <v>Malla ciclónica para gaviones con zinc galvanizado y plastificada con PVC cal 12 (2m3)</v>
          </cell>
          <cell r="F200">
            <v>220193.59191618091</v>
          </cell>
        </row>
        <row r="201">
          <cell r="C201" t="str">
            <v>B033005</v>
          </cell>
          <cell r="D201" t="str">
            <v>u</v>
          </cell>
          <cell r="E201" t="str">
            <v>Malla ciclónica para gaviones galvanizada aleación Zn-5A1-MM cal 12 (2m3)</v>
          </cell>
          <cell r="F201">
            <v>220193.59191618091</v>
          </cell>
        </row>
        <row r="202">
          <cell r="C202" t="str">
            <v>B033009</v>
          </cell>
          <cell r="D202" t="str">
            <v>u</v>
          </cell>
          <cell r="E202" t="str">
            <v>Malla ciclónica para gaviones galvanizada aleación Zn-5A1-MM y plastificada con PVC cal 12 (2m3)</v>
          </cell>
          <cell r="F202">
            <v>141423.7977917871</v>
          </cell>
        </row>
        <row r="203">
          <cell r="C203" t="str">
            <v>B033010</v>
          </cell>
          <cell r="D203" t="str">
            <v>m2</v>
          </cell>
          <cell r="E203" t="str">
            <v>Malla electrosoldada de 5/16 e= 10 cm</v>
          </cell>
          <cell r="F203">
            <v>8212.6258606575575</v>
          </cell>
        </row>
        <row r="204">
          <cell r="C204" t="str">
            <v>B033008</v>
          </cell>
          <cell r="D204" t="str">
            <v>m2</v>
          </cell>
          <cell r="E204" t="str">
            <v>Malla electrosoldada de 5/16 e= 15 cm</v>
          </cell>
          <cell r="F204">
            <v>10285.408551668414</v>
          </cell>
        </row>
        <row r="205">
          <cell r="C205" t="str">
            <v>B033001</v>
          </cell>
          <cell r="D205" t="str">
            <v>m2</v>
          </cell>
          <cell r="E205" t="str">
            <v>Malla eslabonada galvanizada calibre 12</v>
          </cell>
          <cell r="F205">
            <v>16068.181031721308</v>
          </cell>
        </row>
        <row r="206">
          <cell r="C206" t="str">
            <v>B033003</v>
          </cell>
          <cell r="D206" t="str">
            <v>u</v>
          </cell>
          <cell r="E206" t="str">
            <v>Malla para colchogaviones, espesor 0,30m</v>
          </cell>
          <cell r="F206">
            <v>130664.0676786937</v>
          </cell>
        </row>
        <row r="207">
          <cell r="C207" t="str">
            <v>B033002</v>
          </cell>
          <cell r="D207" t="str">
            <v>u</v>
          </cell>
          <cell r="E207" t="str">
            <v>Malla para gaviones clase 1 con zinc galvanizado (2m3)</v>
          </cell>
          <cell r="F207">
            <v>160681.81031721306</v>
          </cell>
        </row>
        <row r="208">
          <cell r="C208" t="str">
            <v>B033012</v>
          </cell>
          <cell r="D208" t="str">
            <v>m2</v>
          </cell>
          <cell r="E208" t="str">
            <v xml:space="preserve">Malla triple torsión </v>
          </cell>
          <cell r="F208">
            <v>16068.181031721308</v>
          </cell>
        </row>
        <row r="209">
          <cell r="C209" t="str">
            <v>B0014254</v>
          </cell>
          <cell r="D209" t="str">
            <v>m</v>
          </cell>
          <cell r="E209" t="str">
            <v>Manguera de alta presión</v>
          </cell>
          <cell r="F209">
            <v>17825.035507079694</v>
          </cell>
        </row>
        <row r="210">
          <cell r="C210" t="str">
            <v>B0014260</v>
          </cell>
          <cell r="D210" t="str">
            <v>m</v>
          </cell>
          <cell r="E210" t="str">
            <v>Manguera de polietileno de 3"</v>
          </cell>
          <cell r="F210">
            <v>8642.449314742993</v>
          </cell>
        </row>
        <row r="211">
          <cell r="C211" t="str">
            <v>B0014265</v>
          </cell>
          <cell r="D211" t="str">
            <v>m2</v>
          </cell>
          <cell r="E211" t="str">
            <v>Manto de refuerzo de vegetación - cesped tipo 5A, 5B y/o 5C</v>
          </cell>
          <cell r="F211">
            <v>21293.705443942581</v>
          </cell>
        </row>
        <row r="212">
          <cell r="C212" t="str">
            <v>B0014264</v>
          </cell>
          <cell r="D212" t="str">
            <v>m2</v>
          </cell>
          <cell r="E212" t="str">
            <v>Manto de refuerzo de vegetación tipo 5D</v>
          </cell>
          <cell r="F212">
            <v>22769.956545114896</v>
          </cell>
        </row>
        <row r="213">
          <cell r="C213" t="str">
            <v>B0014267</v>
          </cell>
          <cell r="D213" t="str">
            <v>m2</v>
          </cell>
          <cell r="E213" t="str">
            <v>Manto para control de erosión (MCE)</v>
          </cell>
          <cell r="F213">
            <v>5535.9416293961649</v>
          </cell>
        </row>
        <row r="214">
          <cell r="C214" t="str">
            <v>B0014262</v>
          </cell>
          <cell r="D214" t="str">
            <v>m2</v>
          </cell>
          <cell r="E214" t="str">
            <v>Manto para control de erosión tipo 2D</v>
          </cell>
          <cell r="F214">
            <v>5535.9416293961649</v>
          </cell>
        </row>
        <row r="215">
          <cell r="C215" t="str">
            <v>B0014263</v>
          </cell>
          <cell r="D215" t="str">
            <v>m2</v>
          </cell>
          <cell r="E215" t="str">
            <v>Manto para control de erosión tipo 3B</v>
          </cell>
          <cell r="F215">
            <v>5535.9416293961649</v>
          </cell>
        </row>
        <row r="216">
          <cell r="C216" t="str">
            <v>B0014261</v>
          </cell>
          <cell r="D216" t="str">
            <v>M2</v>
          </cell>
          <cell r="E216" t="str">
            <v>Manto para control de erosión tipo 4</v>
          </cell>
          <cell r="F216">
            <v>67197.814547593443</v>
          </cell>
        </row>
        <row r="217">
          <cell r="C217" t="str">
            <v>B0014266</v>
          </cell>
          <cell r="D217" t="str">
            <v>m2</v>
          </cell>
          <cell r="E217" t="str">
            <v xml:space="preserve">Manto permanente para refuerzo de la vegetación (TRM) </v>
          </cell>
          <cell r="F217">
            <v>11376.055875792119</v>
          </cell>
        </row>
        <row r="218">
          <cell r="C218" t="str">
            <v>B0014270</v>
          </cell>
          <cell r="D218" t="str">
            <v>m3</v>
          </cell>
          <cell r="E218" t="str">
            <v>Material de afirmado CBR ≥ 15%</v>
          </cell>
          <cell r="F218">
            <v>20791.667574888983</v>
          </cell>
        </row>
        <row r="219">
          <cell r="C219" t="str">
            <v>B0014301</v>
          </cell>
          <cell r="D219" t="str">
            <v>m3</v>
          </cell>
          <cell r="E219" t="str">
            <v>Material de base clase A (NT3) gradación fina BG 25</v>
          </cell>
          <cell r="F219">
            <v>75369.794958972576</v>
          </cell>
        </row>
        <row r="220">
          <cell r="C220" t="str">
            <v>B0014302</v>
          </cell>
          <cell r="D220" t="str">
            <v>m3</v>
          </cell>
          <cell r="E220" t="str">
            <v>Material de base clase A (NT3) gradación fina BG 38</v>
          </cell>
          <cell r="F220">
            <v>75369.794958972576</v>
          </cell>
        </row>
        <row r="221">
          <cell r="C221" t="str">
            <v>B0014303</v>
          </cell>
          <cell r="D221" t="str">
            <v>m3</v>
          </cell>
          <cell r="E221" t="str">
            <v>Material de base clase A (NT3) gradación gruesa BG 27</v>
          </cell>
          <cell r="F221">
            <v>75369.794958972576</v>
          </cell>
        </row>
        <row r="222">
          <cell r="C222" t="str">
            <v>B0014304</v>
          </cell>
          <cell r="D222" t="str">
            <v>m3</v>
          </cell>
          <cell r="E222" t="str">
            <v>Material de base clase A (NT3) gradación gruesa BG 40</v>
          </cell>
          <cell r="F222">
            <v>75369.794958972576</v>
          </cell>
        </row>
        <row r="223">
          <cell r="C223" t="str">
            <v>B0014305</v>
          </cell>
          <cell r="D223" t="str">
            <v>m3</v>
          </cell>
          <cell r="E223" t="str">
            <v>Material de base clase B (NT2) gradación fina BG 25</v>
          </cell>
          <cell r="F223">
            <v>51979.168937222465</v>
          </cell>
        </row>
        <row r="224">
          <cell r="C224" t="str">
            <v>B0014306</v>
          </cell>
          <cell r="D224" t="str">
            <v>m3</v>
          </cell>
          <cell r="E224" t="str">
            <v>Material de base clase B (NT2) gradación fina BG 38</v>
          </cell>
          <cell r="F224">
            <v>51979.168937222465</v>
          </cell>
        </row>
        <row r="225">
          <cell r="C225" t="str">
            <v>B0014307</v>
          </cell>
          <cell r="D225" t="str">
            <v>m3</v>
          </cell>
          <cell r="E225" t="str">
            <v>Material de base clase B (NT2) gradación gruesa BG 27</v>
          </cell>
          <cell r="F225">
            <v>51979.168937222465</v>
          </cell>
        </row>
        <row r="226">
          <cell r="C226" t="str">
            <v>B0014308</v>
          </cell>
          <cell r="D226" t="str">
            <v>m3</v>
          </cell>
          <cell r="E226" t="str">
            <v>Material de base clase B (NT2) gradación gruesa BG 40</v>
          </cell>
          <cell r="F226">
            <v>51979.168937222465</v>
          </cell>
        </row>
        <row r="227">
          <cell r="C227" t="str">
            <v>B0014309</v>
          </cell>
          <cell r="D227" t="str">
            <v>m3</v>
          </cell>
          <cell r="E227" t="str">
            <v>Material de base clase C (NT1) gradación fina BG 25</v>
          </cell>
          <cell r="F227">
            <v>36385.418256055738</v>
          </cell>
        </row>
        <row r="228">
          <cell r="C228" t="str">
            <v>B0014311</v>
          </cell>
          <cell r="D228" t="str">
            <v>m3</v>
          </cell>
          <cell r="E228" t="str">
            <v>Material de base clase C (NT1) gradación fina BG 38</v>
          </cell>
          <cell r="F228">
            <v>36385.418256055738</v>
          </cell>
        </row>
        <row r="229">
          <cell r="C229" t="str">
            <v>B0014312</v>
          </cell>
          <cell r="D229" t="str">
            <v>m3</v>
          </cell>
          <cell r="E229" t="str">
            <v>Material de base clase C (NT1) gradación gruesa BG 27</v>
          </cell>
          <cell r="F229">
            <v>36385.418256055738</v>
          </cell>
        </row>
        <row r="230">
          <cell r="C230" t="str">
            <v>B0014313</v>
          </cell>
          <cell r="D230" t="str">
            <v>m3</v>
          </cell>
          <cell r="E230" t="str">
            <v>Material de base clase C (NT1) gradación gruesa BG 40</v>
          </cell>
          <cell r="F230">
            <v>36385.418256055738</v>
          </cell>
        </row>
        <row r="231">
          <cell r="C231" t="str">
            <v>B0014314</v>
          </cell>
          <cell r="D231" t="str">
            <v>m3</v>
          </cell>
          <cell r="E231" t="str">
            <v>Material de base gradación BEE-25</v>
          </cell>
          <cell r="F231">
            <v>51979.168937222465</v>
          </cell>
        </row>
        <row r="232">
          <cell r="C232" t="str">
            <v>B0014315</v>
          </cell>
          <cell r="D232" t="str">
            <v>m3</v>
          </cell>
          <cell r="E232" t="str">
            <v>Material de base gradación BEE-38</v>
          </cell>
          <cell r="F232">
            <v>51979.168937222465</v>
          </cell>
        </row>
        <row r="233">
          <cell r="C233" t="str">
            <v>B0014316</v>
          </cell>
          <cell r="D233" t="str">
            <v>m3</v>
          </cell>
          <cell r="E233" t="str">
            <v>Material de base gradación BEE-5</v>
          </cell>
          <cell r="F233">
            <v>51979.168937222465</v>
          </cell>
        </row>
        <row r="234">
          <cell r="C234" t="str">
            <v>B0014373</v>
          </cell>
          <cell r="D234" t="str">
            <v>m3</v>
          </cell>
          <cell r="E234" t="str">
            <v>Material de recebo para relleno</v>
          </cell>
          <cell r="F234">
            <v>20466.251769357641</v>
          </cell>
        </row>
        <row r="235">
          <cell r="C235" t="str">
            <v>B0014374</v>
          </cell>
          <cell r="D235" t="str">
            <v>m3</v>
          </cell>
          <cell r="E235" t="str">
            <v>Material de relleno para bacheo tipo base y/o sub-base</v>
          </cell>
          <cell r="F235">
            <v>75369.794958972576</v>
          </cell>
        </row>
        <row r="236">
          <cell r="C236" t="str">
            <v>B0014375</v>
          </cell>
          <cell r="D236" t="str">
            <v>kg</v>
          </cell>
          <cell r="E236" t="str">
            <v>Material de relleno y oquedades para roca</v>
          </cell>
          <cell r="F236">
            <v>4717.5159536621177</v>
          </cell>
        </row>
        <row r="237">
          <cell r="C237" t="str">
            <v>B0014341</v>
          </cell>
          <cell r="D237" t="str">
            <v>m3</v>
          </cell>
          <cell r="E237" t="str">
            <v>Material de sub- base clase A (NT3) gradación SBG-38</v>
          </cell>
          <cell r="F237">
            <v>24903.04511792769</v>
          </cell>
        </row>
        <row r="238">
          <cell r="C238" t="str">
            <v>B0014342</v>
          </cell>
          <cell r="D238" t="str">
            <v>m3</v>
          </cell>
          <cell r="E238" t="str">
            <v>Material de sub- base clase A (NT3) gradación SBG-50</v>
          </cell>
          <cell r="F238">
            <v>24690.105245180672</v>
          </cell>
        </row>
        <row r="239">
          <cell r="C239" t="str">
            <v>B0014343</v>
          </cell>
          <cell r="D239" t="str">
            <v>m3</v>
          </cell>
          <cell r="E239" t="str">
            <v>Material de sub- base clase B (NT2) gradación SBG-38</v>
          </cell>
          <cell r="F239">
            <v>23265.046096796734</v>
          </cell>
        </row>
        <row r="240">
          <cell r="C240" t="str">
            <v>B0014344</v>
          </cell>
          <cell r="D240" t="str">
            <v>m3</v>
          </cell>
          <cell r="E240" t="str">
            <v>Material de sub- base clase B (NT2) gradación SBG-50</v>
          </cell>
          <cell r="F240">
            <v>24690.105245180672</v>
          </cell>
        </row>
        <row r="241">
          <cell r="C241" t="str">
            <v>B0014345</v>
          </cell>
          <cell r="D241" t="str">
            <v>m3</v>
          </cell>
          <cell r="E241" t="str">
            <v>Material de sub- base clase C (NT1) gradación SBG-20</v>
          </cell>
          <cell r="F241">
            <v>22173.046749376099</v>
          </cell>
        </row>
        <row r="242">
          <cell r="C242" t="str">
            <v>B0014346</v>
          </cell>
          <cell r="D242" t="str">
            <v>m3</v>
          </cell>
          <cell r="E242" t="str">
            <v>Material de sub- base clase C (NT1) gradación SBG-38</v>
          </cell>
          <cell r="F242">
            <v>24690.105245180672</v>
          </cell>
        </row>
        <row r="243">
          <cell r="C243" t="str">
            <v>B0014347</v>
          </cell>
          <cell r="D243" t="str">
            <v>m3</v>
          </cell>
          <cell r="E243" t="str">
            <v>Material de sub- base clase C (NT1) gradación SBG-50</v>
          </cell>
          <cell r="F243">
            <v>24690.105245180672</v>
          </cell>
        </row>
        <row r="244">
          <cell r="C244" t="str">
            <v>B0014380</v>
          </cell>
          <cell r="D244" t="str">
            <v>m3</v>
          </cell>
          <cell r="E244" t="str">
            <v>Material drenante (3")</v>
          </cell>
          <cell r="F244">
            <v>77968.753405833704</v>
          </cell>
        </row>
        <row r="245">
          <cell r="C245" t="str">
            <v>B0014390</v>
          </cell>
          <cell r="D245" t="str">
            <v>m3</v>
          </cell>
          <cell r="E245" t="str">
            <v>Material filtrante  MF-150  de 6"</v>
          </cell>
          <cell r="F245">
            <v>77968.753405833704</v>
          </cell>
        </row>
        <row r="246">
          <cell r="C246" t="str">
            <v>B0014273</v>
          </cell>
          <cell r="D246" t="str">
            <v>m3</v>
          </cell>
          <cell r="E246" t="str">
            <v>Material fino o granular clase 1 para estabilizar con cemento</v>
          </cell>
          <cell r="F246">
            <v>32486.980585764039</v>
          </cell>
        </row>
        <row r="247">
          <cell r="C247" t="str">
            <v>B0014274</v>
          </cell>
          <cell r="D247" t="str">
            <v>m3</v>
          </cell>
          <cell r="E247" t="str">
            <v>Material fino o granular clase 2 (CBR &gt;= 10%) para estabilizar con cemento</v>
          </cell>
          <cell r="F247">
            <v>32486.980585764039</v>
          </cell>
        </row>
        <row r="248">
          <cell r="C248" t="str">
            <v>B0014400</v>
          </cell>
          <cell r="D248" t="str">
            <v>m3</v>
          </cell>
          <cell r="E248" t="str">
            <v>Material para pedraplén</v>
          </cell>
          <cell r="F248">
            <v>77968.753405833704</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71596.343105260297</v>
          </cell>
        </row>
        <row r="250">
          <cell r="C250" t="str">
            <v>B0014410</v>
          </cell>
          <cell r="D250" t="str">
            <v>m3</v>
          </cell>
          <cell r="E250" t="str">
            <v>Material seleccionado para relleno</v>
          </cell>
          <cell r="F250">
            <v>16893.229904597305</v>
          </cell>
        </row>
        <row r="251">
          <cell r="C251" t="str">
            <v>B0014420</v>
          </cell>
          <cell r="D251" t="str">
            <v>m</v>
          </cell>
          <cell r="E251" t="str">
            <v>Mecha Lenta</v>
          </cell>
          <cell r="F251">
            <v>1407.8238323147016</v>
          </cell>
        </row>
        <row r="252">
          <cell r="C252" t="str">
            <v>B0014450</v>
          </cell>
          <cell r="D252" t="str">
            <v>m3</v>
          </cell>
          <cell r="E252" t="str">
            <v>Mezcla abierta en caliente tipo MAC‐50</v>
          </cell>
          <cell r="F252">
            <v>527833.69008641725</v>
          </cell>
        </row>
        <row r="253">
          <cell r="C253" t="str">
            <v>B0014440</v>
          </cell>
          <cell r="D253" t="str">
            <v>m3</v>
          </cell>
          <cell r="E253" t="str">
            <v>Mezcla abierta en caliente tipo MAC‐63</v>
          </cell>
          <cell r="F253">
            <v>516112.61890584941</v>
          </cell>
        </row>
        <row r="254">
          <cell r="C254" t="str">
            <v>B0014430</v>
          </cell>
          <cell r="D254" t="str">
            <v>m3</v>
          </cell>
          <cell r="E254" t="str">
            <v>Mezcla abierta en caliente tipo MAC‐75</v>
          </cell>
          <cell r="F254">
            <v>545659.78541479236</v>
          </cell>
        </row>
        <row r="255">
          <cell r="C255" t="str">
            <v>B0014461</v>
          </cell>
          <cell r="D255" t="str">
            <v>m3</v>
          </cell>
          <cell r="E255" t="str">
            <v>Mezcla abierta en frío MAF-19</v>
          </cell>
          <cell r="F255">
            <v>440558.3083620437</v>
          </cell>
        </row>
        <row r="256">
          <cell r="C256" t="str">
            <v>B0014542</v>
          </cell>
          <cell r="D256" t="str">
            <v>m3</v>
          </cell>
          <cell r="E256" t="str">
            <v>Mezcla abierta en frío MAF-25</v>
          </cell>
          <cell r="F256">
            <v>451387.09060673352</v>
          </cell>
        </row>
        <row r="257">
          <cell r="C257" t="str">
            <v>B0014469</v>
          </cell>
          <cell r="D257" t="str">
            <v>m3</v>
          </cell>
          <cell r="E257" t="str">
            <v>Mezcla abierta en frio MAF-38</v>
          </cell>
          <cell r="F257">
            <v>310560.76730753086</v>
          </cell>
        </row>
        <row r="258">
          <cell r="C258" t="str">
            <v>B0014505</v>
          </cell>
          <cell r="D258" t="str">
            <v>m3</v>
          </cell>
          <cell r="E258" t="str">
            <v>Mezcla asfáltica drenante</v>
          </cell>
          <cell r="F258">
            <v>483492.12040339597</v>
          </cell>
        </row>
        <row r="259">
          <cell r="C259" t="str">
            <v>B0014520</v>
          </cell>
          <cell r="D259" t="str">
            <v>m3</v>
          </cell>
          <cell r="E259" t="str">
            <v>Mezcla de alto modulo MAM-19</v>
          </cell>
          <cell r="F259">
            <v>746564.10332126555</v>
          </cell>
        </row>
        <row r="260">
          <cell r="C260" t="str">
            <v>B0014521</v>
          </cell>
          <cell r="D260" t="str">
            <v>m3</v>
          </cell>
          <cell r="E260" t="str">
            <v>Mezcla de alto modulo MAM-25</v>
          </cell>
          <cell r="F260">
            <v>743153.5237692307</v>
          </cell>
        </row>
        <row r="261">
          <cell r="C261" t="str">
            <v>B0014501</v>
          </cell>
          <cell r="D261" t="str">
            <v>m3</v>
          </cell>
          <cell r="E261" t="str">
            <v>Mezcla densa en caliente MDC-10</v>
          </cell>
          <cell r="F261">
            <v>585486.66643889132</v>
          </cell>
        </row>
        <row r="262">
          <cell r="C262" t="str">
            <v>B0014502</v>
          </cell>
          <cell r="D262" t="str">
            <v>m3</v>
          </cell>
          <cell r="E262" t="str">
            <v>Mezcla densa en caliente MDC-19</v>
          </cell>
          <cell r="F262">
            <v>483492.12040339597</v>
          </cell>
        </row>
        <row r="263">
          <cell r="C263" t="str">
            <v>B0014511</v>
          </cell>
          <cell r="D263" t="str">
            <v>m3</v>
          </cell>
          <cell r="E263" t="str">
            <v>Mezcla densa en caliente MDC-25</v>
          </cell>
          <cell r="F263">
            <v>580665.81185775611</v>
          </cell>
        </row>
        <row r="264">
          <cell r="C264" t="str">
            <v>B0014531</v>
          </cell>
          <cell r="D264" t="str">
            <v>m3</v>
          </cell>
          <cell r="E264" t="str">
            <v>Mezcla densa en frio MDF-19</v>
          </cell>
          <cell r="F264">
            <v>375120.76297051169</v>
          </cell>
        </row>
        <row r="265">
          <cell r="C265" t="str">
            <v>B0014541</v>
          </cell>
          <cell r="D265" t="str">
            <v>m3</v>
          </cell>
          <cell r="E265" t="str">
            <v>Mezcla densa en frio MDF-25</v>
          </cell>
          <cell r="F265">
            <v>378730.73498046811</v>
          </cell>
        </row>
        <row r="266">
          <cell r="C266" t="str">
            <v>B0014551</v>
          </cell>
          <cell r="D266" t="str">
            <v>m3</v>
          </cell>
          <cell r="E266" t="str">
            <v>Mezcla densa en frío MDF-38</v>
          </cell>
          <cell r="F266">
            <v>375286.29560664675</v>
          </cell>
        </row>
        <row r="267">
          <cell r="C267" t="str">
            <v>B0014570</v>
          </cell>
          <cell r="D267" t="str">
            <v>m3</v>
          </cell>
          <cell r="E267" t="str">
            <v xml:space="preserve">Mezcla discontinua en caliente tipo F‐10 </v>
          </cell>
          <cell r="F267">
            <v>352394.03905732906</v>
          </cell>
        </row>
        <row r="268">
          <cell r="C268" t="str">
            <v>B0014560</v>
          </cell>
          <cell r="D268" t="str">
            <v>m3</v>
          </cell>
          <cell r="E268" t="str">
            <v xml:space="preserve">Mezcla discontinua en caliente tipo F‐13 </v>
          </cell>
          <cell r="F268">
            <v>394503.95439080469</v>
          </cell>
        </row>
        <row r="269">
          <cell r="C269" t="str">
            <v>B0014590</v>
          </cell>
          <cell r="D269" t="str">
            <v>m3</v>
          </cell>
          <cell r="E269" t="str">
            <v>Mezcla discontinua en caliente tipo M‐10</v>
          </cell>
          <cell r="F269">
            <v>241159.50893019268</v>
          </cell>
        </row>
        <row r="270">
          <cell r="C270" t="str">
            <v>B0014580</v>
          </cell>
          <cell r="D270" t="str">
            <v>m3</v>
          </cell>
          <cell r="E270" t="str">
            <v>Mezcla discontinua en caliente tipo M‐13</v>
          </cell>
          <cell r="F270">
            <v>432353.10502157448</v>
          </cell>
        </row>
        <row r="271">
          <cell r="C271" t="str">
            <v>B0014601</v>
          </cell>
          <cell r="D271" t="str">
            <v>m2</v>
          </cell>
          <cell r="E271" t="str">
            <v>Mezcla fértil para taludes</v>
          </cell>
          <cell r="F271">
            <v>17677.721164045975</v>
          </cell>
        </row>
        <row r="272">
          <cell r="C272" t="str">
            <v>B0014600</v>
          </cell>
          <cell r="D272" t="str">
            <v>m3</v>
          </cell>
          <cell r="E272" t="str">
            <v>Mezcla gruesa en caliente MGC-25</v>
          </cell>
          <cell r="F272">
            <v>505198.80277273402</v>
          </cell>
        </row>
        <row r="273">
          <cell r="C273" t="str">
            <v>B0014599</v>
          </cell>
          <cell r="D273" t="str">
            <v>m3</v>
          </cell>
          <cell r="E273" t="str">
            <v>Mezcla gruesa en caliente MGC-38</v>
          </cell>
          <cell r="F273">
            <v>505198.80277273402</v>
          </cell>
        </row>
        <row r="274">
          <cell r="C274" t="str">
            <v>B0014421</v>
          </cell>
          <cell r="D274" t="str">
            <v>m3</v>
          </cell>
          <cell r="E274" t="str">
            <v>Mezcla semidensa en caliente MSC-19</v>
          </cell>
          <cell r="F274">
            <v>416587.82210749103</v>
          </cell>
        </row>
        <row r="275">
          <cell r="C275" t="str">
            <v>B0014422</v>
          </cell>
          <cell r="D275" t="str">
            <v>m3</v>
          </cell>
          <cell r="E275" t="str">
            <v>Mezcla semidensa en caliente MSC-25</v>
          </cell>
          <cell r="F275">
            <v>416587.82210749103</v>
          </cell>
        </row>
        <row r="276">
          <cell r="C276" t="str">
            <v>B0013940</v>
          </cell>
          <cell r="D276" t="str">
            <v>kg</v>
          </cell>
          <cell r="E276" t="str">
            <v xml:space="preserve">Microesferas reflectivas de vidrio </v>
          </cell>
          <cell r="F276">
            <v>6328.6072558881333</v>
          </cell>
        </row>
        <row r="277">
          <cell r="C277" t="str">
            <v>B0014611</v>
          </cell>
          <cell r="D277" t="str">
            <v>m3</v>
          </cell>
          <cell r="E277" t="str">
            <v>Mortero 1:3 de recubrimiento</v>
          </cell>
          <cell r="F277">
            <v>499795.06298369536</v>
          </cell>
        </row>
        <row r="278">
          <cell r="C278" t="str">
            <v>B0014610</v>
          </cell>
          <cell r="D278" t="str">
            <v>m3</v>
          </cell>
          <cell r="E278" t="str">
            <v>Mortero 1:3 para juntas</v>
          </cell>
          <cell r="F278">
            <v>496745.61975811515</v>
          </cell>
        </row>
        <row r="279">
          <cell r="C279" t="str">
            <v>B0014612</v>
          </cell>
          <cell r="D279" t="str">
            <v>m3</v>
          </cell>
          <cell r="E279" t="str">
            <v>Mortero 1:4</v>
          </cell>
          <cell r="F279">
            <v>496745.61975811515</v>
          </cell>
        </row>
        <row r="280">
          <cell r="C280" t="str">
            <v>B0014898</v>
          </cell>
          <cell r="D280" t="str">
            <v>kg</v>
          </cell>
          <cell r="E280" t="str">
            <v>Mortero de cemento modificado para reparación de elementos estructurales de concreto</v>
          </cell>
          <cell r="F280">
            <v>7331.9805692790696</v>
          </cell>
        </row>
        <row r="281">
          <cell r="C281" t="str">
            <v>B0014236</v>
          </cell>
          <cell r="D281" t="str">
            <v>m3</v>
          </cell>
          <cell r="E281" t="str">
            <v>Mortero de resistencia controlada (MCR)</v>
          </cell>
          <cell r="F281">
            <v>497895.94353715971</v>
          </cell>
        </row>
        <row r="282">
          <cell r="C282" t="str">
            <v>B0014237</v>
          </cell>
          <cell r="D282" t="str">
            <v>kg</v>
          </cell>
          <cell r="E282" t="str">
            <v>Mulch Orgánico</v>
          </cell>
          <cell r="F282">
            <v>5397.5975287553711</v>
          </cell>
        </row>
        <row r="283">
          <cell r="C283" t="str">
            <v>B0014640</v>
          </cell>
          <cell r="D283" t="str">
            <v>kg</v>
          </cell>
          <cell r="E283" t="str">
            <v>Oxigeno industrial</v>
          </cell>
          <cell r="F283">
            <v>11545.908949610561</v>
          </cell>
        </row>
        <row r="284">
          <cell r="C284" t="str">
            <v>B0010015</v>
          </cell>
          <cell r="D284" t="str">
            <v>u</v>
          </cell>
          <cell r="E284" t="str">
            <v>Paleta de pare y siga de 45 cm</v>
          </cell>
          <cell r="F284">
            <v>29462.868606743286</v>
          </cell>
        </row>
        <row r="285">
          <cell r="C285" t="str">
            <v>B0014650</v>
          </cell>
          <cell r="D285" t="str">
            <v>m</v>
          </cell>
          <cell r="E285" t="str">
            <v>Paral en madera rolliza de 3" (tablestacados)</v>
          </cell>
          <cell r="F285">
            <v>10804.13763473315</v>
          </cell>
        </row>
        <row r="286">
          <cell r="C286" t="str">
            <v>B0014660</v>
          </cell>
          <cell r="D286" t="str">
            <v>u</v>
          </cell>
          <cell r="E286" t="str">
            <v>Paral en madera rolliza de 5" y 4,5 m de longitud (tablestacados)</v>
          </cell>
          <cell r="F286">
            <v>40515.516130249314</v>
          </cell>
        </row>
        <row r="287">
          <cell r="C287" t="str">
            <v>B0014670</v>
          </cell>
          <cell r="D287" t="str">
            <v>u</v>
          </cell>
          <cell r="E287" t="str">
            <v>Paral en madera rolliza de 6" y 5m de longitud (tablestacados)</v>
          </cell>
          <cell r="F287">
            <v>51319.65376498246</v>
          </cell>
        </row>
        <row r="288">
          <cell r="C288" t="str">
            <v>B0014690</v>
          </cell>
          <cell r="D288" t="str">
            <v>kg</v>
          </cell>
          <cell r="E288" t="str">
            <v>Pegante epóxico para tacha</v>
          </cell>
          <cell r="F288">
            <v>34441.400032044257</v>
          </cell>
        </row>
        <row r="289">
          <cell r="C289" t="str">
            <v>B0014700</v>
          </cell>
          <cell r="D289" t="str">
            <v>m3</v>
          </cell>
          <cell r="E289" t="str">
            <v>Piedra para concreto ciclópeo (rajón o canto rodado)</v>
          </cell>
          <cell r="F289">
            <v>49139.970633928795</v>
          </cell>
        </row>
        <row r="290">
          <cell r="C290" t="str">
            <v>B0014710</v>
          </cell>
          <cell r="D290" t="str">
            <v>m3</v>
          </cell>
          <cell r="E290" t="str">
            <v>Piedra para gaviónes (entre 80mm y 200mm)</v>
          </cell>
          <cell r="F290">
            <v>54599.967371032006</v>
          </cell>
        </row>
        <row r="291">
          <cell r="C291" t="str">
            <v>B0014735</v>
          </cell>
          <cell r="D291" t="str">
            <v>m</v>
          </cell>
          <cell r="E291" t="str">
            <v>Pilote prefabricado en concreto de 28MPa de diámetro 0.40m</v>
          </cell>
          <cell r="F291">
            <v>196406.07204325544</v>
          </cell>
        </row>
        <row r="292">
          <cell r="C292" t="str">
            <v>B0014740</v>
          </cell>
          <cell r="D292" t="str">
            <v>gl</v>
          </cell>
          <cell r="E292" t="str">
            <v>Pintura acrílica pura para demarcacion vial.</v>
          </cell>
          <cell r="F292">
            <v>123626.19667389484</v>
          </cell>
        </row>
        <row r="293">
          <cell r="C293" t="str">
            <v>B0014750</v>
          </cell>
          <cell r="D293" t="str">
            <v>gl</v>
          </cell>
          <cell r="E293" t="str">
            <v>Pintura acrílica, esmalte o similar</v>
          </cell>
          <cell r="F293">
            <v>108234.79411373213</v>
          </cell>
        </row>
        <row r="294">
          <cell r="C294" t="str">
            <v>B0014760</v>
          </cell>
          <cell r="D294" t="str">
            <v>gl</v>
          </cell>
          <cell r="E294" t="str">
            <v>Pintura anticorrosiva</v>
          </cell>
          <cell r="F294">
            <v>72950.062670296393</v>
          </cell>
        </row>
        <row r="295">
          <cell r="C295" t="str">
            <v>B0014239</v>
          </cell>
          <cell r="D295" t="str">
            <v>gl</v>
          </cell>
          <cell r="E295" t="str">
            <v>Pintura Imprimante</v>
          </cell>
          <cell r="F295">
            <v>117226.8616125102</v>
          </cell>
        </row>
        <row r="296">
          <cell r="C296" t="str">
            <v>B0014790</v>
          </cell>
          <cell r="D296" t="str">
            <v>u</v>
          </cell>
          <cell r="E296" t="str">
            <v xml:space="preserve">Poste de madera curada de 2.3m para cercas </v>
          </cell>
          <cell r="F296">
            <v>13505.172043416436</v>
          </cell>
        </row>
        <row r="297">
          <cell r="C297" t="str">
            <v>B0014800</v>
          </cell>
          <cell r="D297" t="str">
            <v>u</v>
          </cell>
          <cell r="E297" t="str">
            <v>Poste para señal de tránsito en ángulo de hierro de 2" x 2" x 1/4" de 3.5m.</v>
          </cell>
          <cell r="F297">
            <v>134536.7188751729</v>
          </cell>
        </row>
        <row r="298">
          <cell r="C298" t="str">
            <v>B0014801</v>
          </cell>
          <cell r="D298" t="str">
            <v>u</v>
          </cell>
          <cell r="E298" t="str">
            <v>Poste para señal de tránsito en ángulo de hierro de 2" x 2" x 1/8" de 3.5m.</v>
          </cell>
          <cell r="F298">
            <v>134536.7188751729</v>
          </cell>
        </row>
        <row r="299">
          <cell r="C299" t="str">
            <v>B0014820</v>
          </cell>
          <cell r="D299" t="str">
            <v>u</v>
          </cell>
          <cell r="E299" t="str">
            <v>Postes de 1.20m de concreto reforzado de 21 MPa para cercas (segun especificaciones)</v>
          </cell>
          <cell r="F299">
            <v>56975.24176602481</v>
          </cell>
        </row>
        <row r="300">
          <cell r="C300" t="str">
            <v>B0014830</v>
          </cell>
          <cell r="D300" t="str">
            <v>u</v>
          </cell>
          <cell r="E300" t="str">
            <v>Postes de fijacion galvanizado para defensa metálica (1,80m)</v>
          </cell>
          <cell r="F300">
            <v>193551.21580562263</v>
          </cell>
        </row>
        <row r="301">
          <cell r="C301" t="str">
            <v>B0014840</v>
          </cell>
          <cell r="D301" t="str">
            <v>lb</v>
          </cell>
          <cell r="E301" t="str">
            <v xml:space="preserve">Puntilla de acero estriada con cabeza de 1" </v>
          </cell>
          <cell r="F301">
            <v>5774.7222469216849</v>
          </cell>
        </row>
        <row r="302">
          <cell r="C302" t="str">
            <v>B0014870</v>
          </cell>
          <cell r="D302" t="str">
            <v>kg</v>
          </cell>
          <cell r="E302" t="str">
            <v>Resina termoplástica para demarcación vial y tachas</v>
          </cell>
          <cell r="F302">
            <v>6777.0191378861773</v>
          </cell>
        </row>
        <row r="303">
          <cell r="C303" t="str">
            <v>B0010001</v>
          </cell>
          <cell r="D303" t="str">
            <v>u</v>
          </cell>
          <cell r="E303" t="str">
            <v xml:space="preserve">Rollo de cinta amarilla para señalización - 500m </v>
          </cell>
          <cell r="F303">
            <v>28517.110524466832</v>
          </cell>
        </row>
        <row r="304">
          <cell r="C304" t="str">
            <v>B0014875</v>
          </cell>
          <cell r="D304" t="str">
            <v>u</v>
          </cell>
          <cell r="E304" t="str">
            <v>Rollo de tela verde para cerramiento - 100m</v>
          </cell>
          <cell r="F304">
            <v>401755.67632155144</v>
          </cell>
        </row>
        <row r="305">
          <cell r="C305" t="str">
            <v>B0014876</v>
          </cell>
          <cell r="D305" t="str">
            <v>u</v>
          </cell>
          <cell r="E305" t="str">
            <v>Rollo de tela verde para cerramiento - 50m</v>
          </cell>
          <cell r="F305">
            <v>215550.34672693393</v>
          </cell>
        </row>
        <row r="306">
          <cell r="C306" t="str">
            <v>B0014880</v>
          </cell>
          <cell r="D306" t="str">
            <v>u</v>
          </cell>
          <cell r="E306" t="str">
            <v>Salida en PVC D=2"</v>
          </cell>
          <cell r="F306">
            <v>2278.6221491958922</v>
          </cell>
        </row>
        <row r="307">
          <cell r="C307" t="str">
            <v>B0014892</v>
          </cell>
          <cell r="D307" t="str">
            <v>u</v>
          </cell>
          <cell r="E307" t="str">
            <v>Sección de tope de defensa metálica</v>
          </cell>
          <cell r="F307">
            <v>53560.603439071019</v>
          </cell>
        </row>
        <row r="308">
          <cell r="C308" t="str">
            <v>B0014890</v>
          </cell>
          <cell r="D308" t="str">
            <v>u</v>
          </cell>
          <cell r="E308" t="str">
            <v>Sección final de defensa metálica</v>
          </cell>
          <cell r="F308">
            <v>53560.603439071019</v>
          </cell>
        </row>
        <row r="309">
          <cell r="C309" t="str">
            <v>B0013601</v>
          </cell>
          <cell r="D309" t="str">
            <v>m</v>
          </cell>
          <cell r="E309" t="str">
            <v>Sello de poliuretano en cinta para juntas en pavimentos de concreto hidraulico.</v>
          </cell>
          <cell r="F309">
            <v>1300.6677975132895</v>
          </cell>
        </row>
        <row r="310">
          <cell r="C310" t="str">
            <v>B0014900</v>
          </cell>
          <cell r="D310" t="str">
            <v>m</v>
          </cell>
          <cell r="E310" t="str">
            <v>Sello de silicona o sellador autonivelante</v>
          </cell>
          <cell r="F310">
            <v>9369.7798374904687</v>
          </cell>
        </row>
        <row r="311">
          <cell r="C311" t="str">
            <v>B0014910</v>
          </cell>
          <cell r="D311" t="str">
            <v>kg</v>
          </cell>
          <cell r="E311" t="str">
            <v>Semillas para empradizar</v>
          </cell>
          <cell r="F311">
            <v>30680.663247439534</v>
          </cell>
        </row>
        <row r="312">
          <cell r="C312" t="str">
            <v>B0014921</v>
          </cell>
          <cell r="D312" t="str">
            <v>m2</v>
          </cell>
          <cell r="E312" t="str">
            <v>Señal informativa (SI-05 y SI-06) tablero en lámina galvanizada calibre 20, retroreflectivo tipo IX.</v>
          </cell>
          <cell r="F312">
            <v>479341.48542071064</v>
          </cell>
        </row>
        <row r="313">
          <cell r="C313" t="str">
            <v>B0014922</v>
          </cell>
          <cell r="D313" t="str">
            <v>m2</v>
          </cell>
          <cell r="E313" t="str">
            <v>Señal informativa elevada (SI-05 y SI-06) tablero en lámina galvanizada calibre 22, retroreflectivo tipo IX.</v>
          </cell>
          <cell r="F313">
            <v>441640.4697134638</v>
          </cell>
        </row>
        <row r="314">
          <cell r="C314" t="str">
            <v>B0014923</v>
          </cell>
          <cell r="D314" t="str">
            <v>m2</v>
          </cell>
          <cell r="E314" t="str">
            <v>Señal informativa turística ST rectangular y/o en forma de flecha. Tablero en lámina galvanizada; calibre 22, reflectivo tipo IX.</v>
          </cell>
          <cell r="F314">
            <v>441640.4697134638</v>
          </cell>
        </row>
        <row r="315">
          <cell r="C315" t="str">
            <v>B0014960</v>
          </cell>
          <cell r="D315" t="str">
            <v>u</v>
          </cell>
          <cell r="E315" t="str">
            <v>Señal preventiva delineador de curva horizontal SP-75.Tablero en láminada galvanizada de 75x60cm, calibre 16, reflectivo tipo IX.</v>
          </cell>
          <cell r="F315">
            <v>310225.50067677454</v>
          </cell>
        </row>
        <row r="316">
          <cell r="C316" t="str">
            <v>B0014965</v>
          </cell>
          <cell r="D316" t="str">
            <v>u</v>
          </cell>
          <cell r="E316" t="str">
            <v>Señal SI-04 (Poste de referencia). Tablero en lámina galvanizada de 1m ó 1,25m x 0,45m; calibre 20, reflectivo tipo IX.</v>
          </cell>
          <cell r="F316">
            <v>344695.00075197173</v>
          </cell>
        </row>
        <row r="317">
          <cell r="C317" t="str">
            <v>B0014966</v>
          </cell>
          <cell r="D317" t="str">
            <v>u</v>
          </cell>
          <cell r="E317" t="str">
            <v>Señal SI-04 (Poste de referencia). Tablero en lámina galvanizado de 1,25m x 0,45m; calibre 20, reflectivo tipo IX.</v>
          </cell>
          <cell r="F317">
            <v>409325.3133929664</v>
          </cell>
        </row>
        <row r="318">
          <cell r="C318" t="str">
            <v>B0014950</v>
          </cell>
          <cell r="D318" t="str">
            <v>u</v>
          </cell>
          <cell r="E318" t="str">
            <v>Señal SP-54 tablero en lámina galvanizada de 1,70m x 0,25m, calibre 16, retrorreflectiva tipo IX.</v>
          </cell>
          <cell r="F318">
            <v>641994.43890054733</v>
          </cell>
        </row>
        <row r="319">
          <cell r="C319" t="str">
            <v>B0014930</v>
          </cell>
          <cell r="D319" t="str">
            <v>u</v>
          </cell>
          <cell r="E319" t="str">
            <v>Señal SR, SP y/o SI, tablero en lámina galvanizada de 75x75 cm, calibre 16, retrorreflectiva tipo IX.</v>
          </cell>
          <cell r="F319">
            <v>371624.29768571956</v>
          </cell>
        </row>
        <row r="320">
          <cell r="C320" t="str">
            <v>B0014920</v>
          </cell>
          <cell r="D320" t="str">
            <v>u</v>
          </cell>
          <cell r="E320" t="str">
            <v>Señal SR, SP y/o SI, tablero en lámina galvanizada de 90x90 cm, calibre 16, retrorreflectiva tipo IX.</v>
          </cell>
          <cell r="F320">
            <v>441640.4697134638</v>
          </cell>
        </row>
        <row r="321">
          <cell r="C321" t="str">
            <v>B0014980</v>
          </cell>
          <cell r="D321" t="str">
            <v>u</v>
          </cell>
          <cell r="E321" t="str">
            <v>Señal temporal preventiva SP en tablero de lámina galvanizada calibre 16, reflectiva tipo IX.</v>
          </cell>
          <cell r="F321">
            <v>371624.29768571956</v>
          </cell>
        </row>
        <row r="322">
          <cell r="C322" t="str">
            <v>B0014981</v>
          </cell>
          <cell r="D322" t="str">
            <v>u</v>
          </cell>
          <cell r="E322" t="str">
            <v xml:space="preserve">Señalizador vial tubular en PVC para señalización provisional de obra </v>
          </cell>
          <cell r="F322">
            <v>30136.225028038727</v>
          </cell>
        </row>
        <row r="323">
          <cell r="C323" t="str">
            <v>B0014982</v>
          </cell>
          <cell r="D323" t="str">
            <v>u</v>
          </cell>
          <cell r="E323" t="str">
            <v xml:space="preserve">Señalizador vial tubular en PVC, base apernada </v>
          </cell>
          <cell r="F323">
            <v>34441.400032044257</v>
          </cell>
        </row>
        <row r="324">
          <cell r="C324" t="str">
            <v>B021008</v>
          </cell>
          <cell r="D324" t="str">
            <v>m</v>
          </cell>
          <cell r="E324" t="str">
            <v>Sistema con sello para juntas de dilatación y compresión en puentes (BEJS)</v>
          </cell>
          <cell r="F324">
            <v>1262030.6124185887</v>
          </cell>
        </row>
        <row r="325">
          <cell r="C325" t="str">
            <v>B0015000</v>
          </cell>
          <cell r="D325" t="str">
            <v>kg</v>
          </cell>
          <cell r="E325" t="str">
            <v>Soldadura 6013 de 1/8</v>
          </cell>
          <cell r="F325">
            <v>17751.378335562833</v>
          </cell>
        </row>
        <row r="326">
          <cell r="C326" t="str">
            <v>B0015010</v>
          </cell>
          <cell r="D326" t="str">
            <v>kg</v>
          </cell>
          <cell r="E326" t="str">
            <v>Soldadura 7018</v>
          </cell>
          <cell r="F326">
            <v>23387.625100032827</v>
          </cell>
        </row>
        <row r="327">
          <cell r="C327" t="str">
            <v>B0015020</v>
          </cell>
          <cell r="D327" t="str">
            <v>u</v>
          </cell>
          <cell r="E327" t="str">
            <v>Soldadura en PVC 1/8 de galón (anclajes)</v>
          </cell>
          <cell r="F327">
            <v>58532.113288900495</v>
          </cell>
        </row>
        <row r="328">
          <cell r="C328" t="str">
            <v>B0015030</v>
          </cell>
          <cell r="D328" t="str">
            <v>kg</v>
          </cell>
          <cell r="E328" t="str">
            <v>Soldadura L-70</v>
          </cell>
          <cell r="F328">
            <v>29462.868606743286</v>
          </cell>
        </row>
        <row r="329">
          <cell r="C329" t="str">
            <v>B0015071</v>
          </cell>
          <cell r="D329" t="str">
            <v>u</v>
          </cell>
          <cell r="E329" t="str">
            <v>Tablestaca de madera aserrada (0.25x0.03x3m)</v>
          </cell>
          <cell r="F329">
            <v>19928.231867265298</v>
          </cell>
        </row>
        <row r="330">
          <cell r="C330" t="str">
            <v>B0015060</v>
          </cell>
          <cell r="D330" t="str">
            <v>u</v>
          </cell>
          <cell r="E330" t="str">
            <v>Tablestaca en madera aserrada (0.25x0.05x3m)</v>
          </cell>
          <cell r="F330">
            <v>27010.344086832873</v>
          </cell>
        </row>
        <row r="331">
          <cell r="C331" t="str">
            <v>B0015080</v>
          </cell>
          <cell r="D331" t="str">
            <v>u</v>
          </cell>
          <cell r="E331" t="str">
            <v>Tablestaca metálica - riel de acero grado 36</v>
          </cell>
          <cell r="F331">
            <v>116002.51901920192</v>
          </cell>
        </row>
        <row r="332">
          <cell r="C332" t="str">
            <v>B0015090</v>
          </cell>
          <cell r="D332" t="str">
            <v>u</v>
          </cell>
          <cell r="E332" t="str">
            <v>Tacha retrorreflectiva bidireccional amarilla y/o blanca (área minima retrorreflectante 6cm2)</v>
          </cell>
          <cell r="F332">
            <v>6196.2231245149624</v>
          </cell>
        </row>
        <row r="333">
          <cell r="C333" t="str">
            <v>B0015091</v>
          </cell>
          <cell r="D333" t="str">
            <v>u</v>
          </cell>
          <cell r="E333" t="str">
            <v>Tacha retrorreflectiva unidireccional amarilla y/o blanca (área mínima retrorreflectante 6cm2)</v>
          </cell>
          <cell r="F333">
            <v>6196.2231245149624</v>
          </cell>
        </row>
        <row r="334">
          <cell r="C334" t="str">
            <v>B0015100</v>
          </cell>
          <cell r="D334" t="str">
            <v>u</v>
          </cell>
          <cell r="E334" t="str">
            <v>Tachón en resina de 25x15x6 cm</v>
          </cell>
          <cell r="F334">
            <v>26907.343775034577</v>
          </cell>
        </row>
        <row r="335">
          <cell r="C335" t="str">
            <v>B0015105</v>
          </cell>
          <cell r="D335" t="str">
            <v>u</v>
          </cell>
          <cell r="E335" t="str">
            <v>Tanque de agua 1000 L</v>
          </cell>
          <cell r="F335">
            <v>748003.3081879986</v>
          </cell>
        </row>
        <row r="336">
          <cell r="C336" t="str">
            <v>B0015106</v>
          </cell>
          <cell r="D336" t="str">
            <v>u</v>
          </cell>
          <cell r="E336" t="str">
            <v>Tanque de agua 2000 L</v>
          </cell>
          <cell r="F336">
            <v>1224948.225193959</v>
          </cell>
        </row>
        <row r="337">
          <cell r="C337" t="str">
            <v>B0015110</v>
          </cell>
          <cell r="D337" t="str">
            <v>u</v>
          </cell>
          <cell r="E337" t="str">
            <v>Tapón en PVC RD21 de 1"  (para anclaje)</v>
          </cell>
          <cell r="F337">
            <v>2384.1882352909997</v>
          </cell>
        </row>
        <row r="338">
          <cell r="C338" t="str">
            <v>B0013740</v>
          </cell>
          <cell r="D338" t="str">
            <v>m2</v>
          </cell>
          <cell r="E338" t="str">
            <v>Tela de fique o similar</v>
          </cell>
          <cell r="F338">
            <v>8255.2448253742805</v>
          </cell>
        </row>
        <row r="339">
          <cell r="C339" t="str">
            <v>B0013745</v>
          </cell>
          <cell r="D339" t="str">
            <v>m2</v>
          </cell>
          <cell r="E339" t="str">
            <v>Textil de tejido abierto (TTA)</v>
          </cell>
          <cell r="F339">
            <v>9125.1785099936787</v>
          </cell>
        </row>
        <row r="340">
          <cell r="C340" t="str">
            <v>B0015130</v>
          </cell>
          <cell r="D340" t="str">
            <v>m3</v>
          </cell>
          <cell r="E340" t="str">
            <v>Tierra abonada y/o orgánica</v>
          </cell>
          <cell r="F340">
            <v>57393.668045935927</v>
          </cell>
        </row>
        <row r="341">
          <cell r="C341" t="str">
            <v>B0015141</v>
          </cell>
          <cell r="D341" t="str">
            <v>u</v>
          </cell>
          <cell r="E341" t="str">
            <v>Tornillos de unión de D= 12 mm</v>
          </cell>
          <cell r="F341">
            <v>1350.8441841935926</v>
          </cell>
        </row>
        <row r="342">
          <cell r="C342" t="str">
            <v>B0015150</v>
          </cell>
          <cell r="D342" t="str">
            <v>kg</v>
          </cell>
          <cell r="E342" t="str">
            <v>Torón de tensionamiento 1/2" o 5/8"</v>
          </cell>
          <cell r="F342">
            <v>8963.1667878952394</v>
          </cell>
        </row>
        <row r="343">
          <cell r="C343" t="str">
            <v>B0015164</v>
          </cell>
          <cell r="D343" t="str">
            <v>u</v>
          </cell>
          <cell r="E343" t="str">
            <v>Transductores electrónicos medidores de deformación/desplazamiento (incluye cables, protección contra el concreto y panel de lectura)</v>
          </cell>
          <cell r="F343">
            <v>1811810.9099692663</v>
          </cell>
        </row>
        <row r="344">
          <cell r="C344" t="str">
            <v>B0015166</v>
          </cell>
          <cell r="D344" t="str">
            <v>u</v>
          </cell>
          <cell r="E344" t="str">
            <v>Transductores mecánicos  medidores de deformación/desplazamiento (incluye cables, protección contra el concreto y panel de lectura)</v>
          </cell>
          <cell r="F344">
            <v>1118270.3588291174</v>
          </cell>
        </row>
        <row r="345">
          <cell r="C345" t="str">
            <v>B0015350</v>
          </cell>
          <cell r="D345" t="str">
            <v>m3</v>
          </cell>
          <cell r="E345" t="str">
            <v>Triturado tamaño 1/2''</v>
          </cell>
          <cell r="F345">
            <v>77968.753405833704</v>
          </cell>
        </row>
        <row r="346">
          <cell r="C346" t="str">
            <v>B0015170</v>
          </cell>
          <cell r="D346" t="str">
            <v>u</v>
          </cell>
          <cell r="E346" t="str">
            <v>Trompetas de 12 torones (tensionamiento)</v>
          </cell>
          <cell r="F346">
            <v>19074.154089812175</v>
          </cell>
        </row>
        <row r="347">
          <cell r="C347" t="str">
            <v>B0015360</v>
          </cell>
          <cell r="D347" t="str">
            <v>m</v>
          </cell>
          <cell r="E347" t="str">
            <v>Tubería de lámina corrugada de acero con recubrimiento bituminoso helicoidal tipo B – AASHTO M 190 calibre 12 y diámetro 600mm</v>
          </cell>
          <cell r="F347">
            <v>229567.64271645073</v>
          </cell>
        </row>
        <row r="348">
          <cell r="C348" t="str">
            <v>B0015300</v>
          </cell>
          <cell r="D348" t="str">
            <v>m</v>
          </cell>
          <cell r="E348" t="str">
            <v>Tubería de lámina corrugada de acero galvanizado helicoidal tipo I y/o II – ASTM A 760 calibre 12 y diámetro 600mm</v>
          </cell>
          <cell r="F348">
            <v>290629.91730697901</v>
          </cell>
        </row>
        <row r="349">
          <cell r="C349" t="str">
            <v>B0015233</v>
          </cell>
          <cell r="D349" t="str">
            <v>m</v>
          </cell>
          <cell r="E349" t="str">
            <v>Tubería de PVC alcantarillado diametro= 36" / 900mm  (Norma NTC-5055)</v>
          </cell>
          <cell r="F349">
            <v>1776086.7164749154</v>
          </cell>
        </row>
        <row r="350">
          <cell r="C350" t="str">
            <v>B0015304</v>
          </cell>
          <cell r="D350" t="str">
            <v>m</v>
          </cell>
          <cell r="E350" t="str">
            <v>Tubería metálica de alta resistencia con límite elástico mínimo de 700 MPa</v>
          </cell>
          <cell r="F350">
            <v>119174.02965828635</v>
          </cell>
        </row>
        <row r="351">
          <cell r="C351" t="str">
            <v>B0015200</v>
          </cell>
          <cell r="D351" t="str">
            <v>m</v>
          </cell>
          <cell r="E351" t="str">
            <v>Tubería Perforada en PVC de 2"</v>
          </cell>
          <cell r="F351">
            <v>21741.198230431157</v>
          </cell>
        </row>
        <row r="352">
          <cell r="C352" t="str">
            <v>B0015231</v>
          </cell>
          <cell r="D352" t="str">
            <v>m</v>
          </cell>
          <cell r="E352" t="str">
            <v>Tubería Pvc Alcantarillado D= 24"</v>
          </cell>
          <cell r="F352">
            <v>640304.73858298408</v>
          </cell>
        </row>
        <row r="353">
          <cell r="C353" t="str">
            <v>B0015232</v>
          </cell>
          <cell r="D353" t="str">
            <v>m</v>
          </cell>
          <cell r="E353" t="str">
            <v>Tubería Pvc Alcantarillado D= 36"</v>
          </cell>
          <cell r="F353">
            <v>1776086.7164749154</v>
          </cell>
        </row>
        <row r="354">
          <cell r="C354" t="str">
            <v>B0015220</v>
          </cell>
          <cell r="D354" t="str">
            <v>m</v>
          </cell>
          <cell r="E354" t="str">
            <v>Tubería PVC de 1" (para escamas en concreto)</v>
          </cell>
          <cell r="F354">
            <v>7335.1083296130901</v>
          </cell>
        </row>
        <row r="355">
          <cell r="C355" t="str">
            <v>B0015210</v>
          </cell>
          <cell r="D355" t="str">
            <v>m</v>
          </cell>
          <cell r="E355" t="str">
            <v>Tubería PVC RD21 de 1" (para anclajes)</v>
          </cell>
          <cell r="F355">
            <v>6200.3303229512112</v>
          </cell>
        </row>
        <row r="356">
          <cell r="C356" t="str">
            <v>B0015251</v>
          </cell>
          <cell r="D356" t="str">
            <v>m</v>
          </cell>
          <cell r="E356" t="str">
            <v>Tubo concreto reforzado 600mm (clase II)</v>
          </cell>
          <cell r="F356">
            <v>378323.80585349526</v>
          </cell>
        </row>
        <row r="357">
          <cell r="C357" t="str">
            <v>B0015250</v>
          </cell>
          <cell r="D357" t="str">
            <v>m</v>
          </cell>
          <cell r="E357" t="str">
            <v>Tubo concreto reforzado 900mm (clase II)</v>
          </cell>
          <cell r="F357">
            <v>574188.60523503926</v>
          </cell>
        </row>
        <row r="358">
          <cell r="C358" t="str">
            <v>B0015240</v>
          </cell>
          <cell r="D358" t="str">
            <v>m</v>
          </cell>
          <cell r="E358" t="str">
            <v>Tubo concreto reforzado 900mm (clase III)</v>
          </cell>
          <cell r="F358">
            <v>574188.60523503926</v>
          </cell>
        </row>
        <row r="359">
          <cell r="C359" t="str">
            <v>B0015260</v>
          </cell>
          <cell r="D359" t="str">
            <v>m</v>
          </cell>
          <cell r="E359" t="str">
            <v>Tubo concreto simple clase II de 450 mm</v>
          </cell>
          <cell r="F359">
            <v>124870.91141216746</v>
          </cell>
        </row>
        <row r="360">
          <cell r="C360" t="str">
            <v>B0015270</v>
          </cell>
          <cell r="D360" t="str">
            <v>m</v>
          </cell>
          <cell r="E360" t="str">
            <v>Tubo concreto simple clase II de 500 mm</v>
          </cell>
          <cell r="F360">
            <v>159563.99134952671</v>
          </cell>
        </row>
        <row r="361">
          <cell r="C361" t="str">
            <v>B0015281</v>
          </cell>
          <cell r="D361" t="str">
            <v>m</v>
          </cell>
          <cell r="E361" t="str">
            <v>Tubo concreto simple clase III de 500 mm</v>
          </cell>
          <cell r="F361">
            <v>159563.99134952671</v>
          </cell>
        </row>
        <row r="362">
          <cell r="C362" t="str">
            <v>B0015280</v>
          </cell>
          <cell r="D362" t="str">
            <v>m</v>
          </cell>
          <cell r="E362" t="str">
            <v>Tubo concreto simple clase III de 600 mm</v>
          </cell>
          <cell r="F362">
            <v>172256.58157051177</v>
          </cell>
        </row>
        <row r="363">
          <cell r="C363" t="str">
            <v>B0015320</v>
          </cell>
          <cell r="D363" t="str">
            <v>u</v>
          </cell>
          <cell r="E363" t="str">
            <v>Unión en PVC RD21 de 1" (para anclajes)</v>
          </cell>
          <cell r="F363">
            <v>962.62215993439224</v>
          </cell>
        </row>
        <row r="364">
          <cell r="C364" t="str">
            <v>B0015334</v>
          </cell>
          <cell r="D364" t="str">
            <v>u</v>
          </cell>
          <cell r="E364" t="str">
            <v>Uniones metálicas de alta resistencia para tubería, con límite elástico mínimo de 700 MPa</v>
          </cell>
          <cell r="F364">
            <v>71623.815778869015</v>
          </cell>
        </row>
        <row r="365">
          <cell r="C365" t="str">
            <v>B0015361</v>
          </cell>
          <cell r="D365" t="str">
            <v>kg</v>
          </cell>
          <cell r="E365" t="str">
            <v>Varilla 5/8</v>
          </cell>
          <cell r="F365">
            <v>4778.0622639119019</v>
          </cell>
        </row>
        <row r="366">
          <cell r="C366" t="str">
            <v>B0014701</v>
          </cell>
          <cell r="D366" t="str">
            <v>m</v>
          </cell>
          <cell r="E366" t="str">
            <v>Varilla corrugada  No. 6</v>
          </cell>
          <cell r="F366">
            <v>9921.0822159642939</v>
          </cell>
        </row>
        <row r="367">
          <cell r="C367" t="str">
            <v>B0015364</v>
          </cell>
          <cell r="D367" t="str">
            <v>kg</v>
          </cell>
          <cell r="E367" t="str">
            <v>Varilla de acero corrugada  1/2"</v>
          </cell>
          <cell r="F367">
            <v>4778.0622639119019</v>
          </cell>
        </row>
        <row r="368">
          <cell r="C368" t="str">
            <v>B0015363</v>
          </cell>
          <cell r="D368" t="str">
            <v>kg</v>
          </cell>
          <cell r="E368" t="str">
            <v>Varilla de acero corrugada  3/8"</v>
          </cell>
          <cell r="F368">
            <v>4807.9864473446432</v>
          </cell>
        </row>
        <row r="369">
          <cell r="C369" t="str">
            <v>B0015368</v>
          </cell>
          <cell r="D369" t="str">
            <v>kg</v>
          </cell>
          <cell r="E369" t="str">
            <v>Varilla de acero corrugada  No. 10</v>
          </cell>
          <cell r="F369">
            <v>4837.9106307773845</v>
          </cell>
        </row>
        <row r="370">
          <cell r="C370" t="str">
            <v>B0015369</v>
          </cell>
          <cell r="D370" t="str">
            <v>kg</v>
          </cell>
          <cell r="E370" t="str">
            <v>Varilla de acero corrugada  No. 12</v>
          </cell>
          <cell r="F370">
            <v>4828.1035454506873</v>
          </cell>
        </row>
        <row r="371">
          <cell r="C371" t="str">
            <v>B0015365</v>
          </cell>
          <cell r="D371" t="str">
            <v>kg</v>
          </cell>
          <cell r="E371" t="str">
            <v>Varilla de acero corrugada  No. 5</v>
          </cell>
          <cell r="F371">
            <v>4778.0622639119019</v>
          </cell>
        </row>
        <row r="372">
          <cell r="C372" t="str">
            <v>B0015366</v>
          </cell>
          <cell r="D372" t="str">
            <v>kg</v>
          </cell>
          <cell r="E372" t="str">
            <v>Varilla de acero corrugada  No. 6</v>
          </cell>
          <cell r="F372">
            <v>4778.0622639119019</v>
          </cell>
        </row>
        <row r="373">
          <cell r="C373" t="str">
            <v>B0015367</v>
          </cell>
          <cell r="D373" t="str">
            <v>kg</v>
          </cell>
          <cell r="E373" t="str">
            <v>Varilla de acero corrugada  No. 8</v>
          </cell>
          <cell r="F373">
            <v>4778.0622639119019</v>
          </cell>
        </row>
      </sheetData>
      <sheetData sheetId="5">
        <row r="6">
          <cell r="C6" t="str">
            <v>C0010011</v>
          </cell>
          <cell r="D6" t="str">
            <v>u</v>
          </cell>
          <cell r="E6" t="str">
            <v>Andamiaje para aplicar la carga (Equipo sustituto de la tara)</v>
          </cell>
          <cell r="F6" t="str">
            <v>Mixto - Herramienta menor</v>
          </cell>
          <cell r="G6">
            <v>62481.954952960397</v>
          </cell>
        </row>
        <row r="7">
          <cell r="C7" t="str">
            <v>C0010010</v>
          </cell>
          <cell r="D7" t="str">
            <v>h</v>
          </cell>
          <cell r="E7" t="str">
            <v>Aspersor manual de 20 litros</v>
          </cell>
          <cell r="F7" t="str">
            <v>Mixto - Herramienta menor</v>
          </cell>
          <cell r="G7">
            <v>3695.0383917672375</v>
          </cell>
        </row>
        <row r="8">
          <cell r="C8" t="str">
            <v>C0010015</v>
          </cell>
          <cell r="D8" t="str">
            <v>h</v>
          </cell>
          <cell r="E8" t="str">
            <v>Astilladora de madera para triturar, potencia aproximada 75 HP</v>
          </cell>
          <cell r="F8" t="str">
            <v>Mixto - Herramienta menor</v>
          </cell>
          <cell r="G8">
            <v>81109.043109348466</v>
          </cell>
        </row>
        <row r="9">
          <cell r="C9" t="str">
            <v>C0010600</v>
          </cell>
          <cell r="D9" t="str">
            <v>h</v>
          </cell>
          <cell r="E9" t="str">
            <v>Motobomba de concreto</v>
          </cell>
          <cell r="F9" t="str">
            <v>Concreto y mortero</v>
          </cell>
          <cell r="G9">
            <v>77136.028789225427</v>
          </cell>
        </row>
        <row r="10">
          <cell r="C10" t="str">
            <v>C0010020</v>
          </cell>
          <cell r="D10" t="str">
            <v>h</v>
          </cell>
          <cell r="E10" t="str">
            <v>Barredora de succión, almacenamiento aproximado 6 m3</v>
          </cell>
          <cell r="F10" t="str">
            <v>Mixto - Herramienta menor</v>
          </cell>
          <cell r="G10">
            <v>93519.390666166684</v>
          </cell>
        </row>
        <row r="11">
          <cell r="C11" t="str">
            <v>C0010030</v>
          </cell>
          <cell r="D11" t="str">
            <v>h</v>
          </cell>
          <cell r="E11" t="str">
            <v>Bomba de concreto, producción: 30 m3/h- 50 m3/h</v>
          </cell>
          <cell r="F11" t="str">
            <v>Concreto y mortero</v>
          </cell>
          <cell r="G11">
            <v>61881.585722923519</v>
          </cell>
        </row>
        <row r="12">
          <cell r="C12" t="str">
            <v>C0010040</v>
          </cell>
          <cell r="D12" t="str">
            <v>h</v>
          </cell>
          <cell r="E12" t="str">
            <v>Bomba de inyección de lechada</v>
          </cell>
          <cell r="F12" t="str">
            <v>Concreto y mortero</v>
          </cell>
          <cell r="G12">
            <v>41917.065536165457</v>
          </cell>
        </row>
        <row r="13">
          <cell r="C13" t="str">
            <v>C0010034</v>
          </cell>
          <cell r="D13" t="str">
            <v>h</v>
          </cell>
          <cell r="E13" t="str">
            <v>Bomba eléctrica para accionar la celda especial de carga</v>
          </cell>
          <cell r="F13" t="str">
            <v>Mixto - Herramienta menor</v>
          </cell>
          <cell r="G13">
            <v>63014.21022789499</v>
          </cell>
        </row>
        <row r="14">
          <cell r="C14" t="str">
            <v>C0010050</v>
          </cell>
          <cell r="D14" t="str">
            <v>h</v>
          </cell>
          <cell r="E14" t="str">
            <v>Bomba para gato de tensionamiento (fuerza máxima 300 toneladas)</v>
          </cell>
          <cell r="F14" t="str">
            <v>Mixto - Herramienta menor</v>
          </cell>
          <cell r="G14">
            <v>52027.734569826513</v>
          </cell>
        </row>
        <row r="15">
          <cell r="C15" t="str">
            <v>C0010053</v>
          </cell>
          <cell r="D15" t="str">
            <v>h</v>
          </cell>
          <cell r="E15" t="str">
            <v>Buldozer potencia al volante de 305 HP, motor de 2100 RPM, longitud de hoja 6,39m</v>
          </cell>
          <cell r="F15" t="str">
            <v>Movimiento de tierra</v>
          </cell>
          <cell r="G15">
            <v>128798.48108445799</v>
          </cell>
        </row>
        <row r="16">
          <cell r="C16" t="str">
            <v>C0010052</v>
          </cell>
          <cell r="D16" t="str">
            <v>h</v>
          </cell>
          <cell r="E16" t="str">
            <v>Buldozer, potencia al volante de 140 HP, motor de 2200 RPM, longitud de hoja 4,80m</v>
          </cell>
          <cell r="F16" t="str">
            <v>Movimiento de tierra</v>
          </cell>
          <cell r="G16">
            <v>128798.48108445799</v>
          </cell>
        </row>
        <row r="17">
          <cell r="C17" t="str">
            <v>C0010051</v>
          </cell>
          <cell r="D17" t="str">
            <v>h</v>
          </cell>
          <cell r="E17" t="str">
            <v>Buldozer, Potencia al volante de 80 HP, motor de 2400 RPM, longitud de hoja 3,99m</v>
          </cell>
          <cell r="F17" t="str">
            <v>Movimiento de tierra</v>
          </cell>
          <cell r="G17">
            <v>128798.48108445799</v>
          </cell>
        </row>
        <row r="18">
          <cell r="C18" t="str">
            <v>C0010961</v>
          </cell>
          <cell r="D18" t="str">
            <v>h</v>
          </cell>
          <cell r="E18" t="str">
            <v>Caldera para pintura termoplástica (NTC 4744-2)</v>
          </cell>
          <cell r="F18" t="str">
            <v>Mixto - Herramienta menor</v>
          </cell>
          <cell r="G18">
            <v>102431.76396056688</v>
          </cell>
        </row>
        <row r="19">
          <cell r="C19" t="str">
            <v>C0010125</v>
          </cell>
          <cell r="D19" t="str">
            <v>h</v>
          </cell>
          <cell r="E19" t="str">
            <v>Camabaja capacidad de 30-40 toneladas</v>
          </cell>
          <cell r="F19" t="str">
            <v xml:space="preserve">Transporte – Acarreo </v>
          </cell>
          <cell r="G19">
            <v>251363.15791343839</v>
          </cell>
        </row>
        <row r="20">
          <cell r="C20" t="str">
            <v>C0010100</v>
          </cell>
          <cell r="D20" t="str">
            <v>h</v>
          </cell>
          <cell r="E20" t="str">
            <v>Camión 350 (F-350, Cheyenne 350 o similares)</v>
          </cell>
          <cell r="F20" t="str">
            <v xml:space="preserve">Transporte – Acarreo </v>
          </cell>
          <cell r="G20">
            <v>68622.14156139156</v>
          </cell>
        </row>
        <row r="21">
          <cell r="C21" t="str">
            <v>C0010105</v>
          </cell>
          <cell r="D21" t="str">
            <v>h</v>
          </cell>
          <cell r="E21" t="str">
            <v>Camión con capacidad de 5 ton o superior</v>
          </cell>
          <cell r="F21" t="str">
            <v xml:space="preserve">Transporte – Acarreo </v>
          </cell>
          <cell r="G21">
            <v>51382.17004534958</v>
          </cell>
        </row>
        <row r="22">
          <cell r="C22" t="str">
            <v>C0010110</v>
          </cell>
          <cell r="D22" t="str">
            <v>h</v>
          </cell>
          <cell r="E22" t="str">
            <v xml:space="preserve">Camión de slurry, volumen de depósito de emulsión 4m3 a 6 m3, ancho aproximado 7 m </v>
          </cell>
          <cell r="F22" t="str">
            <v>Asfalto</v>
          </cell>
          <cell r="G22">
            <v>137244.28312278312</v>
          </cell>
        </row>
        <row r="23">
          <cell r="C23" t="str">
            <v>C0010115</v>
          </cell>
          <cell r="D23" t="str">
            <v>h</v>
          </cell>
          <cell r="E23" t="str">
            <v>Camión grúa capacidad 5 toneladas</v>
          </cell>
          <cell r="F23" t="str">
            <v xml:space="preserve">Transporte – Acarreo </v>
          </cell>
          <cell r="G23">
            <v>91496.192267606282</v>
          </cell>
        </row>
        <row r="24">
          <cell r="C24" t="str">
            <v>C0010118</v>
          </cell>
          <cell r="D24" t="str">
            <v>h</v>
          </cell>
          <cell r="E24" t="str">
            <v>Camión mixer</v>
          </cell>
          <cell r="F24" t="str">
            <v>Concreto y mortero</v>
          </cell>
          <cell r="G24">
            <v>79179.394109297951</v>
          </cell>
        </row>
        <row r="25">
          <cell r="C25" t="str">
            <v>C0010120</v>
          </cell>
          <cell r="D25" t="str">
            <v>h</v>
          </cell>
          <cell r="E25" t="str">
            <v>Camioneta de estacas 4x4</v>
          </cell>
          <cell r="F25" t="str">
            <v xml:space="preserve">Transporte – Acarreo </v>
          </cell>
          <cell r="G25">
            <v>43338.714678693657</v>
          </cell>
        </row>
        <row r="26">
          <cell r="C26" t="str">
            <v>C0010124</v>
          </cell>
          <cell r="D26" t="str">
            <v>kg</v>
          </cell>
          <cell r="E26" t="str">
            <v>Camisa metálica para pilote calibre 36 D=1.20m - Recuperable (kg)</v>
          </cell>
          <cell r="F26" t="str">
            <v>Mixto - Herramienta menor</v>
          </cell>
          <cell r="G26">
            <v>8095.3138187698287</v>
          </cell>
        </row>
        <row r="27">
          <cell r="C27" t="str">
            <v>C0010123</v>
          </cell>
          <cell r="D27" t="str">
            <v>h</v>
          </cell>
          <cell r="E27" t="str">
            <v>Camisa metálica para pilote calibre 36 D=1m - Recuperable (m)</v>
          </cell>
          <cell r="F27" t="str">
            <v>Mixto - Herramienta menor</v>
          </cell>
          <cell r="G27">
            <v>8565.598107878468</v>
          </cell>
        </row>
        <row r="28">
          <cell r="C28" t="str">
            <v>C0010130</v>
          </cell>
          <cell r="D28" t="str">
            <v>h</v>
          </cell>
          <cell r="E28" t="str">
            <v>Cargador: potencia en el volante 110 hp, clasificación de rpm del motor 2300</v>
          </cell>
          <cell r="F28" t="str">
            <v>Movimiento de tierra</v>
          </cell>
          <cell r="G28">
            <v>120563.82409709103</v>
          </cell>
        </row>
        <row r="29">
          <cell r="C29" t="str">
            <v>C0010140</v>
          </cell>
          <cell r="D29" t="str">
            <v>h</v>
          </cell>
          <cell r="E29" t="str">
            <v>Cargador: potencia en el volante 125 hp, clasificación de rpm del motor 2300</v>
          </cell>
          <cell r="F29" t="str">
            <v>Movimiento de tierra</v>
          </cell>
          <cell r="G29">
            <v>120563.82409709103</v>
          </cell>
        </row>
        <row r="30">
          <cell r="C30" t="str">
            <v>C0010150</v>
          </cell>
          <cell r="D30" t="str">
            <v>h</v>
          </cell>
          <cell r="E30" t="str">
            <v>Carrotanque de agua(1000 Galones)</v>
          </cell>
          <cell r="F30" t="str">
            <v>Mixto - Herramienta menor</v>
          </cell>
          <cell r="G30">
            <v>95015.272931157553</v>
          </cell>
        </row>
        <row r="31">
          <cell r="C31" t="str">
            <v>C0010160</v>
          </cell>
          <cell r="D31" t="str">
            <v>h</v>
          </cell>
          <cell r="E31" t="str">
            <v>Carrotanque irrigador de asfalto, 1000 galones de capacidad</v>
          </cell>
          <cell r="F31" t="str">
            <v>Asfalto</v>
          </cell>
          <cell r="G31">
            <v>94181.43062250597</v>
          </cell>
        </row>
        <row r="32">
          <cell r="C32" t="str">
            <v>C0010170</v>
          </cell>
          <cell r="D32" t="str">
            <v>h</v>
          </cell>
          <cell r="E32" t="str">
            <v>Cizalla manual de 90 cm</v>
          </cell>
          <cell r="F32" t="str">
            <v>Mixto - Herramienta menor</v>
          </cell>
          <cell r="G32">
            <v>2458.7841184074</v>
          </cell>
        </row>
        <row r="33">
          <cell r="C33" t="str">
            <v>C0010214</v>
          </cell>
          <cell r="D33" t="str">
            <v>h</v>
          </cell>
          <cell r="E33" t="str">
            <v>Compactador de rodillo potencia: 80HP, peso: 7 ton</v>
          </cell>
          <cell r="F33" t="str">
            <v xml:space="preserve">Compactación – Nivelación  </v>
          </cell>
          <cell r="G33">
            <v>69677.866816182199</v>
          </cell>
        </row>
        <row r="34">
          <cell r="C34" t="str">
            <v>C0010211</v>
          </cell>
          <cell r="D34" t="str">
            <v>h</v>
          </cell>
          <cell r="E34" t="str">
            <v>Compactador de rodillo potencia: 99 hp, peso: 8 toneladas</v>
          </cell>
          <cell r="F34" t="str">
            <v xml:space="preserve">Compactación – Nivelación  </v>
          </cell>
          <cell r="G34">
            <v>69677.866816182199</v>
          </cell>
        </row>
        <row r="35">
          <cell r="C35" t="str">
            <v>C0010212</v>
          </cell>
          <cell r="D35" t="str">
            <v>h</v>
          </cell>
          <cell r="E35" t="str">
            <v>Compactador de rodillo, potencia 105 hp, peso de 6 toneladas</v>
          </cell>
          <cell r="F35" t="str">
            <v xml:space="preserve">Compactación – Nivelación  </v>
          </cell>
          <cell r="G35">
            <v>69677.866816182199</v>
          </cell>
        </row>
        <row r="36">
          <cell r="C36" t="str">
            <v>C0010200</v>
          </cell>
          <cell r="D36" t="str">
            <v>h</v>
          </cell>
          <cell r="E36" t="str">
            <v>Compactador manual (saltarín) peso de operación (kg.) 52, fuerza de impacto por golpe (KN) 12</v>
          </cell>
          <cell r="F36" t="str">
            <v xml:space="preserve">Compactación – Nivelación  </v>
          </cell>
          <cell r="G36">
            <v>12061.661035983052</v>
          </cell>
        </row>
        <row r="37">
          <cell r="C37" t="str">
            <v>C0010210</v>
          </cell>
          <cell r="D37" t="str">
            <v>h</v>
          </cell>
          <cell r="E37" t="str">
            <v>Compactador manual de rodillo</v>
          </cell>
          <cell r="F37" t="str">
            <v xml:space="preserve">Compactación – Nivelación  </v>
          </cell>
          <cell r="G37">
            <v>32199.620271114498</v>
          </cell>
        </row>
        <row r="38">
          <cell r="C38" t="str">
            <v>C0010220</v>
          </cell>
          <cell r="D38" t="str">
            <v>h</v>
          </cell>
          <cell r="E38" t="str">
            <v>Compactador manual vibratorio (CANGURO) (Apisonadores), potencia aproximada 5 HP</v>
          </cell>
          <cell r="F38" t="str">
            <v xml:space="preserve">Compactación – Nivelación  </v>
          </cell>
          <cell r="G38">
            <v>12061.661035983052</v>
          </cell>
        </row>
        <row r="39">
          <cell r="C39" t="str">
            <v>C0010190</v>
          </cell>
          <cell r="D39" t="str">
            <v>h</v>
          </cell>
          <cell r="E39" t="str">
            <v>Compactador manual vibratorio (rana) con motor de 6 hp</v>
          </cell>
          <cell r="F39" t="str">
            <v xml:space="preserve">Compactación – Nivelación  </v>
          </cell>
          <cell r="G39">
            <v>5806.4889013485163</v>
          </cell>
        </row>
        <row r="40">
          <cell r="C40" t="str">
            <v>C0010230</v>
          </cell>
          <cell r="D40" t="str">
            <v>h</v>
          </cell>
          <cell r="E40" t="str">
            <v>Compactador neumático de Potencia 70 HP, peso de 13 ton</v>
          </cell>
          <cell r="F40" t="str">
            <v xml:space="preserve">Compactación – Nivelación  </v>
          </cell>
          <cell r="G40">
            <v>74956.493090135395</v>
          </cell>
        </row>
        <row r="41">
          <cell r="C41" t="str">
            <v>C0010213</v>
          </cell>
          <cell r="D41" t="str">
            <v>h</v>
          </cell>
          <cell r="E41" t="str">
            <v>Compactador neumático peso 3,5 ton</v>
          </cell>
          <cell r="F41" t="str">
            <v xml:space="preserve">Compactación – Nivelación  </v>
          </cell>
          <cell r="G41">
            <v>50674.812229950687</v>
          </cell>
        </row>
        <row r="42">
          <cell r="C42" t="str">
            <v>C0010240</v>
          </cell>
          <cell r="D42" t="str">
            <v>h</v>
          </cell>
          <cell r="E42" t="str">
            <v>Compactador vibratorio potencia aproximada de 15 Kw</v>
          </cell>
          <cell r="F42" t="str">
            <v xml:space="preserve">Compactación – Nivelación  </v>
          </cell>
          <cell r="G42">
            <v>44208.495044358024</v>
          </cell>
        </row>
        <row r="43">
          <cell r="C43" t="str">
            <v>C0010250</v>
          </cell>
          <cell r="D43" t="str">
            <v>h</v>
          </cell>
          <cell r="E43" t="str">
            <v>Compresor (barrido y soplado)</v>
          </cell>
          <cell r="F43" t="str">
            <v>Mixto - Herramienta menor</v>
          </cell>
          <cell r="G43">
            <v>46926.987575443927</v>
          </cell>
        </row>
        <row r="44">
          <cell r="C44" t="str">
            <v>C0010280</v>
          </cell>
          <cell r="D44" t="str">
            <v>h</v>
          </cell>
          <cell r="E44" t="str">
            <v>Compresor para penetrar roca</v>
          </cell>
          <cell r="F44" t="str">
            <v>Mixto - Herramienta menor</v>
          </cell>
          <cell r="G44">
            <v>46926.987575443927</v>
          </cell>
        </row>
        <row r="45">
          <cell r="C45" t="str">
            <v>C0010270</v>
          </cell>
          <cell r="D45" t="str">
            <v>h</v>
          </cell>
          <cell r="E45" t="str">
            <v>Compresor portátil de 70 a 120 HP, con martillo</v>
          </cell>
          <cell r="F45" t="str">
            <v>Mixto - Herramienta menor</v>
          </cell>
          <cell r="G45">
            <v>34152.711992477183</v>
          </cell>
        </row>
        <row r="46">
          <cell r="C46" t="str">
            <v>C0010295</v>
          </cell>
          <cell r="D46" t="str">
            <v>h</v>
          </cell>
          <cell r="E46" t="str">
            <v xml:space="preserve">Cortadora de adoquines </v>
          </cell>
          <cell r="F46" t="str">
            <v>Mixto - Herramienta menor</v>
          </cell>
          <cell r="G46">
            <v>5278.6262739531967</v>
          </cell>
        </row>
        <row r="47">
          <cell r="C47" t="str">
            <v>C0010290</v>
          </cell>
          <cell r="D47" t="str">
            <v>h</v>
          </cell>
          <cell r="E47" t="str">
            <v>Cortadora de pavimento, profundidad de corte: 16- 19 cm. capacidad de disco: desde 12" hasta 20" de diámetro</v>
          </cell>
          <cell r="F47" t="str">
            <v>Mixto - Herramienta menor</v>
          </cell>
          <cell r="G47">
            <v>11876.909116394694</v>
          </cell>
        </row>
        <row r="48">
          <cell r="C48" t="str">
            <v>C0010311</v>
          </cell>
          <cell r="D48" t="str">
            <v>h</v>
          </cell>
          <cell r="E48" t="str">
            <v>Derretidora de asfalto (crafco o similar)</v>
          </cell>
          <cell r="F48" t="str">
            <v>Asfalto</v>
          </cell>
          <cell r="G48">
            <v>3235.0001339594774</v>
          </cell>
        </row>
        <row r="49">
          <cell r="C49" t="str">
            <v>C0010300</v>
          </cell>
          <cell r="D49" t="str">
            <v>h</v>
          </cell>
          <cell r="E49" t="str">
            <v>Diferencial de 2 toneladas</v>
          </cell>
          <cell r="F49" t="str">
            <v xml:space="preserve">Carga – Izaje </v>
          </cell>
          <cell r="G49">
            <v>3351.9276839602799</v>
          </cell>
        </row>
        <row r="50">
          <cell r="C50" t="str">
            <v>C0010310</v>
          </cell>
          <cell r="D50" t="str">
            <v>h</v>
          </cell>
          <cell r="E50" t="str">
            <v>Diferencial de 3 toneladas</v>
          </cell>
          <cell r="F50" t="str">
            <v xml:space="preserve">Carga – Izaje </v>
          </cell>
          <cell r="G50">
            <v>4024.9525338893127</v>
          </cell>
        </row>
        <row r="51">
          <cell r="C51" t="str">
            <v>C0010351</v>
          </cell>
          <cell r="D51" t="str">
            <v>h</v>
          </cell>
          <cell r="E51" t="str">
            <v>Equipo autopropulsado para aplicación de pintura termoplástica (NTC 4744-2)</v>
          </cell>
          <cell r="F51" t="str">
            <v>Mixto - Herramienta menor</v>
          </cell>
          <cell r="G51">
            <v>121893.91123109666</v>
          </cell>
        </row>
        <row r="52">
          <cell r="C52" t="str">
            <v>C0010314</v>
          </cell>
          <cell r="D52" t="str">
            <v>h</v>
          </cell>
          <cell r="E52" t="str">
            <v>Equipo de acarreo interno</v>
          </cell>
          <cell r="F52" t="str">
            <v>Mixto - Herramienta menor</v>
          </cell>
          <cell r="G52">
            <v>68622.14156139156</v>
          </cell>
        </row>
        <row r="53">
          <cell r="C53" t="str">
            <v>C0010321</v>
          </cell>
          <cell r="D53" t="str">
            <v>h</v>
          </cell>
          <cell r="E53" t="str">
            <v>Equipo de izaje</v>
          </cell>
          <cell r="F53" t="str">
            <v xml:space="preserve">Carga – Izaje </v>
          </cell>
          <cell r="G53">
            <v>120298.35065455305</v>
          </cell>
        </row>
        <row r="54">
          <cell r="C54" t="str">
            <v>C0010401</v>
          </cell>
          <cell r="D54" t="str">
            <v>u</v>
          </cell>
          <cell r="E54" t="str">
            <v>Equipo de medición (deformímetros eléctricos, mecánicos, celdas de carga, etc.) para prueba de carga</v>
          </cell>
          <cell r="F54" t="str">
            <v>Mixto - Herramienta menor</v>
          </cell>
          <cell r="G54">
            <v>148491.30341030954</v>
          </cell>
        </row>
        <row r="55">
          <cell r="C55" t="str">
            <v>C0010330</v>
          </cell>
          <cell r="D55" t="str">
            <v>h</v>
          </cell>
          <cell r="E55" t="str">
            <v>Equipo de oxicorte y soldadura, capacidad de corte 6"-14"</v>
          </cell>
          <cell r="F55" t="str">
            <v>Mixto - Herramienta menor</v>
          </cell>
          <cell r="G55">
            <v>13652.491193416879</v>
          </cell>
        </row>
        <row r="56">
          <cell r="C56" t="str">
            <v>C0010340</v>
          </cell>
          <cell r="D56" t="str">
            <v>h</v>
          </cell>
          <cell r="E56" t="str">
            <v>Equipo de perforación (TRACKDRILL), potencia aproximada 40 HP, 2100 golpes / minuto</v>
          </cell>
          <cell r="F56" t="str">
            <v>Mixto - Herramienta menor</v>
          </cell>
          <cell r="G56">
            <v>184597.47934382295</v>
          </cell>
        </row>
        <row r="57">
          <cell r="C57" t="str">
            <v>C0010350</v>
          </cell>
          <cell r="D57" t="str">
            <v>h</v>
          </cell>
          <cell r="E57" t="str">
            <v>Equipo de pintura (Compresor). Presión máxima de trabajo 7 HP</v>
          </cell>
          <cell r="F57" t="str">
            <v>Mixto - Herramienta menor</v>
          </cell>
          <cell r="G57">
            <v>7376.8802178495926</v>
          </cell>
        </row>
        <row r="58">
          <cell r="C58" t="str">
            <v>C0010352</v>
          </cell>
          <cell r="D58" t="str">
            <v>h</v>
          </cell>
          <cell r="E58" t="str">
            <v>Equipo de rayos X y/o ultrasonido industrial</v>
          </cell>
          <cell r="F58" t="str">
            <v>Mixto - Herramienta menor</v>
          </cell>
          <cell r="G58">
            <v>104722.49778303268</v>
          </cell>
        </row>
        <row r="59">
          <cell r="C59" t="str">
            <v>C0010381</v>
          </cell>
          <cell r="D59" t="str">
            <v>h</v>
          </cell>
          <cell r="E59" t="str">
            <v>Equipo de sandblasting y pintura, compresora 250cfm a 100 psi, pulmón de 70 gal (250 L) para 160 psi</v>
          </cell>
          <cell r="F59" t="str">
            <v>Mixto - Herramienta menor</v>
          </cell>
          <cell r="G59">
            <v>54897.713249113258</v>
          </cell>
        </row>
        <row r="60">
          <cell r="C60" t="str">
            <v>C0010360</v>
          </cell>
          <cell r="D60" t="str">
            <v>h</v>
          </cell>
          <cell r="E60" t="str">
            <v>Equipo de soldadura 250 AMP</v>
          </cell>
          <cell r="F60" t="str">
            <v>Mixto - Herramienta menor</v>
          </cell>
          <cell r="G60">
            <v>12826.508041524785</v>
          </cell>
        </row>
        <row r="61">
          <cell r="C61" t="str">
            <v>C0010365</v>
          </cell>
          <cell r="D61" t="str">
            <v>h</v>
          </cell>
          <cell r="E61" t="str">
            <v>Equipo de soldadura 400 AMP</v>
          </cell>
          <cell r="F61" t="str">
            <v>Mixto - Herramienta menor</v>
          </cell>
          <cell r="G61">
            <v>15564.433332697978</v>
          </cell>
        </row>
        <row r="62">
          <cell r="C62" t="str">
            <v>C0010380</v>
          </cell>
          <cell r="D62" t="str">
            <v>h</v>
          </cell>
          <cell r="E62" t="str">
            <v>Equipo de soldadura 600 AMP</v>
          </cell>
          <cell r="F62" t="str">
            <v>Mixto - Herramienta menor</v>
          </cell>
          <cell r="G62">
            <v>27620.411978460106</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13686.39662077599</v>
          </cell>
        </row>
        <row r="64">
          <cell r="C64" t="str">
            <v>C0010410</v>
          </cell>
          <cell r="D64" t="str">
            <v>h</v>
          </cell>
          <cell r="E64" t="str">
            <v>Esparcidor de gravilla, ancho de esparcimiento 3 - 7.5 m</v>
          </cell>
          <cell r="F64" t="str">
            <v>Mixto - Herramienta menor</v>
          </cell>
          <cell r="G64">
            <v>91299.277096066828</v>
          </cell>
        </row>
        <row r="65">
          <cell r="C65" t="str">
            <v>C0010420</v>
          </cell>
          <cell r="D65" t="str">
            <v>h</v>
          </cell>
          <cell r="E65" t="str">
            <v>Estación Total con precisión angular de 6". Precisión lineal 2 mm ± 2 ppm</v>
          </cell>
          <cell r="F65" t="str">
            <v>Mixto - Herramienta menor</v>
          </cell>
          <cell r="G65">
            <v>17639.292937512044</v>
          </cell>
        </row>
        <row r="66">
          <cell r="C66" t="str">
            <v>C0010441</v>
          </cell>
          <cell r="D66" t="str">
            <v>h</v>
          </cell>
          <cell r="E66" t="str">
            <v>Formaleta metálica para baranda de concreto (m)</v>
          </cell>
          <cell r="F66" t="str">
            <v>Concreto y mortero</v>
          </cell>
          <cell r="G66">
            <v>1265.814580493977</v>
          </cell>
        </row>
        <row r="67">
          <cell r="C67" t="str">
            <v>C0010445</v>
          </cell>
          <cell r="D67" t="str">
            <v>h</v>
          </cell>
          <cell r="E67" t="str">
            <v>Formaleta metálica para concreto (m2)</v>
          </cell>
          <cell r="F67" t="str">
            <v>Concreto y mortero</v>
          </cell>
          <cell r="G67">
            <v>824.75568063435492</v>
          </cell>
        </row>
        <row r="68">
          <cell r="C68" t="str">
            <v>C0010443</v>
          </cell>
          <cell r="D68" t="str">
            <v>h</v>
          </cell>
          <cell r="E68" t="str">
            <v>Formaleta metálica para defensa de concreto (m)</v>
          </cell>
          <cell r="F68" t="str">
            <v>Concreto y mortero</v>
          </cell>
          <cell r="G68">
            <v>1265.814580493977</v>
          </cell>
        </row>
        <row r="69">
          <cell r="C69" t="str">
            <v>C0010447</v>
          </cell>
          <cell r="D69" t="str">
            <v>h</v>
          </cell>
          <cell r="E69" t="str">
            <v>Formaleta metálica para fabricación de paneles de concreto (m2)</v>
          </cell>
          <cell r="F69" t="str">
            <v>Concreto y mortero</v>
          </cell>
          <cell r="G69">
            <v>1438.4276980092222</v>
          </cell>
        </row>
        <row r="70">
          <cell r="C70" t="str">
            <v>C0010430</v>
          </cell>
          <cell r="D70" t="str">
            <v>h</v>
          </cell>
          <cell r="E70" t="str">
            <v>Formaleta metálica para pavimento en concreto hidráulico (m)</v>
          </cell>
          <cell r="F70" t="str">
            <v>Concreto y mortero</v>
          </cell>
          <cell r="G70">
            <v>929.82039009675157</v>
          </cell>
        </row>
        <row r="71">
          <cell r="C71" t="str">
            <v>C0010435</v>
          </cell>
          <cell r="D71" t="str">
            <v>h</v>
          </cell>
          <cell r="E71" t="str">
            <v>Formaleta metálica para pilotes de concreto prefabricado in situ (m)</v>
          </cell>
          <cell r="F71" t="str">
            <v>Concreto y mortero</v>
          </cell>
          <cell r="G71">
            <v>2359.4449913214662</v>
          </cell>
        </row>
        <row r="72">
          <cell r="C72" t="str">
            <v>C0010450</v>
          </cell>
          <cell r="D72" t="str">
            <v>h</v>
          </cell>
          <cell r="E72" t="str">
            <v>Formaleta para camisa de pilote</v>
          </cell>
          <cell r="F72" t="str">
            <v>Concreto y mortero</v>
          </cell>
          <cell r="G72">
            <v>4592.4048583392814</v>
          </cell>
        </row>
        <row r="73">
          <cell r="C73" t="str">
            <v>C0010455</v>
          </cell>
          <cell r="D73" t="str">
            <v>glo</v>
          </cell>
          <cell r="E73" t="str">
            <v>Formaleta, platina y accesorios (glo)</v>
          </cell>
          <cell r="F73" t="str">
            <v>Concreto y mortero</v>
          </cell>
          <cell r="G73">
            <v>4862.3605859417075</v>
          </cell>
        </row>
        <row r="74">
          <cell r="C74" t="str">
            <v>C0010456</v>
          </cell>
          <cell r="D74" t="str">
            <v>m</v>
          </cell>
          <cell r="E74" t="str">
            <v>Formaleta, platina y accesorios (m)</v>
          </cell>
          <cell r="F74" t="str">
            <v>Concreto y mortero</v>
          </cell>
          <cell r="G74">
            <v>879.19963267125991</v>
          </cell>
        </row>
        <row r="75">
          <cell r="C75" t="str">
            <v>C0010460</v>
          </cell>
          <cell r="D75" t="str">
            <v>h</v>
          </cell>
          <cell r="E75" t="str">
            <v>Fresadora de pavimento, ancho de trabajo 1.3 m a 1.5 m, potencia aproximada 430 HP, profundidad de corte 30 cm</v>
          </cell>
          <cell r="F75" t="str">
            <v>Asfalto</v>
          </cell>
          <cell r="G75">
            <v>397309.49909774488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250362.62357895594</v>
          </cell>
        </row>
        <row r="77">
          <cell r="C77" t="str">
            <v>C0010462</v>
          </cell>
          <cell r="D77" t="str">
            <v>h</v>
          </cell>
          <cell r="E77" t="str">
            <v>Fresadora de pavimento, ancho de trabajo 2 m, potencia aproximada 580 HP, profundidad de corte 30 cm</v>
          </cell>
          <cell r="F77" t="str">
            <v>Asfalto</v>
          </cell>
          <cell r="G77">
            <v>469211.21965928306</v>
          </cell>
        </row>
        <row r="78">
          <cell r="C78" t="str">
            <v>C0010480</v>
          </cell>
          <cell r="D78" t="str">
            <v>h</v>
          </cell>
          <cell r="E78" t="str">
            <v>Gato para tensionamiento, fuerza Max 300 toneladas</v>
          </cell>
          <cell r="F78" t="str">
            <v>Mixto - Herramienta menor</v>
          </cell>
          <cell r="G78">
            <v>174021.08141558603</v>
          </cell>
        </row>
        <row r="79">
          <cell r="C79" t="str">
            <v>C0010500</v>
          </cell>
          <cell r="D79" t="str">
            <v>h</v>
          </cell>
          <cell r="E79" t="str">
            <v>Grúa capacidad 10 toneladas</v>
          </cell>
          <cell r="F79" t="str">
            <v xml:space="preserve">Carga – Izaje </v>
          </cell>
          <cell r="G79">
            <v>152133.66969808273</v>
          </cell>
        </row>
        <row r="80">
          <cell r="C80" t="str">
            <v>C0010490</v>
          </cell>
          <cell r="D80" t="str">
            <v>h</v>
          </cell>
          <cell r="E80" t="str">
            <v>Grúa capacidad 15 toneladas</v>
          </cell>
          <cell r="F80" t="str">
            <v xml:space="preserve">Carga – Izaje </v>
          </cell>
          <cell r="G80">
            <v>183671.000933323</v>
          </cell>
        </row>
        <row r="81">
          <cell r="C81" t="str">
            <v>C0010520</v>
          </cell>
          <cell r="D81" t="str">
            <v>h</v>
          </cell>
          <cell r="E81" t="str">
            <v>Grúa telescópica capacidad 50 toneladas</v>
          </cell>
          <cell r="F81" t="str">
            <v xml:space="preserve">Carga – Izaje </v>
          </cell>
          <cell r="G81">
            <v>395896.97054648981</v>
          </cell>
        </row>
        <row r="82">
          <cell r="C82" t="str">
            <v>C0010491</v>
          </cell>
          <cell r="D82" t="str">
            <v>h</v>
          </cell>
          <cell r="E82" t="str">
            <v>Grúa torre capacidad 1 tonelada en la punta</v>
          </cell>
          <cell r="F82" t="str">
            <v xml:space="preserve">Carga – Izaje </v>
          </cell>
          <cell r="G82">
            <v>156948.47734456809</v>
          </cell>
        </row>
        <row r="83">
          <cell r="C83" t="str">
            <v>C0010530</v>
          </cell>
          <cell r="D83" t="str">
            <v>h</v>
          </cell>
          <cell r="E83" t="str">
            <v>Guadañadora cilindraje 38-58 cm3</v>
          </cell>
          <cell r="F83" t="str">
            <v>Mixto - Herramienta menor</v>
          </cell>
          <cell r="G83">
            <v>4605.6014240241648</v>
          </cell>
        </row>
        <row r="84">
          <cell r="C84" t="str">
            <v>C0010535</v>
          </cell>
          <cell r="D84" t="str">
            <v>h</v>
          </cell>
          <cell r="E84" t="str">
            <v>Lanza de aire comprimido caliente, velocidad de descargue 1000 m/s, temperatura del aire a presión 1000 °c</v>
          </cell>
          <cell r="F84" t="str">
            <v>Mixto - Herramienta menor</v>
          </cell>
          <cell r="G84">
            <v>64495.466068104513</v>
          </cell>
        </row>
        <row r="85">
          <cell r="C85" t="str">
            <v>C0010544</v>
          </cell>
          <cell r="D85" t="str">
            <v>h</v>
          </cell>
          <cell r="E85" t="str">
            <v>Manómetro cable de acero para bajar la celda</v>
          </cell>
          <cell r="F85" t="str">
            <v>Mixto - Herramienta menor</v>
          </cell>
          <cell r="G85">
            <v>1505085.3766026411</v>
          </cell>
        </row>
        <row r="86">
          <cell r="C86" t="str">
            <v>C0010547</v>
          </cell>
          <cell r="D86" t="str">
            <v>h</v>
          </cell>
          <cell r="E86" t="str">
            <v>Máquina estabilizadora con cámara de tambor rotatorio de paso sencillo</v>
          </cell>
          <cell r="F86" t="str">
            <v>Mixto - Herramienta menor</v>
          </cell>
          <cell r="G86">
            <v>229816.60365010993</v>
          </cell>
        </row>
        <row r="87">
          <cell r="C87" t="str">
            <v>C0010541</v>
          </cell>
          <cell r="D87" t="str">
            <v>h</v>
          </cell>
          <cell r="E87" t="str">
            <v>Máquina hidrosembradora 1000 - 4000 litros</v>
          </cell>
          <cell r="F87" t="str">
            <v>Mixto - Herramienta menor</v>
          </cell>
          <cell r="G87">
            <v>41270.507984731208</v>
          </cell>
        </row>
        <row r="88">
          <cell r="C88" t="str">
            <v>C0010540</v>
          </cell>
          <cell r="D88" t="str">
            <v>h</v>
          </cell>
          <cell r="E88" t="str">
            <v>Máquina térmica para aplicación de adhesivo para tacha</v>
          </cell>
          <cell r="F88" t="str">
            <v>Mixto - Herramienta menor</v>
          </cell>
          <cell r="G88">
            <v>40857.995660009736</v>
          </cell>
        </row>
        <row r="89">
          <cell r="C89" t="str">
            <v>C0010550</v>
          </cell>
          <cell r="D89" t="str">
            <v>h</v>
          </cell>
          <cell r="E89" t="str">
            <v>Mezcladora de concreto tipo trompo</v>
          </cell>
          <cell r="F89" t="str">
            <v>Concreto y mortero</v>
          </cell>
          <cell r="G89">
            <v>7785.9737540809647</v>
          </cell>
        </row>
        <row r="90">
          <cell r="C90" t="str">
            <v>C0010555</v>
          </cell>
          <cell r="D90" t="str">
            <v>h</v>
          </cell>
          <cell r="E90" t="str">
            <v>Miniretroexcavadora sobre neumáticos de 37,5 kW</v>
          </cell>
          <cell r="F90" t="str">
            <v>Movimiento de tierra</v>
          </cell>
          <cell r="G90">
            <v>64399.240542228996</v>
          </cell>
        </row>
        <row r="91">
          <cell r="C91" t="str">
            <v>C0010560</v>
          </cell>
          <cell r="D91" t="str">
            <v>h</v>
          </cell>
          <cell r="E91" t="str">
            <v>Montacargas capacidad 2-10 toneladas</v>
          </cell>
          <cell r="F91" t="str">
            <v>Mixto - Herramienta menor</v>
          </cell>
          <cell r="G91">
            <v>69677.866816182199</v>
          </cell>
        </row>
        <row r="92">
          <cell r="C92" t="str">
            <v>C0010570</v>
          </cell>
          <cell r="D92" t="str">
            <v>h</v>
          </cell>
          <cell r="E92" t="str">
            <v>Motobomba 3 pulgadas</v>
          </cell>
          <cell r="F92" t="str">
            <v>Mixto - Herramienta menor</v>
          </cell>
          <cell r="G92">
            <v>8947.2715343506698</v>
          </cell>
        </row>
        <row r="93">
          <cell r="C93" t="str">
            <v>C0010580</v>
          </cell>
          <cell r="D93" t="str">
            <v>h</v>
          </cell>
          <cell r="E93" t="str">
            <v>Motobomba 4 pulgadas</v>
          </cell>
          <cell r="F93" t="str">
            <v>Mixto - Herramienta menor</v>
          </cell>
          <cell r="G93">
            <v>10583.64567927616</v>
          </cell>
        </row>
        <row r="94">
          <cell r="C94" t="str">
            <v>C0010590</v>
          </cell>
          <cell r="D94" t="str">
            <v>h</v>
          </cell>
          <cell r="E94" t="str">
            <v xml:space="preserve">Motobomba 6 pulgadas </v>
          </cell>
          <cell r="F94" t="str">
            <v>Mixto - Herramienta menor</v>
          </cell>
          <cell r="G94">
            <v>25613.516831782224</v>
          </cell>
        </row>
        <row r="95">
          <cell r="C95" t="str">
            <v>C0010610</v>
          </cell>
          <cell r="D95" t="str">
            <v>h</v>
          </cell>
          <cell r="E95" t="str">
            <v>Motoniveladora potencia 215 HP, ancho de cuchilla 4,27 m, peso 18 ton</v>
          </cell>
          <cell r="F95" t="str">
            <v xml:space="preserve">Compactación – Nivelación  </v>
          </cell>
          <cell r="G95">
            <v>160470.23872817721</v>
          </cell>
        </row>
        <row r="96">
          <cell r="C96" t="str">
            <v>C0010611</v>
          </cell>
          <cell r="D96" t="str">
            <v>h</v>
          </cell>
          <cell r="E96" t="str">
            <v>Motoniveladora, potencia 140 HP, ancho de cuchilla 3,66 m, peso 11 ton</v>
          </cell>
          <cell r="F96" t="str">
            <v xml:space="preserve">Compactación – Nivelación  </v>
          </cell>
          <cell r="G96">
            <v>160470.23872817721</v>
          </cell>
        </row>
        <row r="97">
          <cell r="C97" t="str">
            <v>C0010620</v>
          </cell>
          <cell r="D97" t="str">
            <v>h</v>
          </cell>
          <cell r="E97" t="str">
            <v>Motosierra, 4.5 HP - 7.1 HP, longitud de espada 45-90 cm</v>
          </cell>
          <cell r="F97" t="str">
            <v>Mixto - Herramienta menor</v>
          </cell>
          <cell r="G97">
            <v>5265.4297082683142</v>
          </cell>
        </row>
        <row r="98">
          <cell r="C98" t="str">
            <v>C0010621</v>
          </cell>
          <cell r="D98" t="str">
            <v>h</v>
          </cell>
          <cell r="E98" t="str">
            <v>Motosoldador, 300 amperios</v>
          </cell>
          <cell r="F98" t="str">
            <v>Mixto - Herramienta menor</v>
          </cell>
          <cell r="G98">
            <v>14371.651559072641</v>
          </cell>
        </row>
        <row r="99">
          <cell r="C99" t="str">
            <v>C0010630</v>
          </cell>
          <cell r="D99" t="str">
            <v>h</v>
          </cell>
          <cell r="E99" t="str">
            <v>Pala auxiliar de piloteadora</v>
          </cell>
          <cell r="F99" t="str">
            <v>Mixto - Herramienta menor</v>
          </cell>
          <cell r="G99">
            <v>273062.78195547336</v>
          </cell>
        </row>
        <row r="100">
          <cell r="C100" t="str">
            <v>C0010640</v>
          </cell>
          <cell r="D100" t="str">
            <v>h</v>
          </cell>
          <cell r="E100" t="str">
            <v>Pala grúa (dragalina) potencia del motor aproximada 320 Kw - 390 Kw, capacidad de carga aproximada 70 -100 toneladas</v>
          </cell>
          <cell r="F100" t="str">
            <v>Movimiento de tierra</v>
          </cell>
          <cell r="G100">
            <v>275728.97526989266</v>
          </cell>
        </row>
        <row r="101">
          <cell r="C101" t="str">
            <v>C0010850</v>
          </cell>
          <cell r="D101" t="str">
            <v>h</v>
          </cell>
          <cell r="E101" t="str">
            <v>Parales-taco metálico o puntal (escamas en concreto)</v>
          </cell>
          <cell r="F101" t="str">
            <v>Mixto - Herramienta menor</v>
          </cell>
          <cell r="G101">
            <v>101.96806068940077</v>
          </cell>
        </row>
        <row r="102">
          <cell r="C102" t="str">
            <v>C0010651</v>
          </cell>
          <cell r="D102" t="str">
            <v>h</v>
          </cell>
          <cell r="E102" t="str">
            <v>Piloteadora potencia mínima de 250KW, fuerza elevadora 200KN</v>
          </cell>
          <cell r="F102" t="str">
            <v>Mixto - Herramienta menor</v>
          </cell>
          <cell r="G102">
            <v>559534.38503903884</v>
          </cell>
        </row>
        <row r="103">
          <cell r="C103" t="str">
            <v>C0010660</v>
          </cell>
          <cell r="D103" t="str">
            <v>h</v>
          </cell>
          <cell r="E103" t="str">
            <v>Planta de asfalto en caliente continua de 120 toneladas de capacidad</v>
          </cell>
          <cell r="F103" t="str">
            <v>Asfalto</v>
          </cell>
          <cell r="G103">
            <v>441293.15650248725</v>
          </cell>
        </row>
        <row r="104">
          <cell r="C104" t="str">
            <v>C0010661</v>
          </cell>
          <cell r="D104" t="str">
            <v>h</v>
          </cell>
          <cell r="E104" t="str">
            <v>Planta de asfalto en caliente móvil discontinua de 60 toneladas de capacidad</v>
          </cell>
          <cell r="F104" t="str">
            <v>Asfalto</v>
          </cell>
          <cell r="G104">
            <v>441293.15650248725</v>
          </cell>
        </row>
        <row r="105">
          <cell r="C105" t="str">
            <v>C0010662</v>
          </cell>
          <cell r="D105" t="str">
            <v>h</v>
          </cell>
          <cell r="E105" t="str">
            <v>Planta de asfalto en frío de 60 toneladas/hora de capacidad</v>
          </cell>
          <cell r="F105" t="str">
            <v>Asfalto</v>
          </cell>
          <cell r="G105">
            <v>308943.84039028554</v>
          </cell>
        </row>
        <row r="106">
          <cell r="C106" t="str">
            <v>C0010665</v>
          </cell>
          <cell r="D106" t="str">
            <v>h</v>
          </cell>
          <cell r="E106" t="str">
            <v>Planta dosificadora (mezcladora) de concreto</v>
          </cell>
          <cell r="F106" t="str">
            <v>Concreto y mortero</v>
          </cell>
          <cell r="G106">
            <v>141286.34314059775</v>
          </cell>
        </row>
        <row r="107">
          <cell r="C107" t="str">
            <v>C0010680</v>
          </cell>
          <cell r="D107" t="str">
            <v>h</v>
          </cell>
          <cell r="E107" t="str">
            <v>Planta eléctrica 3000 watts -4000 watts</v>
          </cell>
          <cell r="F107" t="str">
            <v>Mixto - Herramienta menor</v>
          </cell>
          <cell r="G107">
            <v>10977.845323737925</v>
          </cell>
        </row>
        <row r="108">
          <cell r="C108" t="str">
            <v>C0010670</v>
          </cell>
          <cell r="D108" t="str">
            <v>h</v>
          </cell>
          <cell r="E108" t="str">
            <v>Planta para mezcla de asfalto en frio de 160 toneladas/hora de capacidad</v>
          </cell>
          <cell r="F108" t="str">
            <v>Asfalto</v>
          </cell>
          <cell r="G108">
            <v>392875.15793992428</v>
          </cell>
        </row>
        <row r="109">
          <cell r="C109" t="str">
            <v>C0010690</v>
          </cell>
          <cell r="D109" t="str">
            <v>h</v>
          </cell>
          <cell r="E109" t="str">
            <v>Planta trituradora</v>
          </cell>
          <cell r="F109" t="str">
            <v>Mixto - Herramienta menor</v>
          </cell>
          <cell r="G109">
            <v>527862.62739531964</v>
          </cell>
        </row>
        <row r="110">
          <cell r="C110" t="str">
            <v>C0010704</v>
          </cell>
          <cell r="D110" t="str">
            <v>h</v>
          </cell>
          <cell r="E110" t="str">
            <v>Puente grúa</v>
          </cell>
          <cell r="F110" t="str">
            <v xml:space="preserve">Carga – Izaje </v>
          </cell>
          <cell r="G110">
            <v>268694.53946284164</v>
          </cell>
        </row>
        <row r="111">
          <cell r="C111" t="str">
            <v>C0010710</v>
          </cell>
          <cell r="D111" t="str">
            <v>h</v>
          </cell>
          <cell r="E111" t="str">
            <v>Pulidora (8500 REV)</v>
          </cell>
          <cell r="F111" t="str">
            <v>Mixto - Herramienta menor</v>
          </cell>
          <cell r="G111">
            <v>3866.5817729851292</v>
          </cell>
        </row>
        <row r="112">
          <cell r="C112" t="str">
            <v>C0010720</v>
          </cell>
          <cell r="D112" t="str">
            <v>h</v>
          </cell>
          <cell r="E112" t="str">
            <v>Pulvimixer potencia aproximada 500 HP</v>
          </cell>
          <cell r="F112" t="str">
            <v>Mixto - Herramienta menor</v>
          </cell>
          <cell r="G112">
            <v>160011.88688493182</v>
          </cell>
        </row>
        <row r="113">
          <cell r="C113" t="str">
            <v>C0010730</v>
          </cell>
          <cell r="D113" t="str">
            <v>h</v>
          </cell>
          <cell r="E113" t="str">
            <v xml:space="preserve">Recicladora de pavimento potencia aproximada 430 HP </v>
          </cell>
          <cell r="F113" t="str">
            <v>Asfalto</v>
          </cell>
          <cell r="G113">
            <v>517305.37484741327</v>
          </cell>
        </row>
        <row r="114">
          <cell r="C114" t="str">
            <v>C0010740</v>
          </cell>
          <cell r="D114" t="str">
            <v>h</v>
          </cell>
          <cell r="E114" t="str">
            <v>Regla vibratoria de concreto, de longitud de 3 a 5 m, potencia de 6 a 9 HP</v>
          </cell>
          <cell r="F114" t="str">
            <v>Concreto y mortero</v>
          </cell>
          <cell r="G114">
            <v>8651.8058541485316</v>
          </cell>
        </row>
        <row r="115">
          <cell r="C115" t="str">
            <v>C0010750</v>
          </cell>
          <cell r="D115" t="str">
            <v>h</v>
          </cell>
          <cell r="E115" t="str">
            <v>Retrocargador, pala de 1,1 m3 de capacidad, profundidad de excavación de 4.400 mm y una altura de 5.680 mm</v>
          </cell>
          <cell r="F115" t="str">
            <v>Movimiento de tierra</v>
          </cell>
          <cell r="G115">
            <v>111442.35789569988</v>
          </cell>
        </row>
        <row r="116">
          <cell r="C116" t="str">
            <v>C0010780</v>
          </cell>
          <cell r="D116" t="str">
            <v>h</v>
          </cell>
          <cell r="E116" t="str">
            <v>Retroexcavadora de pivote central y desplazamiento lateral de mínimo 60 kw de potencia</v>
          </cell>
          <cell r="F116" t="str">
            <v>Movimiento de tierra</v>
          </cell>
          <cell r="G116">
            <v>85724.89068899992</v>
          </cell>
        </row>
        <row r="117">
          <cell r="C117" t="str">
            <v>C0010822</v>
          </cell>
          <cell r="D117" t="str">
            <v>h</v>
          </cell>
          <cell r="E117" t="str">
            <v>Retroexcavadora sobre llantas, motor 62HP, Profundidad de excavación de 5.41 metros</v>
          </cell>
          <cell r="F117" t="str">
            <v>Movimiento de tierra</v>
          </cell>
          <cell r="G117">
            <v>85724.89068899992</v>
          </cell>
        </row>
        <row r="118">
          <cell r="C118" t="str">
            <v>C0010823</v>
          </cell>
          <cell r="D118" t="str">
            <v>h</v>
          </cell>
          <cell r="E118" t="str">
            <v>Retroexcavadora sobre neumáticos de 85 kW, equipada con descabezador hidráulico para pilotes</v>
          </cell>
          <cell r="F118" t="str">
            <v>Movimiento de tierra</v>
          </cell>
          <cell r="G118">
            <v>139144.58858140628</v>
          </cell>
        </row>
        <row r="119">
          <cell r="C119" t="str">
            <v>C0010790</v>
          </cell>
          <cell r="D119" t="str">
            <v>h</v>
          </cell>
          <cell r="E119" t="str">
            <v>Retroexcavadora sobre oruga, potencia 158 kw, balde de 1.5 m3</v>
          </cell>
          <cell r="F119" t="str">
            <v>Movimiento de tierra</v>
          </cell>
          <cell r="G119">
            <v>128798.48108445799</v>
          </cell>
        </row>
        <row r="120">
          <cell r="C120" t="str">
            <v>C0010810</v>
          </cell>
          <cell r="D120" t="str">
            <v>h</v>
          </cell>
          <cell r="E120" t="str">
            <v>Retroexcavadora sobre orugas de profundidad de excavación mínima de 6,0 m, de 80 kw de potencia</v>
          </cell>
          <cell r="F120" t="str">
            <v>Movimiento de tierra</v>
          </cell>
          <cell r="G120">
            <v>128798.48108445799</v>
          </cell>
        </row>
        <row r="121">
          <cell r="C121" t="str">
            <v>C0010765</v>
          </cell>
          <cell r="D121" t="str">
            <v>h</v>
          </cell>
          <cell r="E121" t="str">
            <v>Retroexcavadora, potencia en el volante 78 HP 2200 rpm</v>
          </cell>
          <cell r="F121" t="str">
            <v>Movimiento de tierra</v>
          </cell>
          <cell r="G121">
            <v>111442.35789569988</v>
          </cell>
        </row>
        <row r="122">
          <cell r="C122" t="str">
            <v>C0010840</v>
          </cell>
          <cell r="D122" t="str">
            <v>h</v>
          </cell>
          <cell r="E122" t="str">
            <v>Ruteadora para asfalto, potencia mínima 15 kW</v>
          </cell>
          <cell r="F122" t="str">
            <v>Asfalto</v>
          </cell>
          <cell r="G122">
            <v>5425.6378313917594</v>
          </cell>
        </row>
        <row r="123">
          <cell r="C123" t="str">
            <v>C0010841</v>
          </cell>
          <cell r="D123" t="str">
            <v>h</v>
          </cell>
          <cell r="E123" t="str">
            <v>Sensor de Impacto para prueba de integridad sobre pilotes tipo</v>
          </cell>
          <cell r="F123" t="str">
            <v>Mixto - Herramienta menor</v>
          </cell>
          <cell r="G123">
            <v>108488.15678476771</v>
          </cell>
        </row>
        <row r="124">
          <cell r="C124" t="str">
            <v>C0010845</v>
          </cell>
          <cell r="D124" t="str">
            <v>h</v>
          </cell>
          <cell r="E124" t="str">
            <v>Shuttle buggy</v>
          </cell>
          <cell r="F124" t="str">
            <v>Mixto - Herramienta menor</v>
          </cell>
          <cell r="G124">
            <v>28152.6769801679</v>
          </cell>
        </row>
        <row r="125">
          <cell r="C125" t="str">
            <v>C0010847</v>
          </cell>
          <cell r="D125" t="str">
            <v>h</v>
          </cell>
          <cell r="E125" t="str">
            <v>Silo para almacenamiento de concreto, capacidad 10 m3</v>
          </cell>
          <cell r="F125" t="str">
            <v>Concreto y mortero</v>
          </cell>
          <cell r="G125">
            <v>36556.683210797528</v>
          </cell>
        </row>
        <row r="126">
          <cell r="C126" t="str">
            <v>C0010854</v>
          </cell>
          <cell r="D126" t="str">
            <v>h</v>
          </cell>
          <cell r="E126" t="str">
            <v>Taladro de 1/2", pulidora, lijadora y circular</v>
          </cell>
          <cell r="F126" t="str">
            <v>Mixto - Herramienta menor</v>
          </cell>
          <cell r="G126">
            <v>5093.8743543648352</v>
          </cell>
        </row>
        <row r="127">
          <cell r="C127" t="str">
            <v>C0010855</v>
          </cell>
          <cell r="D127" t="str">
            <v>h</v>
          </cell>
          <cell r="E127" t="str">
            <v>Taladro industrial (columna, de árbol o similares)</v>
          </cell>
          <cell r="F127" t="str">
            <v>Mixto - Herramienta menor</v>
          </cell>
          <cell r="G127">
            <v>4341.670110326505</v>
          </cell>
        </row>
        <row r="128">
          <cell r="C128" t="str">
            <v>C0010859</v>
          </cell>
          <cell r="D128" t="str">
            <v>u</v>
          </cell>
          <cell r="E128" t="str">
            <v>Tara (Recebo, Agua, Etc.)</v>
          </cell>
          <cell r="F128" t="str">
            <v>Mixto - Herramienta menor</v>
          </cell>
          <cell r="G128">
            <v>211604.75554924447</v>
          </cell>
        </row>
        <row r="129">
          <cell r="C129" t="str">
            <v>C0010911</v>
          </cell>
          <cell r="D129" t="str">
            <v>h</v>
          </cell>
          <cell r="E129" t="str">
            <v>Terminadora de asfalto (Finisher), potencia 130 HP, peso 15 ton.</v>
          </cell>
          <cell r="F129" t="str">
            <v>Asfalto</v>
          </cell>
          <cell r="G129">
            <v>274488.5662455663</v>
          </cell>
        </row>
        <row r="130">
          <cell r="C130" t="str">
            <v>C0010910</v>
          </cell>
          <cell r="D130" t="str">
            <v>h</v>
          </cell>
          <cell r="E130" t="str">
            <v>Terminadora de asfalto (Finisher), potencia en el volante 174 HP, R=20M3/H, velocidad de desplazamiento 114 m/min</v>
          </cell>
          <cell r="F130" t="str">
            <v>Asfalto</v>
          </cell>
          <cell r="G130">
            <v>223821.48779243373</v>
          </cell>
        </row>
        <row r="131">
          <cell r="C131" t="str">
            <v>C0010920</v>
          </cell>
          <cell r="D131" t="str">
            <v>h</v>
          </cell>
          <cell r="E131" t="str">
            <v>Vehículo delineador para aplicación de pintura con mínimo 2 boquillas (NTC 4744-2)</v>
          </cell>
          <cell r="F131" t="str">
            <v>Mixto - Herramienta menor</v>
          </cell>
          <cell r="G131">
            <v>146955.48508028305</v>
          </cell>
        </row>
        <row r="132">
          <cell r="C132" t="str">
            <v>C0010922</v>
          </cell>
          <cell r="D132" t="str">
            <v>h</v>
          </cell>
          <cell r="E132" t="str">
            <v>Vibrador de concreto, potencia aproximada de 3 hp, mangueras de 4 a 6 metros</v>
          </cell>
          <cell r="F132" t="str">
            <v>Concreto y mortero</v>
          </cell>
          <cell r="G132">
            <v>5278.6262739531967</v>
          </cell>
        </row>
        <row r="133">
          <cell r="C133" t="str">
            <v>C0010923</v>
          </cell>
          <cell r="D133" t="str">
            <v>h</v>
          </cell>
          <cell r="E133" t="str">
            <v>Vibrocompactador, potencia 153 HP, peso 10 ton</v>
          </cell>
          <cell r="F133" t="str">
            <v xml:space="preserve">Compactación – Nivelación  </v>
          </cell>
          <cell r="G133">
            <v>74956.493090135395</v>
          </cell>
        </row>
        <row r="134">
          <cell r="C134" t="str">
            <v>C0010180</v>
          </cell>
          <cell r="D134" t="str">
            <v>h</v>
          </cell>
          <cell r="E134" t="str">
            <v>Vibrocompactador, tipo benitìn, de peso 700 kg a 1.5 toneladas</v>
          </cell>
          <cell r="F134" t="str">
            <v xml:space="preserve">Compactación – Nivelación  </v>
          </cell>
          <cell r="G134">
            <v>32199.620271114498</v>
          </cell>
        </row>
        <row r="135">
          <cell r="C135" t="str">
            <v>C0010958</v>
          </cell>
          <cell r="D135" t="str">
            <v>h</v>
          </cell>
          <cell r="E135" t="str">
            <v>Volqueta 15 m3</v>
          </cell>
          <cell r="F135" t="str">
            <v xml:space="preserve">Transporte – Acarreo </v>
          </cell>
          <cell r="G135">
            <v>73900.76783534477</v>
          </cell>
        </row>
        <row r="136">
          <cell r="C136" t="str">
            <v>C0010960</v>
          </cell>
          <cell r="D136" t="str">
            <v>h</v>
          </cell>
          <cell r="E136" t="str">
            <v>Volqueta 6 m3</v>
          </cell>
          <cell r="F136" t="str">
            <v xml:space="preserve">Transporte – Acarreo </v>
          </cell>
          <cell r="G136">
            <v>73900.76783534477</v>
          </cell>
        </row>
        <row r="137">
          <cell r="C137" t="str">
            <v>C0010959</v>
          </cell>
          <cell r="D137" t="str">
            <v>h</v>
          </cell>
          <cell r="E137" t="str">
            <v>Volqueta 7 m3</v>
          </cell>
          <cell r="F137" t="str">
            <v xml:space="preserve">Transporte – Acarreo </v>
          </cell>
          <cell r="G137">
            <v>73900.76783534477</v>
          </cell>
        </row>
      </sheetData>
      <sheetData sheetId="6">
        <row r="6">
          <cell r="C6" t="str">
            <v>T0100002</v>
          </cell>
          <cell r="D6" t="str">
            <v>kg-km</v>
          </cell>
          <cell r="E6" t="str">
            <v>Transporte de acero</v>
          </cell>
          <cell r="F6">
            <v>0.7174513379732903</v>
          </cell>
        </row>
        <row r="7">
          <cell r="C7" t="str">
            <v>T0010001</v>
          </cell>
          <cell r="D7" t="str">
            <v>t-km</v>
          </cell>
          <cell r="E7" t="str">
            <v>Transporte de acero</v>
          </cell>
          <cell r="F7">
            <v>717.45133797329026</v>
          </cell>
        </row>
        <row r="8">
          <cell r="C8" t="str">
            <v>T0010011</v>
          </cell>
          <cell r="D8" t="str">
            <v>m3-km</v>
          </cell>
          <cell r="E8" t="str">
            <v>Transporte de adoquín e=8cm</v>
          </cell>
          <cell r="F8">
            <v>1341.8384365374789</v>
          </cell>
        </row>
        <row r="9">
          <cell r="C9" t="str">
            <v>T0010400</v>
          </cell>
          <cell r="D9" t="str">
            <v>m3-km</v>
          </cell>
          <cell r="E9" t="str">
            <v>Transporte de agregados</v>
          </cell>
          <cell r="F9">
            <v>1321.1150630002205</v>
          </cell>
        </row>
        <row r="10">
          <cell r="C10" t="str">
            <v>T0010004</v>
          </cell>
          <cell r="D10" t="str">
            <v>m3-km</v>
          </cell>
          <cell r="E10" t="str">
            <v>Transporte de arena</v>
          </cell>
          <cell r="F10">
            <v>1321.1150630002205</v>
          </cell>
        </row>
        <row r="11">
          <cell r="C11" t="str">
            <v>T0010053</v>
          </cell>
          <cell r="D11" t="str">
            <v>m3-km</v>
          </cell>
          <cell r="E11" t="str">
            <v>Transporte de barrera de seguridad en concreto</v>
          </cell>
          <cell r="F11">
            <v>1324.2235690308094</v>
          </cell>
        </row>
        <row r="12">
          <cell r="C12" t="str">
            <v>T0010550</v>
          </cell>
          <cell r="D12" t="str">
            <v>kg-km</v>
          </cell>
          <cell r="E12" t="str">
            <v>Transporte de cal</v>
          </cell>
          <cell r="F12">
            <v>0.93255180917662617</v>
          </cell>
        </row>
        <row r="13">
          <cell r="C13" t="str">
            <v>T0015011</v>
          </cell>
          <cell r="D13" t="str">
            <v>kg-km</v>
          </cell>
          <cell r="E13" t="str">
            <v>Transporte de cemento asfáltico</v>
          </cell>
          <cell r="F13">
            <v>0.93255180917662617</v>
          </cell>
        </row>
        <row r="14">
          <cell r="C14" t="str">
            <v>T0010500</v>
          </cell>
          <cell r="D14" t="str">
            <v>kg-km</v>
          </cell>
          <cell r="E14" t="str">
            <v>Transporte de cemento hidráulico</v>
          </cell>
          <cell r="F14">
            <v>0.93255180917662617</v>
          </cell>
        </row>
        <row r="15">
          <cell r="C15" t="str">
            <v>T0010009</v>
          </cell>
          <cell r="D15" t="str">
            <v>m3-km</v>
          </cell>
          <cell r="E15" t="str">
            <v>Transporte de concreto</v>
          </cell>
          <cell r="F15">
            <v>1341.8384365374789</v>
          </cell>
        </row>
        <row r="16">
          <cell r="C16" t="str">
            <v>T0010120</v>
          </cell>
          <cell r="D16" t="str">
            <v>m3-km</v>
          </cell>
          <cell r="E16" t="str">
            <v>Transporte de emulsión asfáltica</v>
          </cell>
          <cell r="F16">
            <v>1.4900105573288762</v>
          </cell>
        </row>
        <row r="17">
          <cell r="C17" t="str">
            <v>T0010160</v>
          </cell>
          <cell r="D17" t="str">
            <v>kg-km</v>
          </cell>
          <cell r="E17" t="str">
            <v xml:space="preserve">Transporte de estructuras metálicas </v>
          </cell>
          <cell r="F17">
            <v>2.2899417690756074</v>
          </cell>
        </row>
        <row r="18">
          <cell r="C18" t="str">
            <v>T0010570</v>
          </cell>
          <cell r="D18" t="str">
            <v>t-km</v>
          </cell>
          <cell r="E18" t="str">
            <v xml:space="preserve">Transporte de estructuras metálicas </v>
          </cell>
          <cell r="F18">
            <v>1321.1150630002205</v>
          </cell>
        </row>
        <row r="19">
          <cell r="C19" t="str">
            <v>T0010560</v>
          </cell>
          <cell r="D19" t="str">
            <v>kg-km</v>
          </cell>
          <cell r="E19" t="str">
            <v>Transporte de formaleta</v>
          </cell>
          <cell r="F19">
            <v>1.3211150630002204</v>
          </cell>
        </row>
        <row r="20">
          <cell r="C20" t="str">
            <v>T0010088</v>
          </cell>
          <cell r="D20" t="str">
            <v>kg-km</v>
          </cell>
          <cell r="E20" t="str">
            <v>Transporte de madera</v>
          </cell>
          <cell r="F20">
            <v>1.4734318584990693</v>
          </cell>
        </row>
        <row r="21">
          <cell r="C21" t="str">
            <v>T0010010</v>
          </cell>
          <cell r="D21" t="str">
            <v>m3-km</v>
          </cell>
          <cell r="E21" t="str">
            <v>Transporte de material de afirmado</v>
          </cell>
          <cell r="F21">
            <v>1321.1150630002205</v>
          </cell>
        </row>
        <row r="22">
          <cell r="C22" t="str">
            <v>T0010020</v>
          </cell>
          <cell r="D22" t="str">
            <v>m3-km</v>
          </cell>
          <cell r="E22" t="str">
            <v>Transporte de material de base</v>
          </cell>
          <cell r="F22">
            <v>1321.1150630002205</v>
          </cell>
        </row>
        <row r="23">
          <cell r="C23" t="str">
            <v>T0010032</v>
          </cell>
          <cell r="D23" t="str">
            <v>m3-km</v>
          </cell>
          <cell r="E23" t="str">
            <v>Transporte de material de demolición</v>
          </cell>
          <cell r="F23">
            <v>1321.1150630002205</v>
          </cell>
        </row>
        <row r="24">
          <cell r="C24" t="str">
            <v>T0010025</v>
          </cell>
          <cell r="D24" t="str">
            <v>m3-km</v>
          </cell>
          <cell r="E24" t="str">
            <v>Transporte de material de excavación</v>
          </cell>
          <cell r="F24">
            <v>1321.1150630002205</v>
          </cell>
        </row>
        <row r="25">
          <cell r="C25" t="str">
            <v>T0010062</v>
          </cell>
          <cell r="D25" t="str">
            <v>m3-km</v>
          </cell>
          <cell r="E25" t="str">
            <v>Transporte de material de relleno</v>
          </cell>
          <cell r="F25">
            <v>1321.1150630002205</v>
          </cell>
        </row>
        <row r="26">
          <cell r="C26" t="str">
            <v>T0010036</v>
          </cell>
          <cell r="D26" t="str">
            <v>m3-km</v>
          </cell>
          <cell r="E26" t="str">
            <v>Transporte de material de remoción</v>
          </cell>
          <cell r="F26">
            <v>1321.1150630002205</v>
          </cell>
        </row>
        <row r="27">
          <cell r="C27" t="str">
            <v>T0010030</v>
          </cell>
          <cell r="D27" t="str">
            <v>m3-km</v>
          </cell>
          <cell r="E27" t="str">
            <v>Transporte de material de sub-base</v>
          </cell>
          <cell r="F27">
            <v>1321.1150630002205</v>
          </cell>
        </row>
        <row r="28">
          <cell r="C28" t="str">
            <v>T0010040</v>
          </cell>
          <cell r="D28" t="str">
            <v>t-km</v>
          </cell>
          <cell r="E28" t="str">
            <v>Transporte de material desmontado</v>
          </cell>
          <cell r="F28">
            <v>1321.1150630002205</v>
          </cell>
        </row>
        <row r="29">
          <cell r="C29" t="str">
            <v>T0010028</v>
          </cell>
          <cell r="D29" t="str">
            <v>m3-km</v>
          </cell>
          <cell r="E29" t="str">
            <v>Transporte de material drenante</v>
          </cell>
          <cell r="F29">
            <v>1321.1150630002205</v>
          </cell>
        </row>
        <row r="30">
          <cell r="C30" t="str">
            <v>T0010006</v>
          </cell>
          <cell r="D30" t="str">
            <v>m3-km</v>
          </cell>
          <cell r="E30" t="str">
            <v>Transporte de material fresado</v>
          </cell>
          <cell r="F30">
            <v>1321.1150630002205</v>
          </cell>
        </row>
        <row r="31">
          <cell r="C31" t="str">
            <v>T0010480</v>
          </cell>
          <cell r="D31" t="str">
            <v>m3-km</v>
          </cell>
          <cell r="E31" t="str">
            <v>Transporte de material sobrante de poda</v>
          </cell>
          <cell r="F31">
            <v>1321.1150630002205</v>
          </cell>
        </row>
        <row r="32">
          <cell r="C32" t="str">
            <v>T0010130</v>
          </cell>
          <cell r="D32" t="str">
            <v>m3-km</v>
          </cell>
          <cell r="E32" t="str">
            <v>Transporte de mezcla asfáltica drenante</v>
          </cell>
          <cell r="F32">
            <v>1305.572532847277</v>
          </cell>
        </row>
        <row r="33">
          <cell r="C33" t="str">
            <v>T0010510</v>
          </cell>
          <cell r="D33" t="str">
            <v>m3-km</v>
          </cell>
          <cell r="E33" t="str">
            <v>Transporte de mezcla de mortero</v>
          </cell>
          <cell r="F33">
            <v>1341.8384365374789</v>
          </cell>
        </row>
        <row r="34">
          <cell r="C34" t="str">
            <v>T0010065</v>
          </cell>
          <cell r="D34" t="str">
            <v>m3-km</v>
          </cell>
          <cell r="E34" t="str">
            <v>Transporte de mezcla en caliente</v>
          </cell>
          <cell r="F34">
            <v>1305.572532847277</v>
          </cell>
        </row>
        <row r="35">
          <cell r="C35" t="str">
            <v>T0010240</v>
          </cell>
          <cell r="D35" t="str">
            <v>m3-km</v>
          </cell>
          <cell r="E35" t="str">
            <v>Transporte de mezcla en frío</v>
          </cell>
          <cell r="F35">
            <v>1305.572532847277</v>
          </cell>
        </row>
        <row r="36">
          <cell r="C36" t="str">
            <v>T0010091</v>
          </cell>
          <cell r="D36" t="str">
            <v>m3-km</v>
          </cell>
          <cell r="E36" t="str">
            <v>Transporte de piedra para concreto ciclópeo</v>
          </cell>
          <cell r="F36">
            <v>1321.1150630002205</v>
          </cell>
        </row>
        <row r="37">
          <cell r="C37" t="str">
            <v>T0010094</v>
          </cell>
          <cell r="D37" t="str">
            <v>m3-km</v>
          </cell>
          <cell r="E37" t="str">
            <v>Transporte de piedra para gaviones</v>
          </cell>
          <cell r="F37">
            <v>1321.1150630002205</v>
          </cell>
        </row>
        <row r="38">
          <cell r="C38" t="str">
            <v>T0010114</v>
          </cell>
          <cell r="D38" t="str">
            <v>kg-km</v>
          </cell>
          <cell r="E38" t="str">
            <v>Transporte de tubería</v>
          </cell>
          <cell r="F38">
            <v>1.4129449852620384</v>
          </cell>
        </row>
        <row r="39">
          <cell r="C39" t="str">
            <v>T0010115</v>
          </cell>
          <cell r="D39" t="str">
            <v>kg-km</v>
          </cell>
          <cell r="E39" t="str">
            <v>Transporte de tubería de concreto</v>
          </cell>
          <cell r="F39">
            <v>2.7759628338280553</v>
          </cell>
        </row>
        <row r="40">
          <cell r="C40" t="str">
            <v>T0010016</v>
          </cell>
          <cell r="D40" t="str">
            <v>m3-km</v>
          </cell>
          <cell r="E40" t="str">
            <v>Transporte tierra abonada</v>
          </cell>
          <cell r="F40">
            <v>1321.1150630002205</v>
          </cell>
        </row>
      </sheetData>
      <sheetData sheetId="7">
        <row r="15">
          <cell r="C15" t="str">
            <v>A0100030</v>
          </cell>
          <cell r="D15" t="str">
            <v>día</v>
          </cell>
          <cell r="E15" t="str">
            <v xml:space="preserve">Maestro </v>
          </cell>
          <cell r="F15">
            <v>154166.66666666669</v>
          </cell>
        </row>
        <row r="16">
          <cell r="C16" t="str">
            <v>A0100150</v>
          </cell>
          <cell r="D16" t="str">
            <v>día</v>
          </cell>
          <cell r="E16" t="str">
            <v>Ayudante</v>
          </cell>
          <cell r="F16">
            <v>64750.000000000007</v>
          </cell>
        </row>
        <row r="17">
          <cell r="C17" t="str">
            <v>A0100190</v>
          </cell>
          <cell r="D17" t="str">
            <v>día</v>
          </cell>
          <cell r="E17" t="str">
            <v>Almacenista</v>
          </cell>
          <cell r="F17">
            <v>64750.000000000007</v>
          </cell>
        </row>
        <row r="18">
          <cell r="C18" t="str">
            <v>A0030010</v>
          </cell>
          <cell r="D18" t="str">
            <v>día</v>
          </cell>
          <cell r="E18" t="str">
            <v>Obrero</v>
          </cell>
          <cell r="F18">
            <v>61666.666666666672</v>
          </cell>
        </row>
        <row r="19">
          <cell r="C19" t="str">
            <v>A0030020</v>
          </cell>
          <cell r="D19" t="str">
            <v>día</v>
          </cell>
          <cell r="E19" t="str">
            <v>Obrero (2)</v>
          </cell>
          <cell r="F19">
            <v>123333.33333333334</v>
          </cell>
        </row>
        <row r="20">
          <cell r="C20" t="str">
            <v>A0030030</v>
          </cell>
          <cell r="D20" t="str">
            <v>día</v>
          </cell>
          <cell r="E20" t="str">
            <v>Obrero (3)</v>
          </cell>
          <cell r="F20">
            <v>185000</v>
          </cell>
        </row>
        <row r="21">
          <cell r="C21" t="str">
            <v>A0030040</v>
          </cell>
          <cell r="D21" t="str">
            <v>día</v>
          </cell>
          <cell r="E21" t="str">
            <v>Obrero (4)</v>
          </cell>
          <cell r="F21">
            <v>246666.66666666669</v>
          </cell>
        </row>
        <row r="22">
          <cell r="C22" t="str">
            <v>A0030050</v>
          </cell>
          <cell r="D22" t="str">
            <v>día</v>
          </cell>
          <cell r="E22" t="str">
            <v>Obrero (5)</v>
          </cell>
          <cell r="F22">
            <v>308333.33333333337</v>
          </cell>
        </row>
        <row r="23">
          <cell r="C23" t="str">
            <v>A0030060</v>
          </cell>
          <cell r="D23" t="str">
            <v>día</v>
          </cell>
          <cell r="E23" t="str">
            <v>Obrero (6)</v>
          </cell>
          <cell r="F23">
            <v>370000</v>
          </cell>
        </row>
        <row r="24">
          <cell r="C24" t="str">
            <v>A0030070</v>
          </cell>
          <cell r="D24" t="str">
            <v>día</v>
          </cell>
          <cell r="E24" t="str">
            <v>Obrero (7)</v>
          </cell>
          <cell r="F24">
            <v>431666.66666666669</v>
          </cell>
        </row>
        <row r="25">
          <cell r="C25" t="str">
            <v>A0030080</v>
          </cell>
          <cell r="D25" t="str">
            <v>día</v>
          </cell>
          <cell r="E25" t="str">
            <v>Obrero (8)</v>
          </cell>
          <cell r="F25">
            <v>493333.33333333337</v>
          </cell>
        </row>
        <row r="26">
          <cell r="C26" t="str">
            <v>A0030090</v>
          </cell>
          <cell r="D26" t="str">
            <v>día</v>
          </cell>
          <cell r="E26" t="str">
            <v>Obrero (9)</v>
          </cell>
          <cell r="F26">
            <v>555000</v>
          </cell>
        </row>
        <row r="27">
          <cell r="C27" t="str">
            <v>A0030100</v>
          </cell>
          <cell r="D27" t="str">
            <v>día</v>
          </cell>
          <cell r="E27" t="str">
            <v>Obrero (10)</v>
          </cell>
          <cell r="F27">
            <v>616666.66666666674</v>
          </cell>
        </row>
        <row r="28">
          <cell r="C28" t="str">
            <v>A0100060</v>
          </cell>
          <cell r="D28" t="str">
            <v>día</v>
          </cell>
          <cell r="E28" t="str">
            <v>Obrero (prueba de carga)</v>
          </cell>
          <cell r="F28">
            <v>64750.000000000007</v>
          </cell>
        </row>
        <row r="29">
          <cell r="C29" t="str">
            <v>A0100200</v>
          </cell>
          <cell r="D29" t="str">
            <v>día</v>
          </cell>
          <cell r="E29" t="str">
            <v xml:space="preserve">Obrero de hincado </v>
          </cell>
          <cell r="F29">
            <v>61666.666666666672</v>
          </cell>
        </row>
        <row r="30">
          <cell r="C30" t="str">
            <v>A0030120</v>
          </cell>
          <cell r="D30" t="str">
            <v>día</v>
          </cell>
          <cell r="E30" t="str">
            <v>Obreros de hincado (2)</v>
          </cell>
          <cell r="F30">
            <v>115316.66666666669</v>
          </cell>
        </row>
        <row r="31">
          <cell r="C31" t="str">
            <v>A0100210</v>
          </cell>
          <cell r="D31" t="str">
            <v>día</v>
          </cell>
          <cell r="E31" t="str">
            <v xml:space="preserve">Obrero de izado </v>
          </cell>
          <cell r="F31">
            <v>61666.666666666672</v>
          </cell>
        </row>
        <row r="32">
          <cell r="C32" t="str">
            <v>A0030110</v>
          </cell>
          <cell r="D32" t="str">
            <v>día</v>
          </cell>
          <cell r="E32" t="str">
            <v>Obreros de izado (2)</v>
          </cell>
          <cell r="F32">
            <v>115316.66666666669</v>
          </cell>
        </row>
        <row r="33">
          <cell r="C33" t="str">
            <v>A0040010</v>
          </cell>
          <cell r="D33" t="str">
            <v>día</v>
          </cell>
          <cell r="E33" t="str">
            <v>Oficial</v>
          </cell>
          <cell r="F33">
            <v>104833.33333333334</v>
          </cell>
        </row>
        <row r="34">
          <cell r="C34" t="str">
            <v>A0040020</v>
          </cell>
          <cell r="D34" t="str">
            <v>día</v>
          </cell>
          <cell r="E34" t="str">
            <v>Oficial (2)</v>
          </cell>
          <cell r="F34">
            <v>209666.66666666669</v>
          </cell>
        </row>
        <row r="35">
          <cell r="C35" t="str">
            <v>A0040030</v>
          </cell>
          <cell r="D35" t="str">
            <v>día</v>
          </cell>
          <cell r="E35" t="str">
            <v>Oficial (3)</v>
          </cell>
          <cell r="F35">
            <v>314500</v>
          </cell>
        </row>
        <row r="36">
          <cell r="C36" t="str">
            <v>A0100050</v>
          </cell>
          <cell r="D36" t="str">
            <v>día</v>
          </cell>
          <cell r="E36" t="str">
            <v>Oficial + 3 Ayudantes (armado e inyección de anclajes)</v>
          </cell>
          <cell r="F36">
            <v>299083.33333333331</v>
          </cell>
        </row>
        <row r="37">
          <cell r="C37" t="str">
            <v>A0041000</v>
          </cell>
          <cell r="D37" t="str">
            <v>día</v>
          </cell>
          <cell r="E37" t="str">
            <v>Oficial experto en desmontaje</v>
          </cell>
          <cell r="F37">
            <v>123333.33333333334</v>
          </cell>
        </row>
        <row r="38">
          <cell r="C38" t="str">
            <v>A0041001</v>
          </cell>
          <cell r="D38" t="str">
            <v>día</v>
          </cell>
          <cell r="E38" t="str">
            <v>Oficial experto en explosivos</v>
          </cell>
          <cell r="F38">
            <v>126416.66666666667</v>
          </cell>
        </row>
        <row r="39">
          <cell r="C39" t="str">
            <v>A0041002</v>
          </cell>
          <cell r="D39" t="str">
            <v>día</v>
          </cell>
          <cell r="E39" t="str">
            <v xml:space="preserve">Oficial  Obrero (3) Cuadrilla de un oficial y 3 Obreros. </v>
          </cell>
          <cell r="F39">
            <v>289833.33333333337</v>
          </cell>
        </row>
        <row r="40">
          <cell r="C40" t="str">
            <v>A0041008</v>
          </cell>
          <cell r="D40" t="str">
            <v>día</v>
          </cell>
          <cell r="E40" t="str">
            <v>1 Oficial y 1 Obrero.</v>
          </cell>
          <cell r="F40">
            <v>166500.00000000003</v>
          </cell>
        </row>
        <row r="41">
          <cell r="C41" t="str">
            <v>A0041004</v>
          </cell>
          <cell r="D41" t="str">
            <v>día</v>
          </cell>
          <cell r="E41" t="str">
            <v>Cuadrilla de Un Oficial y (2) Obreros.</v>
          </cell>
          <cell r="F41">
            <v>228166.66666666669</v>
          </cell>
        </row>
        <row r="42">
          <cell r="C42" t="str">
            <v>A0041006</v>
          </cell>
          <cell r="D42" t="str">
            <v>día</v>
          </cell>
          <cell r="E42" t="str">
            <v>Cuadrilla de un oficial y (4) Obreros.</v>
          </cell>
          <cell r="F42">
            <v>351500.00000000006</v>
          </cell>
        </row>
        <row r="43">
          <cell r="C43" t="str">
            <v>A0100010</v>
          </cell>
          <cell r="D43" t="str">
            <v>día</v>
          </cell>
          <cell r="E43" t="str">
            <v>Cuadrilla de desmontaje (10 personas)</v>
          </cell>
          <cell r="F43">
            <v>577816.66666666663</v>
          </cell>
        </row>
        <row r="44">
          <cell r="C44" t="str">
            <v>A0100180</v>
          </cell>
          <cell r="D44" t="str">
            <v>día</v>
          </cell>
          <cell r="E44" t="str">
            <v>Cuadrilla de fabricación</v>
          </cell>
          <cell r="F44">
            <v>315116.66666666669</v>
          </cell>
        </row>
        <row r="45">
          <cell r="C45" t="str">
            <v>A0010010</v>
          </cell>
          <cell r="D45" t="str">
            <v>día</v>
          </cell>
          <cell r="E45" t="str">
            <v>Cadenero</v>
          </cell>
          <cell r="F45">
            <v>70916.666666666672</v>
          </cell>
        </row>
        <row r="46">
          <cell r="C46" t="str">
            <v>A0100240</v>
          </cell>
          <cell r="D46" t="str">
            <v>día</v>
          </cell>
          <cell r="E46" t="str">
            <v>Cadeneros (2)</v>
          </cell>
          <cell r="F46">
            <v>141833.33333333334</v>
          </cell>
        </row>
        <row r="47">
          <cell r="C47" t="str">
            <v>A0100220</v>
          </cell>
          <cell r="D47" t="str">
            <v>día</v>
          </cell>
          <cell r="E47" t="str">
            <v>Carpintero</v>
          </cell>
          <cell r="F47">
            <v>123333.33333333334</v>
          </cell>
        </row>
        <row r="48">
          <cell r="C48" t="str">
            <v>A0100130</v>
          </cell>
          <cell r="D48" t="str">
            <v>día</v>
          </cell>
          <cell r="E48" t="str">
            <v>Armador</v>
          </cell>
          <cell r="F48">
            <v>64750.000000000007</v>
          </cell>
        </row>
        <row r="49">
          <cell r="C49" t="str">
            <v>A0050010</v>
          </cell>
          <cell r="D49" t="str">
            <v>día</v>
          </cell>
          <cell r="E49" t="str">
            <v>Paletero</v>
          </cell>
          <cell r="F49">
            <v>61666.666666666672</v>
          </cell>
        </row>
        <row r="50">
          <cell r="C50" t="str">
            <v>A0050020</v>
          </cell>
          <cell r="D50" t="str">
            <v>día</v>
          </cell>
          <cell r="E50" t="str">
            <v>Paletero (2)</v>
          </cell>
          <cell r="F50">
            <v>123333.33333333334</v>
          </cell>
        </row>
        <row r="51">
          <cell r="C51" t="str">
            <v>A0070010</v>
          </cell>
          <cell r="D51" t="str">
            <v>día</v>
          </cell>
          <cell r="E51" t="str">
            <v>Rastrillero</v>
          </cell>
          <cell r="F51">
            <v>78933.333333333343</v>
          </cell>
        </row>
        <row r="52">
          <cell r="C52" t="str">
            <v>A0070020</v>
          </cell>
          <cell r="D52" t="str">
            <v>día</v>
          </cell>
          <cell r="E52" t="str">
            <v>Rastrilleros (2)</v>
          </cell>
          <cell r="F52">
            <v>157866.66666666669</v>
          </cell>
        </row>
        <row r="53">
          <cell r="C53" t="str">
            <v>A0100140</v>
          </cell>
          <cell r="D53" t="str">
            <v>día</v>
          </cell>
          <cell r="E53" t="str">
            <v>Cortador</v>
          </cell>
          <cell r="F53">
            <v>80166.666666666672</v>
          </cell>
        </row>
        <row r="54">
          <cell r="C54" t="str">
            <v>A0100092</v>
          </cell>
          <cell r="D54" t="str">
            <v>día</v>
          </cell>
          <cell r="E54" t="str">
            <v>Operador prueba de integridad</v>
          </cell>
          <cell r="F54">
            <v>131350</v>
          </cell>
        </row>
        <row r="55">
          <cell r="C55" t="str">
            <v>A0100280</v>
          </cell>
          <cell r="D55" t="str">
            <v>día</v>
          </cell>
          <cell r="E55" t="str">
            <v xml:space="preserve">Operador de maquinaria pesada </v>
          </cell>
          <cell r="F55">
            <v>131350</v>
          </cell>
        </row>
        <row r="56">
          <cell r="C56" t="str">
            <v>A0060010</v>
          </cell>
          <cell r="D56" t="str">
            <v>día</v>
          </cell>
          <cell r="E56" t="str">
            <v>Perforador</v>
          </cell>
          <cell r="F56">
            <v>104833.33333333334</v>
          </cell>
        </row>
        <row r="57">
          <cell r="C57" t="str">
            <v>A0100040</v>
          </cell>
          <cell r="D57" t="str">
            <v>día</v>
          </cell>
          <cell r="E57" t="str">
            <v>Perforador + Ayudante1 + Ayudante2</v>
          </cell>
          <cell r="F57">
            <v>234333.33333333334</v>
          </cell>
        </row>
        <row r="58">
          <cell r="C58" t="str">
            <v>A0080010</v>
          </cell>
          <cell r="D58" t="str">
            <v>día</v>
          </cell>
          <cell r="E58" t="str">
            <v>Soldador</v>
          </cell>
          <cell r="F58">
            <v>104833.33333333334</v>
          </cell>
        </row>
        <row r="59">
          <cell r="C59" t="str">
            <v>A0010083</v>
          </cell>
          <cell r="D59" t="str">
            <v>día</v>
          </cell>
          <cell r="E59" t="str">
            <v>Soldador (2)</v>
          </cell>
          <cell r="F59">
            <v>209666.66666666669</v>
          </cell>
        </row>
        <row r="60">
          <cell r="C60" t="str">
            <v>A0080012</v>
          </cell>
          <cell r="D60" t="str">
            <v>día</v>
          </cell>
          <cell r="E60" t="str">
            <v>Soldador 1A</v>
          </cell>
          <cell r="F60">
            <v>131966.66666666669</v>
          </cell>
        </row>
        <row r="61">
          <cell r="C61" t="str">
            <v>A0100090</v>
          </cell>
          <cell r="D61" t="str">
            <v>día</v>
          </cell>
          <cell r="E61" t="str">
            <v>Soldador experto en montaje y pruebas</v>
          </cell>
          <cell r="F61">
            <v>131966.66666666669</v>
          </cell>
        </row>
        <row r="62">
          <cell r="C62" t="str">
            <v>A0040110</v>
          </cell>
          <cell r="D62" t="str">
            <v>día</v>
          </cell>
          <cell r="E62" t="str">
            <v>Celador</v>
          </cell>
          <cell r="F62">
            <v>61666.666666666672</v>
          </cell>
        </row>
        <row r="63">
          <cell r="C63" t="str">
            <v>A0100160</v>
          </cell>
          <cell r="D63" t="str">
            <v>día</v>
          </cell>
          <cell r="E63" t="str">
            <v xml:space="preserve">Inspector </v>
          </cell>
          <cell r="F63">
            <v>98666.666666666686</v>
          </cell>
        </row>
        <row r="64">
          <cell r="C64" t="str">
            <v>A0020010</v>
          </cell>
          <cell r="D64" t="str">
            <v>día</v>
          </cell>
          <cell r="E64" t="str">
            <v>Inspector de fabricación y montaje</v>
          </cell>
          <cell r="F64">
            <v>123333.33333333334</v>
          </cell>
        </row>
        <row r="65">
          <cell r="C65" t="str">
            <v>A0100260</v>
          </cell>
          <cell r="D65" t="str">
            <v>día</v>
          </cell>
          <cell r="E65" t="str">
            <v>Técnico electricista</v>
          </cell>
          <cell r="F65">
            <v>98666.666666666686</v>
          </cell>
        </row>
        <row r="66">
          <cell r="C66" t="str">
            <v>A0100250</v>
          </cell>
          <cell r="D66" t="str">
            <v>día</v>
          </cell>
          <cell r="E66" t="str">
            <v>Técnico y/o profesionale HSEQ para obra</v>
          </cell>
          <cell r="F66">
            <v>92500</v>
          </cell>
        </row>
        <row r="67">
          <cell r="C67" t="str">
            <v>A0090010</v>
          </cell>
          <cell r="D67" t="str">
            <v>día</v>
          </cell>
          <cell r="E67" t="str">
            <v>Topógrafo</v>
          </cell>
          <cell r="F67">
            <v>148000</v>
          </cell>
        </row>
        <row r="68">
          <cell r="C68" t="str">
            <v>A0100181</v>
          </cell>
          <cell r="D68" t="str">
            <v>día</v>
          </cell>
          <cell r="E68" t="str">
            <v>Calculista</v>
          </cell>
          <cell r="F68">
            <v>308333.33333333337</v>
          </cell>
        </row>
        <row r="69">
          <cell r="C69" t="str">
            <v>A0100170</v>
          </cell>
          <cell r="D69" t="str">
            <v>día</v>
          </cell>
          <cell r="E69" t="str">
            <v>Dibujante</v>
          </cell>
          <cell r="F69">
            <v>92500</v>
          </cell>
        </row>
        <row r="70">
          <cell r="C70" t="str">
            <v>A0100182</v>
          </cell>
          <cell r="D70" t="str">
            <v>día</v>
          </cell>
          <cell r="E70" t="str">
            <v>Dibujante 2</v>
          </cell>
          <cell r="F70">
            <v>92500</v>
          </cell>
        </row>
        <row r="71">
          <cell r="C71" t="str">
            <v>A0100270</v>
          </cell>
          <cell r="D71" t="str">
            <v>día</v>
          </cell>
          <cell r="E71" t="str">
            <v xml:space="preserve">Técnico agricola, técnico en botanica y/o jardinero </v>
          </cell>
          <cell r="F71">
            <v>61666.666666666672</v>
          </cell>
        </row>
        <row r="72">
          <cell r="C72" t="str">
            <v>A0100070</v>
          </cell>
          <cell r="D72" t="str">
            <v>día</v>
          </cell>
          <cell r="E72" t="str">
            <v>Ingeniero de montaje y prueba</v>
          </cell>
          <cell r="F72">
            <v>478533.33333333337</v>
          </cell>
        </row>
        <row r="73">
          <cell r="C73" t="str">
            <v>A0100069</v>
          </cell>
          <cell r="D73" t="str">
            <v>día</v>
          </cell>
          <cell r="E73" t="str">
            <v>Ingeniero de Montaje y Prueba Pilote 1</v>
          </cell>
          <cell r="F73">
            <v>469900.00000000006</v>
          </cell>
        </row>
        <row r="74">
          <cell r="C74" t="str">
            <v>A0100082</v>
          </cell>
          <cell r="D74" t="str">
            <v>día</v>
          </cell>
          <cell r="E74" t="str">
            <v>Ingeniero Especialista prueba de  integridad</v>
          </cell>
          <cell r="F74">
            <v>403916.66666666669</v>
          </cell>
        </row>
        <row r="75">
          <cell r="C75" t="str">
            <v>A0100071</v>
          </cell>
          <cell r="D75" t="str">
            <v>día</v>
          </cell>
          <cell r="E75" t="str">
            <v xml:space="preserve">Ingeniero Geotecnista </v>
          </cell>
          <cell r="F75">
            <v>403916.66666666669</v>
          </cell>
        </row>
        <row r="76">
          <cell r="C76" t="str">
            <v>A0100020</v>
          </cell>
          <cell r="D76" t="str">
            <v>día</v>
          </cell>
          <cell r="E76" t="str">
            <v>Ingeniero supervisor</v>
          </cell>
          <cell r="F76">
            <v>363833.33333333337</v>
          </cell>
        </row>
        <row r="77">
          <cell r="C77" t="str">
            <v>A0100080</v>
          </cell>
          <cell r="D77" t="str">
            <v>día</v>
          </cell>
          <cell r="E77" t="str">
            <v>Ingeniero supervisor y director de prueba</v>
          </cell>
          <cell r="F77">
            <v>561166.66666666674</v>
          </cell>
        </row>
        <row r="78">
          <cell r="C78" t="str">
            <v>A0100081</v>
          </cell>
          <cell r="D78" t="str">
            <v>día</v>
          </cell>
          <cell r="E78" t="str">
            <v>Ingeniero Supervisor y Director de Prueba Pilote</v>
          </cell>
          <cell r="F78">
            <v>561166.66666666674</v>
          </cell>
        </row>
        <row r="79">
          <cell r="C79" t="str">
            <v>A0100230</v>
          </cell>
          <cell r="D79" t="str">
            <v>día</v>
          </cell>
          <cell r="E79" t="str">
            <v xml:space="preserve">Inspector de fabricacion montaje y pintura </v>
          </cell>
          <cell r="F79">
            <v>135666.66666666669</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58677.433987924393</v>
          </cell>
        </row>
        <row r="9">
          <cell r="A9" t="str">
            <v>A0100150</v>
          </cell>
          <cell r="B9" t="str">
            <v>día</v>
          </cell>
          <cell r="C9" t="str">
            <v>Ayudante</v>
          </cell>
          <cell r="D9">
            <v>54131</v>
          </cell>
        </row>
        <row r="10">
          <cell r="A10" t="str">
            <v>A0010010</v>
          </cell>
          <cell r="B10" t="str">
            <v>día</v>
          </cell>
          <cell r="C10" t="str">
            <v>Cadenero</v>
          </cell>
          <cell r="D10">
            <v>69346.058349365194</v>
          </cell>
        </row>
        <row r="11">
          <cell r="A11" t="str">
            <v>A0100181</v>
          </cell>
          <cell r="B11" t="str">
            <v>día</v>
          </cell>
          <cell r="C11" t="str">
            <v>Calculista</v>
          </cell>
          <cell r="D11">
            <v>320058.73084322392</v>
          </cell>
        </row>
        <row r="12">
          <cell r="A12" t="str">
            <v>A0100140</v>
          </cell>
          <cell r="B12" t="str">
            <v>día</v>
          </cell>
          <cell r="C12" t="str">
            <v>Cortador</v>
          </cell>
          <cell r="D12">
            <v>80014.682710805981</v>
          </cell>
        </row>
        <row r="13">
          <cell r="A13" t="str">
            <v>A0100010</v>
          </cell>
          <cell r="B13" t="str">
            <v>día</v>
          </cell>
          <cell r="C13" t="str">
            <v>Cuadrilla de desmontaje (10 personas)</v>
          </cell>
          <cell r="D13">
            <v>586774.33987924387</v>
          </cell>
        </row>
        <row r="14">
          <cell r="A14" t="str">
            <v>A0100180</v>
          </cell>
          <cell r="B14" t="str">
            <v>día</v>
          </cell>
          <cell r="C14" t="str">
            <v>Cuadrilla de fabricación</v>
          </cell>
          <cell r="D14">
            <v>320058.73084322392</v>
          </cell>
        </row>
        <row r="15">
          <cell r="A15" t="str">
            <v>A0041004</v>
          </cell>
          <cell r="B15" t="str">
            <v>día</v>
          </cell>
          <cell r="C15" t="str">
            <v>Cuadrilla de Un Oficial y (2) Obreros.</v>
          </cell>
          <cell r="D15">
            <v>213372.48722881597</v>
          </cell>
        </row>
        <row r="16">
          <cell r="A16" t="str">
            <v>A0041006</v>
          </cell>
          <cell r="B16" t="str">
            <v>día</v>
          </cell>
          <cell r="C16" t="str">
            <v>Cuadrilla de un oficial y (4) Obreros.</v>
          </cell>
          <cell r="D16">
            <v>320058.73084322392</v>
          </cell>
        </row>
        <row r="17">
          <cell r="A17" t="str">
            <v>A0100170</v>
          </cell>
          <cell r="B17" t="str">
            <v>día</v>
          </cell>
          <cell r="C17" t="str">
            <v>Dibujante</v>
          </cell>
          <cell r="D17">
            <v>106686.24361440798</v>
          </cell>
        </row>
        <row r="18">
          <cell r="A18" t="str">
            <v>A0100182</v>
          </cell>
          <cell r="B18" t="str">
            <v>día</v>
          </cell>
          <cell r="C18" t="str">
            <v>Dibujante 2</v>
          </cell>
          <cell r="D18">
            <v>96017.619252967183</v>
          </cell>
        </row>
        <row r="19">
          <cell r="A19" t="str">
            <v>A0100120</v>
          </cell>
          <cell r="B19" t="str">
            <v>u</v>
          </cell>
          <cell r="C19" t="str">
            <v>Estudios, análisis e informes</v>
          </cell>
          <cell r="D19">
            <v>2133724.8722881596</v>
          </cell>
        </row>
        <row r="20">
          <cell r="A20" t="str">
            <v>A0100070</v>
          </cell>
          <cell r="B20" t="str">
            <v>día</v>
          </cell>
          <cell r="C20" t="str">
            <v>Ingeniero de montaje y prueba</v>
          </cell>
          <cell r="D20">
            <v>485912.31941843667</v>
          </cell>
        </row>
        <row r="21">
          <cell r="A21" t="str">
            <v>A0100069</v>
          </cell>
          <cell r="B21" t="str">
            <v>día</v>
          </cell>
          <cell r="C21" t="str">
            <v>Ingeniero de Montaje y Prueba Pilote (1)</v>
          </cell>
          <cell r="D21">
            <v>477235.31371453602</v>
          </cell>
        </row>
        <row r="22">
          <cell r="A22" t="str">
            <v>A0100082</v>
          </cell>
          <cell r="B22" t="str">
            <v>día</v>
          </cell>
          <cell r="C22" t="str">
            <v>Ingeniero Especialista prueba de  integridad</v>
          </cell>
          <cell r="D22">
            <v>544482.10791976599</v>
          </cell>
        </row>
        <row r="23">
          <cell r="A23" t="str">
            <v>A0100071</v>
          </cell>
          <cell r="B23" t="str">
            <v>día</v>
          </cell>
          <cell r="C23" t="str">
            <v xml:space="preserve">Ingeniero Geotecnista </v>
          </cell>
          <cell r="D23">
            <v>605221.14784707059</v>
          </cell>
        </row>
        <row r="24">
          <cell r="A24" t="str">
            <v>A0100020</v>
          </cell>
          <cell r="B24" t="str">
            <v>día</v>
          </cell>
          <cell r="C24" t="str">
            <v>Ingeniero supervisor</v>
          </cell>
          <cell r="D24">
            <v>468558.30801063532</v>
          </cell>
        </row>
        <row r="25">
          <cell r="A25" t="str">
            <v>A0100080</v>
          </cell>
          <cell r="B25" t="str">
            <v>día</v>
          </cell>
          <cell r="C25" t="str">
            <v>Ingeniero supervisor y director de prueba</v>
          </cell>
          <cell r="D25">
            <v>557497.61647561705</v>
          </cell>
        </row>
        <row r="26">
          <cell r="A26" t="str">
            <v>A0100081</v>
          </cell>
          <cell r="B26" t="str">
            <v>día</v>
          </cell>
          <cell r="C26" t="str">
            <v>Ingeniero Supervisor y Director de Prueba Pilote</v>
          </cell>
          <cell r="D26">
            <v>577020.87930939358</v>
          </cell>
        </row>
        <row r="27">
          <cell r="A27" t="str">
            <v>A0100160</v>
          </cell>
          <cell r="B27" t="str">
            <v>día</v>
          </cell>
          <cell r="C27" t="str">
            <v>Inspector</v>
          </cell>
          <cell r="D27">
            <v>145339.84554033595</v>
          </cell>
        </row>
        <row r="28">
          <cell r="A28" t="str">
            <v>A0020010</v>
          </cell>
          <cell r="B28" t="str">
            <v>día</v>
          </cell>
          <cell r="C28" t="str">
            <v>Inspector de fabricación y montaje</v>
          </cell>
          <cell r="D28">
            <v>162693.85694813728</v>
          </cell>
        </row>
        <row r="29">
          <cell r="A29" t="str">
            <v>A0041008</v>
          </cell>
          <cell r="B29" t="str">
            <v>día</v>
          </cell>
          <cell r="C29" t="str">
            <v>1 Oficial y 1 Obrero.</v>
          </cell>
          <cell r="D29">
            <v>160817.24361440798</v>
          </cell>
        </row>
        <row r="30">
          <cell r="A30" t="str">
            <v>A0100030</v>
          </cell>
          <cell r="B30" t="str">
            <v>día</v>
          </cell>
          <cell r="C30" t="str">
            <v>Maestro</v>
          </cell>
          <cell r="D30">
            <v>160029.36542161196</v>
          </cell>
        </row>
        <row r="31">
          <cell r="A31" t="str">
            <v>A0030100</v>
          </cell>
          <cell r="B31" t="str">
            <v>día</v>
          </cell>
          <cell r="C31" t="str">
            <v>Obrero (10)</v>
          </cell>
          <cell r="D31">
            <v>541310</v>
          </cell>
        </row>
        <row r="32">
          <cell r="A32" t="str">
            <v>A0030020</v>
          </cell>
          <cell r="B32" t="str">
            <v>día</v>
          </cell>
          <cell r="C32" t="str">
            <v>Obrero (2)</v>
          </cell>
          <cell r="D32">
            <v>108262</v>
          </cell>
        </row>
        <row r="33">
          <cell r="A33" t="str">
            <v>A0030030</v>
          </cell>
          <cell r="B33" t="str">
            <v>día</v>
          </cell>
          <cell r="C33" t="str">
            <v>Obrero (3)</v>
          </cell>
          <cell r="D33">
            <v>162393</v>
          </cell>
        </row>
        <row r="34">
          <cell r="A34" t="str">
            <v>A0030040</v>
          </cell>
          <cell r="B34" t="str">
            <v>día</v>
          </cell>
          <cell r="C34" t="str">
            <v>Obrero (4)</v>
          </cell>
          <cell r="D34">
            <v>216524</v>
          </cell>
        </row>
        <row r="35">
          <cell r="A35" t="str">
            <v>A0030050</v>
          </cell>
          <cell r="B35" t="str">
            <v>día</v>
          </cell>
          <cell r="C35" t="str">
            <v>Obrero (5)</v>
          </cell>
          <cell r="D35">
            <v>270655</v>
          </cell>
        </row>
        <row r="36">
          <cell r="A36" t="str">
            <v>A0030060</v>
          </cell>
          <cell r="B36" t="str">
            <v>día</v>
          </cell>
          <cell r="C36" t="str">
            <v>Obrero (6)</v>
          </cell>
          <cell r="D36">
            <v>324786</v>
          </cell>
        </row>
        <row r="37">
          <cell r="A37" t="str">
            <v>A0030070</v>
          </cell>
          <cell r="B37" t="str">
            <v>día</v>
          </cell>
          <cell r="C37" t="str">
            <v>Obrero (7)</v>
          </cell>
          <cell r="D37">
            <v>378917</v>
          </cell>
        </row>
        <row r="38">
          <cell r="A38" t="str">
            <v>A0030080</v>
          </cell>
          <cell r="B38" t="str">
            <v>día</v>
          </cell>
          <cell r="C38" t="str">
            <v>Obrero (8)</v>
          </cell>
          <cell r="D38">
            <v>433048</v>
          </cell>
        </row>
        <row r="39">
          <cell r="A39" t="str">
            <v>A0030090</v>
          </cell>
          <cell r="B39" t="str">
            <v>día</v>
          </cell>
          <cell r="C39" t="str">
            <v>Obrero (9)</v>
          </cell>
          <cell r="D39">
            <v>487179</v>
          </cell>
        </row>
        <row r="40">
          <cell r="A40" t="str">
            <v>A0100060</v>
          </cell>
          <cell r="B40" t="str">
            <v>día</v>
          </cell>
          <cell r="C40" t="str">
            <v>Obrero (prueba de carga)</v>
          </cell>
          <cell r="D40">
            <v>58677.433987924393</v>
          </cell>
        </row>
        <row r="41">
          <cell r="A41" t="str">
            <v>A0030120</v>
          </cell>
          <cell r="B41" t="str">
            <v>día</v>
          </cell>
          <cell r="C41" t="str">
            <v>Obreros de incado (2)</v>
          </cell>
          <cell r="D41">
            <v>117354.86797584879</v>
          </cell>
        </row>
        <row r="42">
          <cell r="A42" t="str">
            <v>A0030110</v>
          </cell>
          <cell r="B42" t="str">
            <v>día</v>
          </cell>
          <cell r="C42" t="str">
            <v>Obreros de izado (2)</v>
          </cell>
          <cell r="D42">
            <v>117354.86797584879</v>
          </cell>
        </row>
        <row r="43">
          <cell r="A43" t="str">
            <v>A0040010</v>
          </cell>
          <cell r="B43" t="str">
            <v>día</v>
          </cell>
          <cell r="C43" t="str">
            <v>Oficial</v>
          </cell>
          <cell r="D43">
            <v>106686.24361440798</v>
          </cell>
        </row>
        <row r="44">
          <cell r="A44" t="str">
            <v>A0041002</v>
          </cell>
          <cell r="B44" t="str">
            <v>día</v>
          </cell>
          <cell r="C44" t="str">
            <v xml:space="preserve">Oficial  Obrero (3) Cuadrilla de un oficial y 3 Obreros. </v>
          </cell>
          <cell r="D44">
            <v>266715.60903601995</v>
          </cell>
        </row>
        <row r="45">
          <cell r="A45" t="str">
            <v>A0040020</v>
          </cell>
          <cell r="B45" t="str">
            <v>día</v>
          </cell>
          <cell r="C45" t="str">
            <v>Oficial (2)</v>
          </cell>
          <cell r="D45">
            <v>213372.48722881597</v>
          </cell>
        </row>
        <row r="46">
          <cell r="A46" t="str">
            <v>A0040030</v>
          </cell>
          <cell r="B46" t="str">
            <v>día</v>
          </cell>
          <cell r="C46" t="str">
            <v>Oficial (3)</v>
          </cell>
          <cell r="D46">
            <v>320058.73084322398</v>
          </cell>
        </row>
        <row r="47">
          <cell r="A47" t="str">
            <v>A0100050</v>
          </cell>
          <cell r="B47" t="str">
            <v>día</v>
          </cell>
          <cell r="C47" t="str">
            <v>Oficial + 3 Ayudantes (armado e inyección de anclajes)</v>
          </cell>
          <cell r="D47">
            <v>282718.54557818116</v>
          </cell>
        </row>
        <row r="48">
          <cell r="A48" t="str">
            <v>A0041000</v>
          </cell>
          <cell r="B48" t="str">
            <v>día</v>
          </cell>
          <cell r="C48" t="str">
            <v>Oficial experto en desmontaje</v>
          </cell>
          <cell r="D48">
            <v>117354.86797584879</v>
          </cell>
        </row>
        <row r="49">
          <cell r="A49" t="str">
            <v>A0041001</v>
          </cell>
          <cell r="B49" t="str">
            <v>día</v>
          </cell>
          <cell r="C49" t="str">
            <v>Oficial experto en explosivos</v>
          </cell>
          <cell r="D49">
            <v>128023.49233728957</v>
          </cell>
        </row>
        <row r="50">
          <cell r="A50" t="str">
            <v>A0100092</v>
          </cell>
          <cell r="B50" t="str">
            <v>día</v>
          </cell>
          <cell r="C50" t="str">
            <v>Operador prueba de integridad</v>
          </cell>
          <cell r="D50">
            <v>133357.80451800997</v>
          </cell>
        </row>
        <row r="51">
          <cell r="A51" t="str">
            <v>A0050010</v>
          </cell>
          <cell r="B51" t="str">
            <v>día</v>
          </cell>
          <cell r="C51" t="str">
            <v>Paletero</v>
          </cell>
          <cell r="D51">
            <v>54131</v>
          </cell>
        </row>
        <row r="52">
          <cell r="A52" t="str">
            <v>A0050020</v>
          </cell>
          <cell r="B52" t="str">
            <v>día</v>
          </cell>
          <cell r="C52" t="str">
            <v>Paletero (2)</v>
          </cell>
          <cell r="D52">
            <v>108262</v>
          </cell>
        </row>
        <row r="53">
          <cell r="A53" t="str">
            <v>A0060010</v>
          </cell>
          <cell r="B53" t="str">
            <v>día</v>
          </cell>
          <cell r="C53" t="str">
            <v>Perforador</v>
          </cell>
          <cell r="D53">
            <v>106686.24361440798</v>
          </cell>
        </row>
        <row r="54">
          <cell r="A54" t="str">
            <v>A0100040</v>
          </cell>
          <cell r="B54" t="str">
            <v>día</v>
          </cell>
          <cell r="C54" t="str">
            <v>Perforador + Ayudante1 + Ayudante2</v>
          </cell>
          <cell r="D54">
            <v>213372.48722881597</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800146.82710805978</v>
          </cell>
        </row>
        <row r="56">
          <cell r="A56" t="str">
            <v>A0070010</v>
          </cell>
          <cell r="B56" t="str">
            <v>día</v>
          </cell>
          <cell r="C56" t="str">
            <v>Rastrillero</v>
          </cell>
          <cell r="D56">
            <v>80014.682710805981</v>
          </cell>
        </row>
        <row r="57">
          <cell r="A57" t="str">
            <v>A0070020</v>
          </cell>
          <cell r="B57" t="str">
            <v>día</v>
          </cell>
          <cell r="C57" t="str">
            <v>Rastrilleros (2)</v>
          </cell>
          <cell r="D57">
            <v>160029.36542161196</v>
          </cell>
        </row>
        <row r="58">
          <cell r="A58" t="str">
            <v>A0080010</v>
          </cell>
          <cell r="B58" t="str">
            <v>día</v>
          </cell>
          <cell r="C58" t="str">
            <v>Soldador</v>
          </cell>
          <cell r="D58">
            <v>106686.24361440798</v>
          </cell>
        </row>
        <row r="59">
          <cell r="A59" t="str">
            <v>A0010083</v>
          </cell>
          <cell r="B59" t="str">
            <v>día</v>
          </cell>
          <cell r="C59" t="str">
            <v>Soldador (2)</v>
          </cell>
          <cell r="D59">
            <v>213372.48722881597</v>
          </cell>
        </row>
        <row r="60">
          <cell r="A60" t="str">
            <v>A0080012</v>
          </cell>
          <cell r="B60" t="str">
            <v>día</v>
          </cell>
          <cell r="C60" t="str">
            <v>Soldador 1A</v>
          </cell>
          <cell r="D60">
            <v>133357.80451800997</v>
          </cell>
        </row>
        <row r="61">
          <cell r="A61" t="str">
            <v>A0100090</v>
          </cell>
          <cell r="B61" t="str">
            <v>día</v>
          </cell>
          <cell r="C61" t="str">
            <v>Soldador experto en montaje y pruebas</v>
          </cell>
          <cell r="D61">
            <v>160029.36542161196</v>
          </cell>
        </row>
        <row r="62">
          <cell r="A62" t="str">
            <v>A0100091</v>
          </cell>
          <cell r="B62" t="str">
            <v>día</v>
          </cell>
          <cell r="C62" t="str">
            <v>Soldador experto en montaje y pruebas</v>
          </cell>
          <cell r="D62">
            <v>160029.36542161196</v>
          </cell>
        </row>
        <row r="63">
          <cell r="A63" t="str">
            <v>A0090010</v>
          </cell>
          <cell r="B63" t="str">
            <v>día</v>
          </cell>
          <cell r="C63" t="str">
            <v>Topógrafo</v>
          </cell>
          <cell r="D63">
            <v>160029.36542161196</v>
          </cell>
        </row>
        <row r="64">
          <cell r="A64" t="str">
            <v>A0030010</v>
          </cell>
          <cell r="B64" t="str">
            <v>día</v>
          </cell>
          <cell r="C64" t="str">
            <v xml:space="preserve">Obrero </v>
          </cell>
          <cell r="D64">
            <v>54131</v>
          </cell>
        </row>
        <row r="65">
          <cell r="A65" t="str">
            <v>A0100100</v>
          </cell>
          <cell r="B65" t="str">
            <v>u</v>
          </cell>
          <cell r="C65" t="str">
            <v>Viáticos ingeniero y director</v>
          </cell>
          <cell r="D65">
            <v>533431.21807203989</v>
          </cell>
        </row>
        <row r="66">
          <cell r="A66" t="str">
            <v>A0100110</v>
          </cell>
          <cell r="B66" t="str">
            <v>u</v>
          </cell>
          <cell r="C66" t="str">
            <v>Viáticos soldadores</v>
          </cell>
          <cell r="D66">
            <v>266715.60903601995</v>
          </cell>
        </row>
        <row r="67">
          <cell r="A67" t="str">
            <v>A0040110</v>
          </cell>
          <cell r="B67" t="str">
            <v>día</v>
          </cell>
          <cell r="C67" t="str">
            <v>Celador</v>
          </cell>
          <cell r="D67">
            <v>54131</v>
          </cell>
        </row>
        <row r="68">
          <cell r="A68">
            <v>54131</v>
          </cell>
          <cell r="B68">
            <v>54131</v>
          </cell>
          <cell r="C68">
            <v>54131</v>
          </cell>
          <cell r="D68">
            <v>54131</v>
          </cell>
        </row>
        <row r="69">
          <cell r="A69">
            <v>54131</v>
          </cell>
          <cell r="B69">
            <v>54131</v>
          </cell>
          <cell r="C69">
            <v>54131</v>
          </cell>
          <cell r="D69">
            <v>54131</v>
          </cell>
        </row>
      </sheetData>
      <sheetData sheetId="4">
        <row r="6">
          <cell r="A6">
            <v>54131</v>
          </cell>
          <cell r="B6">
            <v>54131</v>
          </cell>
          <cell r="C6" t="str">
            <v>EQUIPOS VARIOS</v>
          </cell>
          <cell r="D6" t="str">
            <v>Moneda ($ Pesos)</v>
          </cell>
        </row>
        <row r="7">
          <cell r="A7" t="str">
            <v>C0010011</v>
          </cell>
          <cell r="B7" t="str">
            <v>u</v>
          </cell>
          <cell r="C7" t="str">
            <v>Andamiaje para Aplicar la Carga (Equipos Sustituto de la Tara)</v>
          </cell>
          <cell r="D7">
            <v>75930.285686902629</v>
          </cell>
        </row>
        <row r="8">
          <cell r="A8" t="str">
            <v>C0010010</v>
          </cell>
          <cell r="B8" t="str">
            <v>h</v>
          </cell>
          <cell r="C8" t="str">
            <v xml:space="preserve">Aspersor manual
</v>
          </cell>
          <cell r="D8">
            <v>3425.6032042832294</v>
          </cell>
        </row>
        <row r="9">
          <cell r="A9" t="str">
            <v>C0010020</v>
          </cell>
          <cell r="B9" t="str">
            <v>h</v>
          </cell>
          <cell r="C9" t="str">
            <v xml:space="preserve">Barredora mecánica de cepillo de 3658 mm ; 6 m3 </v>
          </cell>
          <cell r="D9">
            <v>163424.4100628091</v>
          </cell>
        </row>
        <row r="10">
          <cell r="A10" t="str">
            <v>C0010030</v>
          </cell>
          <cell r="B10" t="str">
            <v>h</v>
          </cell>
          <cell r="C10" t="str">
            <v xml:space="preserve">Bomba de concreto, Producción: 30 m3/h, POTENCIA: 67 HP, MAX PRESION DE CONCRETO: 1150 PSI
</v>
          </cell>
          <cell r="D10">
            <v>59454.814193110302</v>
          </cell>
        </row>
        <row r="11">
          <cell r="A11" t="str">
            <v>C0010040</v>
          </cell>
          <cell r="B11" t="str">
            <v>h</v>
          </cell>
          <cell r="C11" t="str">
            <v>Bomba de inyección de lechada</v>
          </cell>
          <cell r="D11">
            <v>69616.108090626061</v>
          </cell>
        </row>
        <row r="12">
          <cell r="A12" t="str">
            <v>C0010034</v>
          </cell>
          <cell r="B12" t="str">
            <v>h</v>
          </cell>
          <cell r="C12" t="str">
            <v>Bomba eléctrica para accionar la celda</v>
          </cell>
          <cell r="D12">
            <v>63925.510904559225</v>
          </cell>
        </row>
        <row r="13">
          <cell r="A13" t="str">
            <v>C0010050</v>
          </cell>
          <cell r="B13" t="str">
            <v>h</v>
          </cell>
          <cell r="C13" t="str">
            <v>Bomba para gato de tensionamiento</v>
          </cell>
          <cell r="D13">
            <v>531661.93171022658</v>
          </cell>
        </row>
        <row r="14">
          <cell r="A14" t="str">
            <v>C0010053</v>
          </cell>
          <cell r="B14" t="str">
            <v>h</v>
          </cell>
          <cell r="C14" t="str">
            <v xml:space="preserve">Buldozer Potencia al volante de 305 HP, motor de 2100 RPM, longitud de hoja 6,39m. </v>
          </cell>
          <cell r="D14">
            <v>256059.83565688183</v>
          </cell>
        </row>
        <row r="15">
          <cell r="A15" t="str">
            <v>C0010052</v>
          </cell>
          <cell r="B15" t="str">
            <v>h</v>
          </cell>
          <cell r="C15" t="str">
            <v xml:space="preserve">Buldozer, Potencia al volante de 140 HP, motor de 2200 RPM, longitud de hoja 4,80m. </v>
          </cell>
          <cell r="D15">
            <v>229583.22479715766</v>
          </cell>
        </row>
        <row r="16">
          <cell r="A16" t="str">
            <v>C0010051</v>
          </cell>
          <cell r="B16" t="str">
            <v>h</v>
          </cell>
          <cell r="C16" t="str">
            <v xml:space="preserve">Buldozer, Potencia al volante de 80 HP, motor de 2400 RPM, longitud de hoja 3,99m, </v>
          </cell>
          <cell r="D16">
            <v>179713.82969650606</v>
          </cell>
        </row>
        <row r="17">
          <cell r="A17" t="str">
            <v>C0010961</v>
          </cell>
          <cell r="B17" t="str">
            <v>h</v>
          </cell>
          <cell r="C17" t="str">
            <v>Caldera para pintura termoplástica</v>
          </cell>
          <cell r="D17">
            <v>52503.42601372327</v>
          </cell>
        </row>
        <row r="18">
          <cell r="A18" t="str">
            <v>C0010090</v>
          </cell>
          <cell r="B18" t="str">
            <v>h</v>
          </cell>
          <cell r="C18" t="str">
            <v>Calentador a gas</v>
          </cell>
          <cell r="D18">
            <v>61458.449609521856</v>
          </cell>
        </row>
        <row r="19">
          <cell r="A19" t="str">
            <v>C0010125</v>
          </cell>
          <cell r="B19" t="str">
            <v>h</v>
          </cell>
          <cell r="C19" t="str">
            <v>Camabaja</v>
          </cell>
          <cell r="D19">
            <v>222260.41440622494</v>
          </cell>
        </row>
        <row r="20">
          <cell r="A20" t="str">
            <v>C0010100</v>
          </cell>
          <cell r="B20" t="str">
            <v>h</v>
          </cell>
          <cell r="C20" t="str">
            <v>Camión 350</v>
          </cell>
          <cell r="D20">
            <v>61570.898535953122</v>
          </cell>
        </row>
        <row r="21">
          <cell r="A21" t="str">
            <v>C0010110</v>
          </cell>
          <cell r="B21" t="str">
            <v>h</v>
          </cell>
          <cell r="C21" t="str">
            <v>Camión de Slurry</v>
          </cell>
          <cell r="D21">
            <v>169940.99572666193</v>
          </cell>
        </row>
        <row r="22">
          <cell r="A22" t="str">
            <v>C0010120</v>
          </cell>
          <cell r="B22" t="str">
            <v>h</v>
          </cell>
          <cell r="C22" t="str">
            <v>Camioneta D-300</v>
          </cell>
          <cell r="D22">
            <v>49232.184517541129</v>
          </cell>
        </row>
        <row r="23">
          <cell r="A23" t="str">
            <v>C0010124</v>
          </cell>
          <cell r="B23" t="str">
            <v>m</v>
          </cell>
          <cell r="C23" t="str">
            <v>Camisa</v>
          </cell>
          <cell r="D23">
            <v>42481.841388440283</v>
          </cell>
        </row>
        <row r="24">
          <cell r="A24" t="str">
            <v>C0010123</v>
          </cell>
          <cell r="B24" t="str">
            <v>Kg</v>
          </cell>
          <cell r="C24" t="str">
            <v>Camisa para Pilote D=1.20m</v>
          </cell>
          <cell r="D24">
            <v>30425.953457719042</v>
          </cell>
        </row>
        <row r="25">
          <cell r="A25" t="str">
            <v>C0010130</v>
          </cell>
          <cell r="B25" t="str">
            <v>h</v>
          </cell>
          <cell r="C25" t="str">
            <v>Cargador : Potencia en el volante 110 hp, Clasificación de RPM del motor 2300.</v>
          </cell>
          <cell r="D25">
            <v>162284.24609966061</v>
          </cell>
        </row>
        <row r="26">
          <cell r="A26" t="str">
            <v>C0010140</v>
          </cell>
          <cell r="B26" t="str">
            <v>h</v>
          </cell>
          <cell r="C26" t="str">
            <v>Cargador : Potencia en el volante 125 hp, Clasificación de RPM del motor 2300.</v>
          </cell>
          <cell r="D26">
            <v>176054.12827265231</v>
          </cell>
        </row>
        <row r="27">
          <cell r="A27" t="str">
            <v>C0010150</v>
          </cell>
          <cell r="B27" t="str">
            <v>h</v>
          </cell>
          <cell r="C27" t="str">
            <v xml:space="preserve">Carrotanque de agua(1000 Galones) </v>
          </cell>
          <cell r="D27">
            <v>82053.640862568558</v>
          </cell>
        </row>
        <row r="28">
          <cell r="A28" t="str">
            <v>C0010160</v>
          </cell>
          <cell r="B28" t="str">
            <v>h</v>
          </cell>
          <cell r="C28" t="str">
            <v>Carrotanque Irrigador de asfalto, 1000 GALONES DE CAPACIDAD</v>
          </cell>
          <cell r="D28">
            <v>117134.29836589676</v>
          </cell>
        </row>
        <row r="29">
          <cell r="A29" t="str">
            <v>C0010170</v>
          </cell>
          <cell r="B29" t="str">
            <v>h</v>
          </cell>
          <cell r="C29" t="str">
            <v>Cizalla manual de 90 cm.</v>
          </cell>
          <cell r="D29">
            <v>1703.7716125948621</v>
          </cell>
        </row>
        <row r="30">
          <cell r="A30" t="str">
            <v>C0010211</v>
          </cell>
          <cell r="B30" t="str">
            <v>h</v>
          </cell>
          <cell r="C30" t="str">
            <v>Compactador de Rodillo POTENCIA: 99HP, PESO: 8 ton</v>
          </cell>
          <cell r="D30">
            <v>141838.98674852226</v>
          </cell>
        </row>
        <row r="31">
          <cell r="A31" t="str">
            <v>C0010200</v>
          </cell>
          <cell r="B31" t="str">
            <v>h</v>
          </cell>
          <cell r="C31" t="str">
            <v>Compactador manual (SALTARIN) Peso de operación (Kg.) 52, Fuerza de impacto por golpe (KN) 12.</v>
          </cell>
          <cell r="D31">
            <v>15207.865414021739</v>
          </cell>
        </row>
        <row r="32">
          <cell r="A32" t="str">
            <v>C0010210</v>
          </cell>
          <cell r="B32" t="str">
            <v>h</v>
          </cell>
          <cell r="C32" t="str">
            <v>Compactador manual de rodillo</v>
          </cell>
          <cell r="D32">
            <v>31628.81621621102</v>
          </cell>
        </row>
        <row r="33">
          <cell r="A33" t="str">
            <v>C0010220</v>
          </cell>
          <cell r="B33" t="str">
            <v>h</v>
          </cell>
          <cell r="C33" t="str">
            <v xml:space="preserve">Compactador manual vibratorio (CANGURO) (Apisonadores)
</v>
          </cell>
          <cell r="D33">
            <v>15207.865414021739</v>
          </cell>
        </row>
        <row r="34">
          <cell r="A34" t="str">
            <v>C0010190</v>
          </cell>
          <cell r="B34" t="str">
            <v>h</v>
          </cell>
          <cell r="C34" t="str">
            <v>COMPACTADOR MANUAL VIBRATORIO (RANA) con motor de 6 HP</v>
          </cell>
          <cell r="D34">
            <v>8495.0052603979821</v>
          </cell>
        </row>
        <row r="35">
          <cell r="A35" t="str">
            <v>C0010230</v>
          </cell>
          <cell r="B35" t="str">
            <v>h</v>
          </cell>
          <cell r="C35" t="str">
            <v>Compactador neumático de Potencia 70 HP, peso de 13 ton</v>
          </cell>
          <cell r="D35">
            <v>152078.65414021738</v>
          </cell>
        </row>
        <row r="36">
          <cell r="A36" t="str">
            <v>C0010213</v>
          </cell>
          <cell r="B36" t="str">
            <v>h</v>
          </cell>
          <cell r="C36" t="str">
            <v>Compactador neumático peso 3,5 ton</v>
          </cell>
          <cell r="D36">
            <v>99823.978781932965</v>
          </cell>
        </row>
        <row r="37">
          <cell r="A37" t="str">
            <v>C0010212</v>
          </cell>
          <cell r="B37" t="str">
            <v>h</v>
          </cell>
          <cell r="C37" t="str">
            <v>Compactador tipo  POTENCIA: 105 HP, PESO: 6 ton</v>
          </cell>
          <cell r="D37">
            <v>97166.095066284979</v>
          </cell>
        </row>
        <row r="38">
          <cell r="A38" t="str">
            <v>C0010240</v>
          </cell>
          <cell r="B38" t="str">
            <v>h</v>
          </cell>
          <cell r="C38" t="str">
            <v>Compactador vibratorio tipo DD-20</v>
          </cell>
          <cell r="D38">
            <v>98965.277889185149</v>
          </cell>
        </row>
        <row r="39">
          <cell r="A39" t="str">
            <v>C0010250</v>
          </cell>
          <cell r="B39" t="str">
            <v>h</v>
          </cell>
          <cell r="C39" t="str">
            <v xml:space="preserve">Compresor (barrido y soplado)
</v>
          </cell>
          <cell r="D39">
            <v>73057.726748067682</v>
          </cell>
        </row>
        <row r="40">
          <cell r="A40" t="str">
            <v>C0010270</v>
          </cell>
          <cell r="B40" t="str">
            <v>h</v>
          </cell>
          <cell r="C40" t="str">
            <v>Compresor 120 HP, con martillo.</v>
          </cell>
          <cell r="D40">
            <v>91833.289918863054</v>
          </cell>
        </row>
        <row r="41">
          <cell r="A41" t="str">
            <v>C0010260</v>
          </cell>
          <cell r="B41" t="str">
            <v>h</v>
          </cell>
          <cell r="C41" t="str">
            <v xml:space="preserve">Compresor 80 HP, con martillo.
</v>
          </cell>
          <cell r="D41">
            <v>80383.944682225585</v>
          </cell>
        </row>
        <row r="42">
          <cell r="A42" t="str">
            <v>C0010280</v>
          </cell>
          <cell r="B42" t="str">
            <v>h</v>
          </cell>
          <cell r="C42" t="str">
            <v xml:space="preserve">Compresor para penetrar roca
</v>
          </cell>
          <cell r="D42">
            <v>117560.24126904547</v>
          </cell>
        </row>
        <row r="43">
          <cell r="A43" t="str">
            <v>C0010291</v>
          </cell>
          <cell r="B43" t="str">
            <v>h</v>
          </cell>
          <cell r="C43" t="str">
            <v>Cortadora de pavimento</v>
          </cell>
          <cell r="D43">
            <v>15211.272957246929</v>
          </cell>
        </row>
        <row r="44">
          <cell r="A44" t="str">
            <v>C0010290</v>
          </cell>
          <cell r="B44" t="str">
            <v>h</v>
          </cell>
          <cell r="C44" t="str">
            <v>Cortadora de pavimento, Máxima profundidad de corte: 160 mm. Capacidad de disco: desde 12´´ hasta 18´´ de diámetro. Peso operacional: 135 kg, 13.5 hp de potencia</v>
          </cell>
          <cell r="D44">
            <v>24432.084924610321</v>
          </cell>
        </row>
        <row r="45">
          <cell r="A45" t="str">
            <v>C0010311</v>
          </cell>
          <cell r="B45" t="str">
            <v>h</v>
          </cell>
          <cell r="C45" t="str">
            <v>Derretidora de asfalto (crafco o similar)</v>
          </cell>
          <cell r="D45">
            <v>4140.1650186055149</v>
          </cell>
        </row>
        <row r="46">
          <cell r="A46" t="str">
            <v>C0010301</v>
          </cell>
          <cell r="B46" t="str">
            <v>h</v>
          </cell>
          <cell r="C46" t="str">
            <v>Diferencial</v>
          </cell>
          <cell r="D46">
            <v>4140.1650186055149</v>
          </cell>
        </row>
        <row r="47">
          <cell r="A47" t="str">
            <v>C0010300</v>
          </cell>
          <cell r="B47" t="str">
            <v>h</v>
          </cell>
          <cell r="C47" t="str">
            <v>Diferencial de 2 ton.</v>
          </cell>
          <cell r="D47">
            <v>4763.7454288152348</v>
          </cell>
        </row>
        <row r="48">
          <cell r="A48" t="str">
            <v>C0010310</v>
          </cell>
          <cell r="B48" t="str">
            <v>h</v>
          </cell>
          <cell r="C48" t="str">
            <v>Diferencial de 3 ton</v>
          </cell>
          <cell r="D48">
            <v>5782.6008531469624</v>
          </cell>
        </row>
        <row r="49">
          <cell r="A49" t="str">
            <v>C0010351</v>
          </cell>
          <cell r="B49" t="str">
            <v>h</v>
          </cell>
          <cell r="C49" t="str">
            <v>Equipo autopropulsado para pintura termoplástica</v>
          </cell>
          <cell r="D49">
            <v>116827.61947562968</v>
          </cell>
        </row>
        <row r="50">
          <cell r="A50" t="str">
            <v>C0010314</v>
          </cell>
          <cell r="B50" t="str">
            <v>h</v>
          </cell>
          <cell r="C50" t="str">
            <v>Equipo de acarreo interno</v>
          </cell>
          <cell r="D50">
            <v>72052.501496636702</v>
          </cell>
        </row>
        <row r="51">
          <cell r="A51" t="str">
            <v>C0010320</v>
          </cell>
          <cell r="B51" t="str">
            <v>h</v>
          </cell>
          <cell r="C51" t="str">
            <v xml:space="preserve">Equipo de control (bandas sonoras reduce velocidad) (Termohigometros, Termómetros, Galgas, etc.)
</v>
          </cell>
          <cell r="D51">
            <v>47801.016362961447</v>
          </cell>
        </row>
        <row r="52">
          <cell r="A52" t="str">
            <v>C0010401</v>
          </cell>
          <cell r="B52" t="str">
            <v>u</v>
          </cell>
          <cell r="C52" t="str">
            <v>Equipo de Medición (Deformimetros Eléctricos, Mecánicos, Celdas de Carga,  Etc.)</v>
          </cell>
          <cell r="D52">
            <v>191469.85382341058</v>
          </cell>
        </row>
        <row r="53">
          <cell r="A53" t="str">
            <v>C0010330</v>
          </cell>
          <cell r="B53" t="str">
            <v>h</v>
          </cell>
          <cell r="C53" t="str">
            <v xml:space="preserve">Equipo de oxicorte, Capacidad de corte: hasta 6´´ (152mm) </v>
          </cell>
          <cell r="D53">
            <v>4453.6589953229695</v>
          </cell>
        </row>
        <row r="54">
          <cell r="A54" t="str">
            <v>C0010382</v>
          </cell>
          <cell r="B54" t="str">
            <v>h</v>
          </cell>
          <cell r="C54" t="str">
            <v>Equipo de oxigeno y soldadura</v>
          </cell>
          <cell r="D54">
            <v>18605.18600953589</v>
          </cell>
        </row>
        <row r="55">
          <cell r="A55" t="str">
            <v>C0010340</v>
          </cell>
          <cell r="B55" t="str">
            <v>h</v>
          </cell>
          <cell r="C55" t="str">
            <v>Equipo de perforación (TRACKDRILL), potencia 40 HP, 2100 golpes / minuto</v>
          </cell>
          <cell r="D55">
            <v>180736.09266406298</v>
          </cell>
        </row>
        <row r="56">
          <cell r="A56" t="str">
            <v>C0010350</v>
          </cell>
          <cell r="B56" t="str">
            <v>h</v>
          </cell>
          <cell r="C56" t="str">
            <v xml:space="preserve">Equipo de pintura (Compresor), Presión máxima de trabajo 3300 psi.
</v>
          </cell>
          <cell r="D56">
            <v>8944.8009661230244</v>
          </cell>
        </row>
        <row r="57">
          <cell r="A57" t="str">
            <v>C0010352</v>
          </cell>
          <cell r="B57" t="str">
            <v>h</v>
          </cell>
          <cell r="C57" t="str">
            <v xml:space="preserve">Equipo de rayos X y/o ultrasonido
</v>
          </cell>
          <cell r="D57">
            <v>95922.341789090729</v>
          </cell>
        </row>
        <row r="58">
          <cell r="A58" t="str">
            <v>C0010381</v>
          </cell>
          <cell r="B58" t="str">
            <v>h</v>
          </cell>
          <cell r="C58" t="str">
            <v>Equipo de Sand Blastin y Pintura COMPRESOR 250cfm a 100 psi. PULMON de 70 gal (250 lt.) para 160 psi</v>
          </cell>
          <cell r="D58">
            <v>43292.83667603544</v>
          </cell>
        </row>
        <row r="59">
          <cell r="A59" t="str">
            <v>C0010361</v>
          </cell>
          <cell r="B59" t="str">
            <v>h</v>
          </cell>
          <cell r="C59" t="str">
            <v>Equipo de Soldadura</v>
          </cell>
          <cell r="D59">
            <v>11006.364617362808</v>
          </cell>
        </row>
        <row r="60">
          <cell r="A60" t="str">
            <v>C0010360</v>
          </cell>
          <cell r="B60" t="str">
            <v>h</v>
          </cell>
          <cell r="C60" t="str">
            <v xml:space="preserve">Equipo de soldadura 250 AMP
</v>
          </cell>
          <cell r="D60">
            <v>10202.184416218033</v>
          </cell>
        </row>
        <row r="61">
          <cell r="A61" t="str">
            <v>C0010370</v>
          </cell>
          <cell r="B61" t="str">
            <v>h</v>
          </cell>
          <cell r="C61" t="str">
            <v>Equipo de soldadura 400</v>
          </cell>
          <cell r="D61">
            <v>30599.738162203721</v>
          </cell>
        </row>
        <row r="62">
          <cell r="A62" t="str">
            <v>C0010380</v>
          </cell>
          <cell r="B62" t="str">
            <v>h</v>
          </cell>
          <cell r="C62" t="str">
            <v>Equipo de soldadura 600</v>
          </cell>
          <cell r="D62">
            <v>25965.479375945699</v>
          </cell>
        </row>
        <row r="63">
          <cell r="A63" t="str">
            <v>C0010384</v>
          </cell>
          <cell r="B63" t="str">
            <v>h</v>
          </cell>
          <cell r="C63" t="str">
            <v>Equipo de soldadura y de acetileno (incluye soldadura)</v>
          </cell>
          <cell r="D63">
            <v>32303.509774798586</v>
          </cell>
        </row>
        <row r="64">
          <cell r="A64" t="str">
            <v>C0010390</v>
          </cell>
          <cell r="B64" t="str">
            <v>h</v>
          </cell>
          <cell r="C64" t="str">
            <v>Equipo de topografía</v>
          </cell>
          <cell r="D64">
            <v>21058.617131672498</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21058.617131672498</v>
          </cell>
        </row>
        <row r="66">
          <cell r="A66" t="str">
            <v>C0010394</v>
          </cell>
          <cell r="B66" t="str">
            <v>h</v>
          </cell>
          <cell r="C66" t="str">
            <v>Equipo de transporte (Camiones, Grúas, Volquetas, etc.)</v>
          </cell>
          <cell r="D66">
            <v>92514.798563901</v>
          </cell>
        </row>
        <row r="67">
          <cell r="A67" t="str">
            <v>C0010400</v>
          </cell>
          <cell r="B67" t="str">
            <v>h</v>
          </cell>
          <cell r="C67" t="str">
            <v xml:space="preserve">Equipo manual aplicador (bandas sonoras reduce velocidad)
</v>
          </cell>
          <cell r="D67">
            <v>32064.981749035305</v>
          </cell>
        </row>
        <row r="68">
          <cell r="A68" t="str">
            <v>C0010410</v>
          </cell>
          <cell r="B68" t="str">
            <v>h</v>
          </cell>
          <cell r="C68" t="str">
            <v>Esparcidor de gravilla, Ancho de esparcimiento 3100mm, Velocidad de trabajo 10—20km2/h</v>
          </cell>
          <cell r="D68">
            <v>99772.86563355512</v>
          </cell>
        </row>
        <row r="69">
          <cell r="A69" t="str">
            <v>C0010420</v>
          </cell>
          <cell r="B69" t="str">
            <v>h</v>
          </cell>
          <cell r="C69" t="str">
            <v>Estación Total con precisión angular de 6´´. Precisión lineal 2 mm ± 2 ppm</v>
          </cell>
          <cell r="D69">
            <v>21467.522318695261</v>
          </cell>
        </row>
        <row r="70">
          <cell r="A70" t="str">
            <v>C0010443</v>
          </cell>
          <cell r="B70" t="str">
            <v>m2</v>
          </cell>
          <cell r="C70" t="str">
            <v xml:space="preserve">Formaleta Metálica </v>
          </cell>
          <cell r="D70">
            <v>3397.3205955141548</v>
          </cell>
        </row>
        <row r="71">
          <cell r="A71" t="str">
            <v>C0010430</v>
          </cell>
          <cell r="B71" t="str">
            <v>h</v>
          </cell>
          <cell r="C71" t="str">
            <v xml:space="preserve">Formaleta metálica (concreto hidráulico)
</v>
          </cell>
          <cell r="D71">
            <v>1799.1828229001742</v>
          </cell>
        </row>
        <row r="72">
          <cell r="A72" t="str">
            <v>C0010440</v>
          </cell>
          <cell r="B72" t="str">
            <v>h</v>
          </cell>
          <cell r="C72" t="str">
            <v xml:space="preserve">Formaleta metálica (tubería de concreto reforzado)
</v>
          </cell>
          <cell r="D72">
            <v>12471.60820419439</v>
          </cell>
        </row>
        <row r="73">
          <cell r="A73" t="str">
            <v>C0010442</v>
          </cell>
          <cell r="B73" t="str">
            <v>h</v>
          </cell>
          <cell r="C73" t="str">
            <v xml:space="preserve">Formaleta metálica para tubo de 900
</v>
          </cell>
          <cell r="D73">
            <v>12471.60820419439</v>
          </cell>
        </row>
        <row r="74">
          <cell r="A74" t="str">
            <v>C0010450</v>
          </cell>
          <cell r="B74" t="str">
            <v>h</v>
          </cell>
          <cell r="C74" t="str">
            <v xml:space="preserve">Formaleta para camisa de pilote
</v>
          </cell>
          <cell r="D74">
            <v>21569.748615450953</v>
          </cell>
        </row>
        <row r="75">
          <cell r="A75" t="str">
            <v>C0010460</v>
          </cell>
          <cell r="B75" t="str">
            <v>h</v>
          </cell>
          <cell r="C75" t="str">
            <v>Fresadora de pavimento, potencia 255 HP, peso 19 Ton, PROFUNDIDAD DE CORTE 305 mm</v>
          </cell>
          <cell r="D75">
            <v>474738.92213343235</v>
          </cell>
        </row>
        <row r="76">
          <cell r="A76" t="str">
            <v>C0010470</v>
          </cell>
          <cell r="B76" t="str">
            <v>h</v>
          </cell>
          <cell r="C76" t="str">
            <v>Fresadora y recicladora de pavimento, potencia 430 HP, peso 20 Ton</v>
          </cell>
          <cell r="D76">
            <v>542003.82539867749</v>
          </cell>
        </row>
        <row r="77">
          <cell r="A77" t="str">
            <v>C0010480</v>
          </cell>
          <cell r="B77" t="str">
            <v>h</v>
          </cell>
          <cell r="C77" t="str">
            <v>Gato para tensionamiento, fuerza Max 200 ton, área de tensión 314 cm2.</v>
          </cell>
          <cell r="D77">
            <v>202101.38868600252</v>
          </cell>
        </row>
        <row r="78">
          <cell r="A78" t="str">
            <v>C0010490</v>
          </cell>
          <cell r="B78" t="str">
            <v>h</v>
          </cell>
          <cell r="C78" t="str">
            <v>Grúa (capacidad 15 ton)</v>
          </cell>
          <cell r="D78">
            <v>159268.57034536768</v>
          </cell>
        </row>
        <row r="79">
          <cell r="A79" t="str">
            <v>C0010511</v>
          </cell>
          <cell r="B79" t="str">
            <v>h</v>
          </cell>
          <cell r="C79" t="str">
            <v>Grúa (Transporte en Obra)</v>
          </cell>
          <cell r="D79">
            <v>124818.3083386996</v>
          </cell>
        </row>
        <row r="80">
          <cell r="A80" t="str">
            <v>C0010500</v>
          </cell>
          <cell r="B80" t="str">
            <v>h</v>
          </cell>
          <cell r="C80" t="str">
            <v>Grúa 10 ton</v>
          </cell>
          <cell r="D80">
            <v>191265.4012298992</v>
          </cell>
        </row>
        <row r="81">
          <cell r="A81" t="str">
            <v>C0010502</v>
          </cell>
          <cell r="B81" t="str">
            <v>h</v>
          </cell>
          <cell r="C81" t="str">
            <v>Grúa con barreno o máquina piloteadora</v>
          </cell>
          <cell r="D81">
            <v>217844.23838637906</v>
          </cell>
        </row>
        <row r="82">
          <cell r="A82" t="str">
            <v>C0010510</v>
          </cell>
          <cell r="B82" t="str">
            <v>h</v>
          </cell>
          <cell r="C82" t="str">
            <v>Grúa con torre</v>
          </cell>
          <cell r="D82">
            <v>191878.75901043334</v>
          </cell>
        </row>
        <row r="83">
          <cell r="A83" t="str">
            <v>C0010512</v>
          </cell>
          <cell r="B83" t="str">
            <v>h</v>
          </cell>
          <cell r="C83" t="str">
            <v>Grúa Con Torre (2)</v>
          </cell>
          <cell r="D83">
            <v>191878.75901043334</v>
          </cell>
        </row>
        <row r="84">
          <cell r="A84" t="str">
            <v>C0010491</v>
          </cell>
          <cell r="B84" t="str">
            <v>h</v>
          </cell>
          <cell r="C84" t="str">
            <v>Grúa con torre capacidad 1 ton en la punta.</v>
          </cell>
          <cell r="D84">
            <v>191878.75901043334</v>
          </cell>
        </row>
        <row r="85">
          <cell r="A85" t="str">
            <v>C0010520</v>
          </cell>
          <cell r="B85" t="str">
            <v>h</v>
          </cell>
          <cell r="C85" t="str">
            <v>Grúa telescópica de 50 Ton.</v>
          </cell>
          <cell r="D85">
            <v>319968.30884531507</v>
          </cell>
        </row>
        <row r="86">
          <cell r="A86" t="str">
            <v>C0010530</v>
          </cell>
          <cell r="B86" t="str">
            <v>h</v>
          </cell>
          <cell r="C86" t="str">
            <v>Guadañadora, Cilindraje 41.5 cm3, Longitud del mango 1450 mm, Peso 7.4 kg</v>
          </cell>
          <cell r="D86">
            <v>14495.688879957084</v>
          </cell>
        </row>
        <row r="87">
          <cell r="A87" t="str">
            <v>C0010544</v>
          </cell>
          <cell r="B87" t="str">
            <v>h</v>
          </cell>
          <cell r="C87" t="str">
            <v>Manómetro cable de acero para bajar la celda</v>
          </cell>
          <cell r="D87">
            <v>1581836.0858246731</v>
          </cell>
        </row>
        <row r="88">
          <cell r="A88" t="str">
            <v>C0010541</v>
          </cell>
          <cell r="B88" t="str">
            <v>h</v>
          </cell>
          <cell r="C88" t="str">
            <v>Máquina hidrosembradora</v>
          </cell>
          <cell r="D88">
            <v>27345.534382147536</v>
          </cell>
        </row>
        <row r="89">
          <cell r="A89" t="str">
            <v>C0010540</v>
          </cell>
          <cell r="B89" t="str">
            <v>h</v>
          </cell>
          <cell r="C89" t="str">
            <v>Maquina térmica pegatachas</v>
          </cell>
          <cell r="D89">
            <v>27907.77901430384</v>
          </cell>
        </row>
        <row r="90">
          <cell r="A90" t="str">
            <v>C0010550</v>
          </cell>
          <cell r="B90" t="str">
            <v>h</v>
          </cell>
          <cell r="C90" t="str">
            <v>Mezcladora de concreto 1 bulto</v>
          </cell>
          <cell r="D90">
            <v>8075.8774436996464</v>
          </cell>
        </row>
        <row r="91">
          <cell r="A91" t="str">
            <v>C0010560</v>
          </cell>
          <cell r="B91" t="str">
            <v>h</v>
          </cell>
          <cell r="C91" t="str">
            <v>Montacargas</v>
          </cell>
          <cell r="D91">
            <v>73432.556502838546</v>
          </cell>
        </row>
        <row r="92">
          <cell r="A92" t="str">
            <v>C0010570</v>
          </cell>
          <cell r="B92" t="str">
            <v>h</v>
          </cell>
          <cell r="C92" t="str">
            <v xml:space="preserve">Motobomba 3 PULGADAS (incluye operario)
</v>
          </cell>
          <cell r="D92">
            <v>19627.448977092808</v>
          </cell>
        </row>
        <row r="93">
          <cell r="A93" t="str">
            <v>C0010580</v>
          </cell>
          <cell r="B93" t="str">
            <v>h</v>
          </cell>
          <cell r="C93" t="str">
            <v xml:space="preserve">Motobomba 4 pulgadas
</v>
          </cell>
          <cell r="D93">
            <v>12744.211662209567</v>
          </cell>
        </row>
        <row r="94">
          <cell r="A94" t="str">
            <v>C0010590</v>
          </cell>
          <cell r="B94" t="str">
            <v>h</v>
          </cell>
          <cell r="C94" t="str">
            <v xml:space="preserve">Motobomba 6´´ diámetro de bombeo de 2 m3/seg
</v>
          </cell>
          <cell r="D94">
            <v>48318.962933190283</v>
          </cell>
        </row>
        <row r="95">
          <cell r="A95" t="str">
            <v>C0010600</v>
          </cell>
          <cell r="B95" t="str">
            <v>h</v>
          </cell>
          <cell r="C95" t="str">
            <v>Motobomba de concreto</v>
          </cell>
          <cell r="D95">
            <v>59597.931008568274</v>
          </cell>
        </row>
        <row r="96">
          <cell r="A96" t="str">
            <v>C0010610</v>
          </cell>
          <cell r="B96" t="str">
            <v>h</v>
          </cell>
          <cell r="C96" t="str">
            <v>Motoniveladora  potencia 215 HP, ancho de cuchilla 4,27 m, peso 18 ton.</v>
          </cell>
          <cell r="D96">
            <v>242003.7198529742</v>
          </cell>
        </row>
        <row r="97">
          <cell r="A97" t="str">
            <v>C0010611</v>
          </cell>
          <cell r="B97" t="str">
            <v>h</v>
          </cell>
          <cell r="C97" t="str">
            <v>Motoniveladora, potencia 140 HP, ancho de cuchilla 3,66 m, peso 11 ton.</v>
          </cell>
          <cell r="D97">
            <v>177158.17227761375</v>
          </cell>
        </row>
        <row r="98">
          <cell r="A98" t="str">
            <v>C0010620</v>
          </cell>
          <cell r="B98" t="str">
            <v>h</v>
          </cell>
          <cell r="C98" t="str">
            <v>Motosierra, 93.6 cm3 - 7.1 HP, 45-90 cm - 7.9 kg</v>
          </cell>
          <cell r="D98">
            <v>19320.770086825738</v>
          </cell>
        </row>
        <row r="99">
          <cell r="A99" t="str">
            <v>C0010621</v>
          </cell>
          <cell r="B99" t="str">
            <v>h</v>
          </cell>
          <cell r="C99" t="str">
            <v>Motosoldador, 300 amperios</v>
          </cell>
          <cell r="D99">
            <v>38181.521838250861</v>
          </cell>
        </row>
        <row r="100">
          <cell r="A100" t="str">
            <v>C0010630</v>
          </cell>
          <cell r="B100" t="str">
            <v>h</v>
          </cell>
          <cell r="C100" t="str">
            <v>Pala auxiliar de piloteadora</v>
          </cell>
          <cell r="D100">
            <v>403691.64588822663</v>
          </cell>
        </row>
        <row r="101">
          <cell r="A101" t="str">
            <v>C0010640</v>
          </cell>
          <cell r="B101" t="str">
            <v>h</v>
          </cell>
          <cell r="C101" t="str">
            <v xml:space="preserve">Pala grúa con martillos
</v>
          </cell>
          <cell r="D101">
            <v>382462.65159529459</v>
          </cell>
        </row>
        <row r="102">
          <cell r="A102" t="str">
            <v>C0010650</v>
          </cell>
          <cell r="B102" t="str">
            <v>h</v>
          </cell>
          <cell r="C102" t="str">
            <v>Piloteadora</v>
          </cell>
          <cell r="D102">
            <v>489527.65973075572</v>
          </cell>
        </row>
        <row r="103">
          <cell r="A103" t="str">
            <v>C0010651</v>
          </cell>
          <cell r="B103" t="str">
            <v>h</v>
          </cell>
          <cell r="C103" t="str">
            <v>Piloteadora potencia 250KW, RPM 1800, fuerza elevadora 200KN</v>
          </cell>
          <cell r="D103">
            <v>532292.32720688672</v>
          </cell>
        </row>
        <row r="104">
          <cell r="A104" t="str">
            <v>C0010660</v>
          </cell>
          <cell r="B104" t="str">
            <v>h</v>
          </cell>
          <cell r="C104" t="str">
            <v>Planta de asfalto en caliente</v>
          </cell>
          <cell r="D104">
            <v>553248.71804180357</v>
          </cell>
        </row>
        <row r="105">
          <cell r="A105" t="str">
            <v>C0010670</v>
          </cell>
          <cell r="B105" t="str">
            <v>h</v>
          </cell>
          <cell r="C105" t="str">
            <v>Planta de asfalto en frio</v>
          </cell>
          <cell r="D105">
            <v>251067.78483197885</v>
          </cell>
        </row>
        <row r="106">
          <cell r="A106" t="str">
            <v>C0010680</v>
          </cell>
          <cell r="B106" t="str">
            <v>h</v>
          </cell>
          <cell r="C106" t="str">
            <v xml:space="preserve">Planta eléctrica </v>
          </cell>
          <cell r="D106">
            <v>17480.696745223282</v>
          </cell>
        </row>
        <row r="107">
          <cell r="A107" t="str">
            <v>C0010690</v>
          </cell>
          <cell r="B107" t="str">
            <v>h</v>
          </cell>
          <cell r="C107" t="str">
            <v>Planta trituradora</v>
          </cell>
          <cell r="D107">
            <v>510058.10766252381</v>
          </cell>
        </row>
        <row r="108">
          <cell r="A108" t="str">
            <v>C0010700</v>
          </cell>
          <cell r="B108" t="str">
            <v>h</v>
          </cell>
          <cell r="C108" t="str">
            <v>Pluma capacidad 100 kg</v>
          </cell>
          <cell r="D108">
            <v>6985.4636116389338</v>
          </cell>
        </row>
        <row r="109">
          <cell r="A109" t="str">
            <v>C0010704</v>
          </cell>
          <cell r="B109" t="str">
            <v>h</v>
          </cell>
          <cell r="C109" t="str">
            <v>Puente grúa</v>
          </cell>
          <cell r="D109">
            <v>722433.23917247343</v>
          </cell>
        </row>
        <row r="110">
          <cell r="A110" t="str">
            <v>C0010710</v>
          </cell>
          <cell r="B110" t="str">
            <v>h</v>
          </cell>
          <cell r="C110" t="str">
            <v>Pulidora (8500 REV)</v>
          </cell>
          <cell r="D110">
            <v>2545.4347892167239</v>
          </cell>
        </row>
        <row r="111">
          <cell r="A111" t="str">
            <v>C0010720</v>
          </cell>
          <cell r="B111" t="str">
            <v>h</v>
          </cell>
          <cell r="C111" t="str">
            <v>Pulvimixer</v>
          </cell>
          <cell r="D111">
            <v>170029.59185051685</v>
          </cell>
        </row>
        <row r="112">
          <cell r="A112" t="str">
            <v>C0010730</v>
          </cell>
          <cell r="B112" t="str">
            <v>h</v>
          </cell>
          <cell r="C112" t="str">
            <v xml:space="preserve">Recicladora, potencia 430HP </v>
          </cell>
          <cell r="D112">
            <v>529021.08571070468</v>
          </cell>
        </row>
        <row r="113">
          <cell r="A113" t="str">
            <v>C0010740</v>
          </cell>
          <cell r="B113" t="str">
            <v>h</v>
          </cell>
          <cell r="C113" t="str">
            <v>Regla vibratoria, de longitud de 3 a 5 m, motor de 3600 rpm, potencia 6 HP</v>
          </cell>
          <cell r="D113">
            <v>8863.0199287184732</v>
          </cell>
        </row>
        <row r="114">
          <cell r="A114" t="str">
            <v>C0010760</v>
          </cell>
          <cell r="B114" t="str">
            <v>h</v>
          </cell>
          <cell r="C114" t="str">
            <v xml:space="preserve">Retrocargador CAT 510 </v>
          </cell>
          <cell r="D114">
            <v>116742.43089499994</v>
          </cell>
        </row>
        <row r="115">
          <cell r="A115" t="str">
            <v>C0010750</v>
          </cell>
          <cell r="B115" t="str">
            <v>h</v>
          </cell>
          <cell r="C115" t="str">
            <v>Retrocargador, pala de 1,1 m3 de capacidad, profundidad de excavación de 4.400 mm y una altura de 5.680 mm</v>
          </cell>
          <cell r="D115">
            <v>149591.1475858289</v>
          </cell>
        </row>
        <row r="116">
          <cell r="A116" t="str">
            <v>C0010770</v>
          </cell>
          <cell r="B116" t="str">
            <v>h</v>
          </cell>
          <cell r="C116" t="str">
            <v>Retroexcavadora 428 doble trasmisión</v>
          </cell>
          <cell r="D116">
            <v>127663.606931733</v>
          </cell>
        </row>
        <row r="117">
          <cell r="A117" t="str">
            <v>C0010780</v>
          </cell>
          <cell r="B117" t="str">
            <v>h</v>
          </cell>
          <cell r="C117" t="str">
            <v>Retroexcavadora A25C</v>
          </cell>
          <cell r="D117">
            <v>196812.88160050809</v>
          </cell>
        </row>
        <row r="118">
          <cell r="A118" t="str">
            <v>C0010800</v>
          </cell>
          <cell r="B118" t="str">
            <v>h</v>
          </cell>
          <cell r="C118" t="str">
            <v xml:space="preserve">Retroexcavadora E-200 con martillo neumático
</v>
          </cell>
          <cell r="D118">
            <v>267015.08712586679</v>
          </cell>
        </row>
        <row r="119">
          <cell r="A119" t="str">
            <v>C0010820</v>
          </cell>
          <cell r="B119" t="str">
            <v>h</v>
          </cell>
          <cell r="C119" t="str">
            <v xml:space="preserve">Retroexcavadora E-200 sobre orugas trabajo en rio
</v>
          </cell>
          <cell r="D119">
            <v>164209.50802189281</v>
          </cell>
        </row>
        <row r="120">
          <cell r="A120" t="str">
            <v>C0010810</v>
          </cell>
          <cell r="B120" t="str">
            <v>h</v>
          </cell>
          <cell r="C120" t="str">
            <v xml:space="preserve">Retroexcavadora E-200 sobre orugas
</v>
          </cell>
          <cell r="D120">
            <v>189067.53584965185</v>
          </cell>
        </row>
        <row r="121">
          <cell r="A121" t="str">
            <v>C0010831</v>
          </cell>
          <cell r="B121" t="str">
            <v>h</v>
          </cell>
          <cell r="C121" t="str">
            <v xml:space="preserve">Retroexcavadora sobre llantas 
</v>
          </cell>
          <cell r="D121">
            <v>132536.39374375431</v>
          </cell>
        </row>
        <row r="122">
          <cell r="A122" t="str">
            <v>C0010830</v>
          </cell>
          <cell r="B122" t="str">
            <v>h</v>
          </cell>
          <cell r="C122" t="str">
            <v xml:space="preserve">Retroexcavadora sobre llantas JD 410
</v>
          </cell>
          <cell r="D122">
            <v>134495.73109823841</v>
          </cell>
        </row>
        <row r="123">
          <cell r="A123" t="str">
            <v>C0010822</v>
          </cell>
          <cell r="B123" t="str">
            <v>h</v>
          </cell>
          <cell r="C123" t="str">
            <v>Retroexcavadora sobre llantas, motor 62HP, Profundidad de excavación de 5.41 metros.</v>
          </cell>
          <cell r="D123">
            <v>141787.8736001444</v>
          </cell>
        </row>
        <row r="124">
          <cell r="A124" t="str">
            <v>C0010790</v>
          </cell>
          <cell r="B124" t="str">
            <v>h</v>
          </cell>
          <cell r="C124" t="str">
            <v>Retroexcavadora sobre oruga, potencia 138 HP, balde de 1,5 m3.</v>
          </cell>
          <cell r="D124">
            <v>221619.79627988927</v>
          </cell>
        </row>
        <row r="125">
          <cell r="A125" t="str">
            <v>C0010811</v>
          </cell>
          <cell r="B125" t="str">
            <v>h</v>
          </cell>
          <cell r="C125" t="str">
            <v>Retroexcavadora Tipo E-200 o  Equivalente</v>
          </cell>
          <cell r="D125">
            <v>189578.66733343029</v>
          </cell>
        </row>
        <row r="126">
          <cell r="A126" t="str">
            <v>C0010765</v>
          </cell>
          <cell r="B126" t="str">
            <v>h</v>
          </cell>
          <cell r="C126" t="str">
            <v>Retroexcavadora, Potencia en el Volante 78 HP 2200 RPM</v>
          </cell>
          <cell r="D126">
            <v>134727.44403755132</v>
          </cell>
        </row>
        <row r="127">
          <cell r="A127" t="str">
            <v>C0010840</v>
          </cell>
          <cell r="B127" t="str">
            <v>h</v>
          </cell>
          <cell r="C127" t="str">
            <v xml:space="preserve">Ruteadora </v>
          </cell>
          <cell r="D127">
            <v>6157.4306079178314</v>
          </cell>
        </row>
        <row r="128">
          <cell r="A128" t="str">
            <v>C0010841</v>
          </cell>
          <cell r="B128" t="str">
            <v>h</v>
          </cell>
          <cell r="C128" t="str">
            <v>Sensor de Impacto para prueba de integridad tipo</v>
          </cell>
          <cell r="D128">
            <v>138550.70753621421</v>
          </cell>
        </row>
        <row r="129">
          <cell r="A129" t="str">
            <v>C0010850</v>
          </cell>
          <cell r="B129" t="str">
            <v>h</v>
          </cell>
          <cell r="C129" t="str">
            <v xml:space="preserve">Taco metálico o puntal (escamas en concreto)
</v>
          </cell>
          <cell r="D129">
            <v>107.33761159347631</v>
          </cell>
        </row>
        <row r="130">
          <cell r="A130" t="str">
            <v>C0010853</v>
          </cell>
          <cell r="B130" t="str">
            <v>h</v>
          </cell>
          <cell r="C130" t="str">
            <v>Taladro de 1/2´´, pulidora, lijadora y circular para corte extremo superior</v>
          </cell>
          <cell r="D130">
            <v>6746.9355858756535</v>
          </cell>
        </row>
        <row r="131">
          <cell r="A131" t="str">
            <v>C0010854</v>
          </cell>
          <cell r="B131" t="str">
            <v>h</v>
          </cell>
          <cell r="C131" t="str">
            <v xml:space="preserve">Taladro de 1/2´´, pulidora, lijadora y circular
</v>
          </cell>
          <cell r="D131">
            <v>6746.9355858756535</v>
          </cell>
        </row>
        <row r="132">
          <cell r="A132" t="str">
            <v>C0010855</v>
          </cell>
          <cell r="B132" t="str">
            <v>h</v>
          </cell>
          <cell r="C132" t="str">
            <v>Taladro industrial</v>
          </cell>
          <cell r="D132">
            <v>4559.2928353038506</v>
          </cell>
        </row>
        <row r="133">
          <cell r="A133" t="str">
            <v>C0010859</v>
          </cell>
          <cell r="B133" t="str">
            <v>u</v>
          </cell>
          <cell r="C133" t="str">
            <v>Tara (Recebo, Agua, Etc.)</v>
          </cell>
          <cell r="D133">
            <v>276522.13272414613</v>
          </cell>
        </row>
        <row r="134">
          <cell r="A134" t="str">
            <v>C0010860</v>
          </cell>
          <cell r="B134" t="str">
            <v>h</v>
          </cell>
          <cell r="C134" t="str">
            <v>Tarifa de transporte</v>
          </cell>
          <cell r="D134">
            <v>83212.205559133057</v>
          </cell>
        </row>
        <row r="135">
          <cell r="A135" t="str">
            <v>C0010861</v>
          </cell>
          <cell r="B135" t="str">
            <v>m3k</v>
          </cell>
          <cell r="C135" t="str">
            <v>Tarifa de transporte (agregados pétreos)</v>
          </cell>
          <cell r="D135">
            <v>1226.7155610683005</v>
          </cell>
        </row>
        <row r="136">
          <cell r="A136" t="str">
            <v>C0010901</v>
          </cell>
          <cell r="B136" t="str">
            <v>m3k</v>
          </cell>
          <cell r="C136" t="str">
            <v xml:space="preserve">Tarifa de transporte de concreto hidráulico en mixer </v>
          </cell>
          <cell r="D136">
            <v>1277.8287094461466</v>
          </cell>
        </row>
        <row r="137">
          <cell r="A137" t="str">
            <v>C0010870</v>
          </cell>
          <cell r="B137" t="str">
            <v>kgk</v>
          </cell>
          <cell r="C137" t="str">
            <v xml:space="preserve">Tarifa de transporte de estructuras metálicas 
</v>
          </cell>
          <cell r="D137">
            <v>51.11314837784586</v>
          </cell>
        </row>
        <row r="138">
          <cell r="A138" t="str">
            <v>C0010880</v>
          </cell>
          <cell r="B138" t="str">
            <v>kgk</v>
          </cell>
          <cell r="C138" t="str">
            <v xml:space="preserve">Tarifa de transporte de estructuras metálicas en obra
</v>
          </cell>
          <cell r="D138">
            <v>51.11314837784586</v>
          </cell>
        </row>
        <row r="139">
          <cell r="A139" t="str">
            <v>C0010900</v>
          </cell>
          <cell r="B139" t="str">
            <v>m3k</v>
          </cell>
          <cell r="C139" t="str">
            <v xml:space="preserve">Tarifa de transporte de mezclas para bacheo 
</v>
          </cell>
          <cell r="D139">
            <v>1277.8287094461466</v>
          </cell>
        </row>
        <row r="140">
          <cell r="A140" t="str">
            <v>C0010890</v>
          </cell>
          <cell r="B140" t="str">
            <v>m3k</v>
          </cell>
          <cell r="C140" t="str">
            <v xml:space="preserve">Tarifa de transporte de mezclas
</v>
          </cell>
          <cell r="D140">
            <v>1277.8287094461466</v>
          </cell>
        </row>
        <row r="141">
          <cell r="A141" t="str">
            <v>C0010903</v>
          </cell>
          <cell r="B141" t="str">
            <v>h</v>
          </cell>
          <cell r="C141" t="str">
            <v>Tarifa de Transporte de Postes</v>
          </cell>
          <cell r="D141">
            <v>96143.832098728075</v>
          </cell>
        </row>
        <row r="142">
          <cell r="A142" t="str">
            <v>C0010862</v>
          </cell>
          <cell r="B142" t="str">
            <v>m3k</v>
          </cell>
          <cell r="C142" t="str">
            <v>Tarifa de transporte para agregados de mezclas asfálticas</v>
          </cell>
          <cell r="D142">
            <v>1277.8287094461466</v>
          </cell>
        </row>
        <row r="143">
          <cell r="A143" t="str">
            <v>C0010902</v>
          </cell>
          <cell r="B143" t="str">
            <v>h</v>
          </cell>
          <cell r="C143" t="str">
            <v>Tarifa de Trasporte de especies vegetales</v>
          </cell>
          <cell r="D143">
            <v>95939.379505216668</v>
          </cell>
        </row>
        <row r="144">
          <cell r="A144" t="str">
            <v>C0010911</v>
          </cell>
          <cell r="B144" t="str">
            <v>h</v>
          </cell>
          <cell r="C144" t="str">
            <v>Terminadora de asfalto (Finisher), potencia 130 HP, peso 15 ton.</v>
          </cell>
          <cell r="D144">
            <v>281173.42922653008</v>
          </cell>
        </row>
        <row r="145">
          <cell r="A145" t="str">
            <v>C0010910</v>
          </cell>
          <cell r="B145" t="str">
            <v>h</v>
          </cell>
          <cell r="C145" t="str">
            <v xml:space="preserve">Terminadora de asfalto (Finisher), potencia en el volante 174 HP, R=20M3/H, velocidad de desplazamiento 114 m/min
</v>
          </cell>
          <cell r="D145">
            <v>469985.39933429268</v>
          </cell>
        </row>
        <row r="146">
          <cell r="A146" t="str">
            <v>C0010920</v>
          </cell>
          <cell r="B146" t="str">
            <v>h</v>
          </cell>
          <cell r="C146" t="str">
            <v>Vehículo delineador</v>
          </cell>
          <cell r="D146">
            <v>127680.64464785896</v>
          </cell>
        </row>
        <row r="147">
          <cell r="A147" t="str">
            <v>C0010921</v>
          </cell>
          <cell r="B147" t="str">
            <v>h</v>
          </cell>
          <cell r="C147" t="str">
            <v>Vehículo delineador R=1500 M/H</v>
          </cell>
          <cell r="D147">
            <v>127680.64464785896</v>
          </cell>
        </row>
        <row r="148">
          <cell r="A148" t="str">
            <v>C0010930</v>
          </cell>
          <cell r="B148" t="str">
            <v>h</v>
          </cell>
          <cell r="C148" t="str">
            <v xml:space="preserve">Vibrador de concreto (incluye operario)
</v>
          </cell>
          <cell r="D148">
            <v>12737.396575759189</v>
          </cell>
        </row>
        <row r="149">
          <cell r="A149" t="str">
            <v>C0010922</v>
          </cell>
          <cell r="B149" t="str">
            <v>h</v>
          </cell>
          <cell r="C149" t="str">
            <v>Vibrador de concreto, Motor de 3 hp a 18.000 rpm Mangueras de 4 mt</v>
          </cell>
          <cell r="D149">
            <v>10375.96912070271</v>
          </cell>
        </row>
        <row r="150">
          <cell r="A150" t="str">
            <v>C0010180</v>
          </cell>
          <cell r="B150" t="str">
            <v>h</v>
          </cell>
          <cell r="C150" t="str">
            <v>Vibrocompactador, tipo benitìn, de peso 700 kg a 1.5 toneladas</v>
          </cell>
          <cell r="D150">
            <v>66072.263136428752</v>
          </cell>
        </row>
        <row r="151">
          <cell r="A151" t="str">
            <v>C0010940</v>
          </cell>
          <cell r="B151" t="str">
            <v>h</v>
          </cell>
          <cell r="C151" t="str">
            <v xml:space="preserve">Vibrocompatador Dynapac (10 ton)
</v>
          </cell>
          <cell r="D151">
            <v>144139.07842552534</v>
          </cell>
        </row>
        <row r="152">
          <cell r="A152" t="str">
            <v>C0010950</v>
          </cell>
          <cell r="B152" t="str">
            <v>h</v>
          </cell>
          <cell r="C152" t="str">
            <v xml:space="preserve">Vibrocompatador Dynapac C15
</v>
          </cell>
          <cell r="D152">
            <v>140152.25285205335</v>
          </cell>
        </row>
        <row r="153">
          <cell r="A153" t="str">
            <v>C0010923</v>
          </cell>
          <cell r="B153" t="str">
            <v>h</v>
          </cell>
          <cell r="C153" t="str">
            <v xml:space="preserve">Vibrocompatador, potencia 153 HP, peso 10 Ton. </v>
          </cell>
          <cell r="D153">
            <v>140595.23347132801</v>
          </cell>
        </row>
        <row r="154">
          <cell r="A154" t="str">
            <v>C0010960</v>
          </cell>
          <cell r="B154" t="str">
            <v>h</v>
          </cell>
          <cell r="C154" t="str">
            <v>Volqueta 6 m3</v>
          </cell>
          <cell r="D154">
            <v>71899.162051503183</v>
          </cell>
        </row>
      </sheetData>
      <sheetData sheetId="5">
        <row r="4">
          <cell r="A4">
            <v>71899.125</v>
          </cell>
          <cell r="B4">
            <v>71899.125</v>
          </cell>
          <cell r="C4" t="str">
            <v>MATERIALES</v>
          </cell>
          <cell r="D4">
            <v>71899.125</v>
          </cell>
        </row>
        <row r="5">
          <cell r="A5">
            <v>71899.125</v>
          </cell>
          <cell r="B5">
            <v>71899.125</v>
          </cell>
          <cell r="C5">
            <v>71899.125</v>
          </cell>
          <cell r="D5" t="str">
            <v>Moneda ($ Pesos)</v>
          </cell>
        </row>
        <row r="6">
          <cell r="A6" t="str">
            <v>B0020001</v>
          </cell>
          <cell r="B6" t="str">
            <v>kg</v>
          </cell>
          <cell r="C6" t="str">
            <v>Acero A-36 para estructura metálica</v>
          </cell>
          <cell r="D6">
            <v>4031.0574457258226</v>
          </cell>
        </row>
        <row r="7">
          <cell r="A7" t="str">
            <v>B0020004</v>
          </cell>
          <cell r="B7" t="str">
            <v>kg</v>
          </cell>
          <cell r="C7" t="str">
            <v>Acero A-37</v>
          </cell>
          <cell r="D7">
            <v>3667.0096974737394</v>
          </cell>
        </row>
        <row r="8">
          <cell r="A8" t="str">
            <v>B0020002</v>
          </cell>
          <cell r="B8" t="str">
            <v>kg</v>
          </cell>
          <cell r="C8" t="str">
            <v>Acero A-40</v>
          </cell>
          <cell r="D8">
            <v>6813.7152877685803</v>
          </cell>
        </row>
        <row r="9">
          <cell r="A9" t="str">
            <v>B0020003</v>
          </cell>
          <cell r="B9" t="str">
            <v>kg</v>
          </cell>
          <cell r="C9" t="str">
            <v>Acero PDR-60</v>
          </cell>
          <cell r="D9">
            <v>3839.0930752859736</v>
          </cell>
        </row>
        <row r="10">
          <cell r="A10" t="str">
            <v>B002001</v>
          </cell>
          <cell r="B10" t="str">
            <v>kg</v>
          </cell>
          <cell r="C10" t="str">
            <v>Acero suministrado y figurado PDR 60</v>
          </cell>
          <cell r="D10">
            <v>4215.6520112438347</v>
          </cell>
        </row>
        <row r="11">
          <cell r="A11" t="str">
            <v>B003003</v>
          </cell>
          <cell r="B11" t="str">
            <v>kg</v>
          </cell>
          <cell r="C11" t="str">
            <v>Aditivo Acelerante de Fraguado</v>
          </cell>
          <cell r="D11">
            <v>9179.4717452104851</v>
          </cell>
        </row>
        <row r="12">
          <cell r="A12" t="str">
            <v>B0030001</v>
          </cell>
          <cell r="B12" t="str">
            <v>kg</v>
          </cell>
          <cell r="C12" t="str">
            <v>Aditivo curador</v>
          </cell>
          <cell r="D12">
            <v>6754.7056238341302</v>
          </cell>
        </row>
        <row r="13">
          <cell r="A13" t="str">
            <v>B0043070</v>
          </cell>
          <cell r="B13" t="str">
            <v>u</v>
          </cell>
          <cell r="C13" t="str">
            <v>Adoquín color 10X20X6</v>
          </cell>
          <cell r="D13">
            <v>1002.6294339707555</v>
          </cell>
        </row>
        <row r="14">
          <cell r="A14" t="str">
            <v>B0043080</v>
          </cell>
          <cell r="B14" t="str">
            <v>m2</v>
          </cell>
          <cell r="C14" t="str">
            <v>Adoquín e=8cm</v>
          </cell>
          <cell r="D14">
            <v>36289.357838350094</v>
          </cell>
        </row>
        <row r="15">
          <cell r="A15" t="str">
            <v>B0043090</v>
          </cell>
          <cell r="B15" t="str">
            <v>u</v>
          </cell>
          <cell r="C15" t="str">
            <v>Adoquín grama 10X20X6</v>
          </cell>
          <cell r="D15">
            <v>994.19404876799626</v>
          </cell>
        </row>
        <row r="16">
          <cell r="A16" t="str">
            <v>B0043071</v>
          </cell>
          <cell r="B16" t="str">
            <v>m2</v>
          </cell>
          <cell r="C16" t="str">
            <v>Adoquín Gris E=10 Cm</v>
          </cell>
          <cell r="D16">
            <v>44895.853878635658</v>
          </cell>
        </row>
        <row r="17">
          <cell r="A17" t="str">
            <v>B0063201</v>
          </cell>
          <cell r="B17" t="str">
            <v>lt</v>
          </cell>
          <cell r="C17" t="str">
            <v>Aglomerante Estabilizador</v>
          </cell>
          <cell r="D17">
            <v>13338.915100848992</v>
          </cell>
        </row>
        <row r="18">
          <cell r="A18" t="str">
            <v>B0053100</v>
          </cell>
          <cell r="B18" t="str">
            <v>m3</v>
          </cell>
          <cell r="C18" t="str">
            <v>Agregado para concreto hidráulico</v>
          </cell>
          <cell r="D18">
            <v>74549.491187807856</v>
          </cell>
        </row>
        <row r="19">
          <cell r="A19" t="str">
            <v>B0053110</v>
          </cell>
          <cell r="B19" t="str">
            <v>m3</v>
          </cell>
          <cell r="C19" t="str">
            <v>Agregado para tratamiento superf. Doble</v>
          </cell>
          <cell r="D19">
            <v>73449.260658494793</v>
          </cell>
        </row>
        <row r="20">
          <cell r="A20" t="str">
            <v>B0053120</v>
          </cell>
          <cell r="B20" t="str">
            <v>m3</v>
          </cell>
          <cell r="C20" t="str">
            <v>Agregado para tratamiento superf. Simple</v>
          </cell>
          <cell r="D20">
            <v>71341.076999101439</v>
          </cell>
        </row>
        <row r="21">
          <cell r="A21" t="str">
            <v>B0053112</v>
          </cell>
          <cell r="B21" t="str">
            <v>m3</v>
          </cell>
          <cell r="C21" t="str">
            <v>Agregado para tratamiento superficial doble (primer riego)</v>
          </cell>
          <cell r="D21">
            <v>73573.480234384988</v>
          </cell>
        </row>
        <row r="22">
          <cell r="A22" t="str">
            <v>B0053114</v>
          </cell>
          <cell r="B22" t="str">
            <v>m3</v>
          </cell>
          <cell r="C22" t="str">
            <v>Agregado para tratamiento superficial doble (segundo riego)</v>
          </cell>
          <cell r="D22">
            <v>73573.480234384988</v>
          </cell>
        </row>
        <row r="23">
          <cell r="A23" t="str">
            <v>B0053130</v>
          </cell>
          <cell r="B23" t="str">
            <v>m3</v>
          </cell>
          <cell r="C23" t="str">
            <v>Agregado petreo para mezclas asfálticas</v>
          </cell>
          <cell r="D23">
            <v>87045.980522360158</v>
          </cell>
        </row>
        <row r="24">
          <cell r="A24" t="str">
            <v>B0053191</v>
          </cell>
          <cell r="B24" t="str">
            <v>m3</v>
          </cell>
          <cell r="C24" t="str">
            <v>Agregado Petreo para Triturar (Crudo)</v>
          </cell>
          <cell r="D24">
            <v>19236.288609279625</v>
          </cell>
        </row>
        <row r="25">
          <cell r="A25" t="str">
            <v>B0053131</v>
          </cell>
          <cell r="B25" t="str">
            <v>m3</v>
          </cell>
          <cell r="C25" t="str">
            <v>Agregado Petreo para TSS</v>
          </cell>
          <cell r="D25">
            <v>70606.406935979496</v>
          </cell>
        </row>
        <row r="26">
          <cell r="A26" t="str">
            <v>B0053160</v>
          </cell>
          <cell r="B26" t="str">
            <v>m3</v>
          </cell>
          <cell r="C26" t="str">
            <v>Agregado tipo LA 10 (lechadas)</v>
          </cell>
          <cell r="D26">
            <v>68029.738018943157</v>
          </cell>
        </row>
        <row r="27">
          <cell r="A27" t="str">
            <v>B0053150</v>
          </cell>
          <cell r="B27" t="str">
            <v>m3</v>
          </cell>
          <cell r="C27" t="str">
            <v>Agregado tipo LA 13 (lechadas)</v>
          </cell>
          <cell r="D27">
            <v>68061.680195600624</v>
          </cell>
        </row>
        <row r="28">
          <cell r="A28" t="str">
            <v>B0053180</v>
          </cell>
          <cell r="B28" t="str">
            <v>m3</v>
          </cell>
          <cell r="C28" t="str">
            <v>Agregado tipo LA 4 (lechadas)</v>
          </cell>
          <cell r="D28">
            <v>70038.546017624394</v>
          </cell>
        </row>
        <row r="29">
          <cell r="A29" t="str">
            <v>B0053170</v>
          </cell>
          <cell r="B29" t="str">
            <v>m3</v>
          </cell>
          <cell r="C29" t="str">
            <v>Agregado tipo LA 5 (lechadas)</v>
          </cell>
          <cell r="D29">
            <v>70036.771452254514</v>
          </cell>
        </row>
        <row r="30">
          <cell r="A30" t="str">
            <v>B0053190</v>
          </cell>
          <cell r="B30" t="str">
            <v>m3</v>
          </cell>
          <cell r="C30" t="str">
            <v>Agregados seleccionados (tamaño máximo 1´´) (bandas sonoras reduce velocidad)</v>
          </cell>
          <cell r="D30">
            <v>92082.197042022119</v>
          </cell>
        </row>
        <row r="31">
          <cell r="A31" t="str">
            <v>B0063200</v>
          </cell>
          <cell r="B31" t="str">
            <v>lt</v>
          </cell>
          <cell r="C31" t="str">
            <v>Agua</v>
          </cell>
          <cell r="D31">
            <v>55.721352613595968</v>
          </cell>
        </row>
        <row r="32">
          <cell r="A32" t="str">
            <v>B0073210</v>
          </cell>
          <cell r="B32" t="str">
            <v>m</v>
          </cell>
          <cell r="C32" t="str">
            <v>Alambre de púa calibre 12 (350 m)</v>
          </cell>
          <cell r="D32">
            <v>492.22484574651105</v>
          </cell>
        </row>
        <row r="33">
          <cell r="A33" t="str">
            <v>B0073211</v>
          </cell>
          <cell r="B33" t="str">
            <v>kg</v>
          </cell>
          <cell r="C33" t="str">
            <v>Alambre Galvanizado Aleación Zn-5A1-Mm</v>
          </cell>
          <cell r="D33">
            <v>6799.8549396903009</v>
          </cell>
        </row>
        <row r="34">
          <cell r="A34" t="str">
            <v>B0073222</v>
          </cell>
          <cell r="B34" t="str">
            <v>kg</v>
          </cell>
          <cell r="C34" t="str">
            <v>Alambre Galvanizado Aleación Zn-5A1-Mm Y Pvc</v>
          </cell>
          <cell r="D34">
            <v>6576.4957609129233</v>
          </cell>
        </row>
        <row r="35">
          <cell r="A35" t="str">
            <v>B0073220</v>
          </cell>
          <cell r="B35" t="str">
            <v>kg</v>
          </cell>
          <cell r="C35" t="str">
            <v>Alambre galvanizado No. 12</v>
          </cell>
          <cell r="D35">
            <v>6026.0598204272874</v>
          </cell>
        </row>
        <row r="36">
          <cell r="A36" t="str">
            <v>B0073221</v>
          </cell>
          <cell r="B36" t="str">
            <v>kg</v>
          </cell>
          <cell r="C36" t="str">
            <v>Alambre Galvanizado Zinc Y Pvc</v>
          </cell>
          <cell r="D36">
            <v>8610.2544498689076</v>
          </cell>
        </row>
        <row r="37">
          <cell r="A37" t="str">
            <v>B026012</v>
          </cell>
          <cell r="B37" t="str">
            <v>kg</v>
          </cell>
          <cell r="C37" t="str">
            <v>Alambre Negro Para Amarre</v>
          </cell>
          <cell r="D37">
            <v>4853.0813734924286</v>
          </cell>
        </row>
        <row r="38">
          <cell r="A38" t="str">
            <v>B0073230</v>
          </cell>
          <cell r="B38" t="str">
            <v>kg</v>
          </cell>
          <cell r="C38" t="str">
            <v>Alambre negro para amarre calibre 18</v>
          </cell>
          <cell r="D38">
            <v>4947.4882511689666</v>
          </cell>
        </row>
        <row r="39">
          <cell r="A39" t="str">
            <v>B031001</v>
          </cell>
          <cell r="B39" t="str">
            <v>u</v>
          </cell>
          <cell r="C39" t="str">
            <v>Almohadillas de neopreno dureza 60 (35cm*45cm*5cm con 2 laminas de 3mm)</v>
          </cell>
          <cell r="D39">
            <v>503277.42414354818</v>
          </cell>
        </row>
        <row r="40">
          <cell r="A40" t="str">
            <v>B026011</v>
          </cell>
          <cell r="B40" t="str">
            <v>u</v>
          </cell>
          <cell r="C40" t="str">
            <v>Amortiguadores (Para Defensas Metálicas), Incluye Tornillos</v>
          </cell>
          <cell r="D40">
            <v>53852.615135293694</v>
          </cell>
        </row>
        <row r="41">
          <cell r="A41" t="str">
            <v>B0113260</v>
          </cell>
          <cell r="B41" t="str">
            <v>u</v>
          </cell>
          <cell r="C41" t="str">
            <v>Anclaje para fijación del manto</v>
          </cell>
          <cell r="D41">
            <v>1432.1128971406481</v>
          </cell>
        </row>
        <row r="42">
          <cell r="A42" t="str">
            <v>B0013770</v>
          </cell>
          <cell r="B42" t="str">
            <v>u</v>
          </cell>
          <cell r="C42" t="str">
            <v>Anclajes o Cuñas para el tensionamiento</v>
          </cell>
          <cell r="D42">
            <v>18928.609231468941</v>
          </cell>
        </row>
        <row r="43">
          <cell r="A43" t="str">
            <v>B0013270</v>
          </cell>
          <cell r="B43" t="str">
            <v>kg</v>
          </cell>
          <cell r="C43" t="str">
            <v>Anfo</v>
          </cell>
          <cell r="D43">
            <v>6151.168517310035</v>
          </cell>
        </row>
        <row r="44">
          <cell r="A44" t="str">
            <v>B0013280</v>
          </cell>
          <cell r="B44" t="str">
            <v>m</v>
          </cell>
          <cell r="C44" t="str">
            <v>Angulo de 1-1/2´´ x 1/4´´ (cerramiento en malla)</v>
          </cell>
          <cell r="D44">
            <v>10839.748006989783</v>
          </cell>
        </row>
        <row r="45">
          <cell r="A45" t="str">
            <v>B0063290</v>
          </cell>
          <cell r="B45" t="str">
            <v>kg</v>
          </cell>
          <cell r="C45" t="str">
            <v>Antisol blanco (presentación 20 kg)</v>
          </cell>
          <cell r="D45">
            <v>5914.5305512125542</v>
          </cell>
        </row>
        <row r="46">
          <cell r="A46" t="str">
            <v>B0303300</v>
          </cell>
          <cell r="B46" t="str">
            <v>u</v>
          </cell>
          <cell r="C46" t="str">
            <v>Árbol de 0.6 m (Protector)</v>
          </cell>
          <cell r="D46">
            <v>3194.2176657475397</v>
          </cell>
        </row>
        <row r="47">
          <cell r="A47" t="str">
            <v>B0303310</v>
          </cell>
          <cell r="B47" t="str">
            <v>u</v>
          </cell>
          <cell r="C47" t="str">
            <v>Árbol de 1.2 m (Paisajístico)</v>
          </cell>
          <cell r="D47">
            <v>15727.263046918968</v>
          </cell>
        </row>
        <row r="48">
          <cell r="A48" t="str">
            <v>B0093320</v>
          </cell>
          <cell r="B48" t="str">
            <v>m3</v>
          </cell>
          <cell r="C48" t="str">
            <v>Arena de sello (fina)</v>
          </cell>
          <cell r="D48">
            <v>38359.005034888221</v>
          </cell>
        </row>
        <row r="49">
          <cell r="A49" t="str">
            <v>B0093330</v>
          </cell>
          <cell r="B49" t="str">
            <v>m3</v>
          </cell>
          <cell r="C49" t="str">
            <v>Arena de soporte (media)</v>
          </cell>
          <cell r="D49">
            <v>40885.986121568509</v>
          </cell>
        </row>
        <row r="50">
          <cell r="A50" t="str">
            <v>B0093321</v>
          </cell>
          <cell r="B50" t="str">
            <v>m3</v>
          </cell>
          <cell r="C50" t="str">
            <v>Arena de Trituración</v>
          </cell>
          <cell r="D50">
            <v>40885.986121568509</v>
          </cell>
        </row>
        <row r="51">
          <cell r="A51" t="str">
            <v>B009111</v>
          </cell>
          <cell r="B51" t="str">
            <v>m3</v>
          </cell>
          <cell r="C51" t="str">
            <v>Arena de trituración (sellos de arena-afalto)</v>
          </cell>
          <cell r="D51">
            <v>40885.986121568509</v>
          </cell>
        </row>
        <row r="52">
          <cell r="A52" t="str">
            <v>B0093350</v>
          </cell>
          <cell r="B52" t="str">
            <v>m3</v>
          </cell>
          <cell r="C52" t="str">
            <v>Arena lavada</v>
          </cell>
          <cell r="D52">
            <v>35071.289152779675</v>
          </cell>
        </row>
        <row r="53">
          <cell r="A53" t="str">
            <v>B0013281</v>
          </cell>
          <cell r="B53" t="str">
            <v>m</v>
          </cell>
          <cell r="C53" t="str">
            <v>Armadura de Acero</v>
          </cell>
          <cell r="D53">
            <v>5977.7366102663718</v>
          </cell>
        </row>
        <row r="54">
          <cell r="A54" t="str">
            <v>B0083360</v>
          </cell>
          <cell r="B54" t="str">
            <v>kg</v>
          </cell>
          <cell r="C54" t="str">
            <v>Asfalto AP 190 (BREA)</v>
          </cell>
          <cell r="D54">
            <v>2945.7785139671751</v>
          </cell>
        </row>
        <row r="55">
          <cell r="A55" t="str">
            <v>B008007</v>
          </cell>
          <cell r="B55" t="str">
            <v>lt</v>
          </cell>
          <cell r="C55" t="str">
            <v>Asfalto liquido</v>
          </cell>
          <cell r="D55">
            <v>3598.8185700755612</v>
          </cell>
        </row>
        <row r="56">
          <cell r="A56" t="str">
            <v>B008009</v>
          </cell>
          <cell r="B56" t="str">
            <v>gal</v>
          </cell>
          <cell r="C56" t="str">
            <v>Asfalto liquido RC 250</v>
          </cell>
          <cell r="D56">
            <v>10594.155258062672</v>
          </cell>
        </row>
        <row r="57">
          <cell r="A57" t="str">
            <v>B0013380</v>
          </cell>
          <cell r="B57" t="str">
            <v>kg</v>
          </cell>
          <cell r="C57" t="str">
            <v>Barras de transferencia de carga (1'')</v>
          </cell>
          <cell r="D57">
            <v>6725.5548801939476</v>
          </cell>
        </row>
        <row r="58">
          <cell r="A58" t="str">
            <v>B0013390</v>
          </cell>
          <cell r="B58" t="str">
            <v>kg</v>
          </cell>
          <cell r="C58" t="str">
            <v>Barras de unión de 1/2´´</v>
          </cell>
          <cell r="D58">
            <v>3846.9059446329134</v>
          </cell>
        </row>
        <row r="59">
          <cell r="A59" t="str">
            <v>B0013400</v>
          </cell>
          <cell r="B59" t="str">
            <v>m3</v>
          </cell>
          <cell r="C59" t="str">
            <v>Base Granular reciclada en obra</v>
          </cell>
          <cell r="D59">
            <v>41375.766163649794</v>
          </cell>
        </row>
        <row r="60">
          <cell r="A60" t="str">
            <v>B0013410</v>
          </cell>
          <cell r="B60" t="str">
            <v>kg</v>
          </cell>
          <cell r="C60" t="str">
            <v>Bentonita</v>
          </cell>
          <cell r="D60">
            <v>11729.877094772908</v>
          </cell>
        </row>
        <row r="61">
          <cell r="A61" t="str">
            <v>B0013420</v>
          </cell>
          <cell r="B61" t="str">
            <v>m2</v>
          </cell>
          <cell r="C61" t="str">
            <v>Biomanto</v>
          </cell>
          <cell r="D61">
            <v>141603.21825332817</v>
          </cell>
        </row>
        <row r="62">
          <cell r="A62" t="str">
            <v>B0013435</v>
          </cell>
          <cell r="B62" t="str">
            <v>m2</v>
          </cell>
          <cell r="C62" t="str">
            <v>Biomanto Temporal  300 Gr/M2</v>
          </cell>
          <cell r="D62">
            <v>6695.0802274068419</v>
          </cell>
        </row>
        <row r="63">
          <cell r="A63" t="str">
            <v>B0013430</v>
          </cell>
          <cell r="B63" t="str">
            <v>m3</v>
          </cell>
          <cell r="C63" t="str">
            <v>Bolsacreto de 1m3</v>
          </cell>
          <cell r="D63">
            <v>28831.285483234988</v>
          </cell>
        </row>
        <row r="64">
          <cell r="A64" t="str">
            <v>B0013436</v>
          </cell>
          <cell r="B64" t="str">
            <v>u</v>
          </cell>
          <cell r="C64" t="str">
            <v>Bordillo Prefabricado En Concreto Ref.A85 Ntc-4109, 0,20 X 0,35 X 0.80 M</v>
          </cell>
          <cell r="D64">
            <v>38537.854034079683</v>
          </cell>
        </row>
        <row r="65">
          <cell r="A65" t="str">
            <v>B0013432</v>
          </cell>
          <cell r="B65" t="str">
            <v>u</v>
          </cell>
          <cell r="C65" t="str">
            <v>Botella de gas propano (40 lb) (5% de oxígeno)</v>
          </cell>
          <cell r="D65">
            <v>118895.87978060286</v>
          </cell>
        </row>
        <row r="66">
          <cell r="A66" t="str">
            <v>B0013434</v>
          </cell>
          <cell r="B66" t="str">
            <v>u</v>
          </cell>
          <cell r="C66" t="str">
            <v>Botella de oxígeno (1800 lb)</v>
          </cell>
          <cell r="D66">
            <v>77193.948501972845</v>
          </cell>
        </row>
        <row r="67">
          <cell r="A67" t="str">
            <v>B0320001</v>
          </cell>
          <cell r="B67" t="str">
            <v>m</v>
          </cell>
          <cell r="C67" t="str">
            <v>Cable de 1/2´´ (para anclajes)</v>
          </cell>
          <cell r="D67">
            <v>13880.451571721496</v>
          </cell>
        </row>
        <row r="68">
          <cell r="A68" t="str">
            <v>B0013450</v>
          </cell>
          <cell r="B68" t="str">
            <v>kg</v>
          </cell>
          <cell r="C68" t="str">
            <v>Cal</v>
          </cell>
          <cell r="D68">
            <v>873.08616197099411</v>
          </cell>
        </row>
        <row r="69">
          <cell r="A69" t="str">
            <v>B0013460</v>
          </cell>
          <cell r="B69" t="str">
            <v>kg</v>
          </cell>
          <cell r="C69" t="str">
            <v>Camisa metálica en acero A-37</v>
          </cell>
          <cell r="D69">
            <v>12698.207729275016</v>
          </cell>
        </row>
        <row r="70">
          <cell r="A70" t="str">
            <v>B0013470</v>
          </cell>
          <cell r="B70" t="str">
            <v>m</v>
          </cell>
          <cell r="C70" t="str">
            <v>Camisas y Formaleta en Concreto</v>
          </cell>
          <cell r="D70">
            <v>62190.963663369905</v>
          </cell>
        </row>
        <row r="71">
          <cell r="A71" t="str">
            <v>B0013480</v>
          </cell>
          <cell r="B71" t="str">
            <v>u</v>
          </cell>
          <cell r="C71" t="str">
            <v>Captafaro, Incluye Tornillos</v>
          </cell>
          <cell r="D71">
            <v>14298.205554570915</v>
          </cell>
        </row>
        <row r="72">
          <cell r="A72" t="str">
            <v>B0013484</v>
          </cell>
          <cell r="B72" t="str">
            <v>u</v>
          </cell>
          <cell r="C72" t="str">
            <v>Celda especial de carga</v>
          </cell>
          <cell r="D72">
            <v>20804369.101833228</v>
          </cell>
        </row>
        <row r="73">
          <cell r="A73" t="str">
            <v>B0103501</v>
          </cell>
          <cell r="B73" t="str">
            <v>kg</v>
          </cell>
          <cell r="C73" t="str">
            <v>Cemento Asfaltico 40-50</v>
          </cell>
          <cell r="D73">
            <v>1833.8358532130594</v>
          </cell>
        </row>
        <row r="74">
          <cell r="A74" t="str">
            <v>B0103490</v>
          </cell>
          <cell r="B74" t="str">
            <v>kg</v>
          </cell>
          <cell r="C74" t="str">
            <v>Cemento Asfaltico 60-70</v>
          </cell>
          <cell r="D74">
            <v>1776.3399352296037</v>
          </cell>
        </row>
        <row r="75">
          <cell r="A75" t="str">
            <v>B0103500</v>
          </cell>
          <cell r="B75" t="str">
            <v>kg</v>
          </cell>
          <cell r="C75" t="str">
            <v>Cemento Asfaltico 80-100</v>
          </cell>
          <cell r="D75">
            <v>1698.2590589557751</v>
          </cell>
        </row>
        <row r="76">
          <cell r="A76" t="str">
            <v>B0103555</v>
          </cell>
          <cell r="B76" t="str">
            <v>kg</v>
          </cell>
          <cell r="C76" t="str">
            <v>Cemento Asfaltico con grano de Caucho Reciclado</v>
          </cell>
          <cell r="D76">
            <v>2796.7150228989567</v>
          </cell>
        </row>
        <row r="77">
          <cell r="A77" t="str">
            <v>B0103491</v>
          </cell>
          <cell r="B77" t="str">
            <v>kg</v>
          </cell>
          <cell r="C77" t="str">
            <v xml:space="preserve">Cemento Asfáltico </v>
          </cell>
          <cell r="D77">
            <v>1808.2821118870793</v>
          </cell>
        </row>
        <row r="78">
          <cell r="A78" t="str">
            <v>B0103551</v>
          </cell>
          <cell r="B78" t="str">
            <v>kg</v>
          </cell>
          <cell r="C78" t="str">
            <v>Cemento Asfáltico Modificado Con Grano De Caucho Reciclado Tipo I</v>
          </cell>
          <cell r="D78">
            <v>2628.8411389102253</v>
          </cell>
        </row>
        <row r="79">
          <cell r="A79" t="str">
            <v>B0103552</v>
          </cell>
          <cell r="B79" t="str">
            <v>kg</v>
          </cell>
          <cell r="C79" t="str">
            <v>Cemento Asfáltico Modificado Con Grano De Caucho Reciclado Tipo Il</v>
          </cell>
          <cell r="D79">
            <v>2873.7311599508694</v>
          </cell>
        </row>
        <row r="80">
          <cell r="A80" t="str">
            <v>B0103553</v>
          </cell>
          <cell r="B80" t="str">
            <v>kg</v>
          </cell>
          <cell r="C80" t="str">
            <v>Cemento Asfáltico Modificado Con Grano De Caucho Reciclado Tipo lll</v>
          </cell>
          <cell r="D80">
            <v>2977.7206906246506</v>
          </cell>
        </row>
        <row r="81">
          <cell r="A81" t="str">
            <v>B0103510</v>
          </cell>
          <cell r="B81" t="str">
            <v>kg</v>
          </cell>
          <cell r="C81" t="str">
            <v>Cemento asfaltico modificado con polímeros tipo I</v>
          </cell>
          <cell r="D81">
            <v>2963.5241676657729</v>
          </cell>
        </row>
        <row r="82">
          <cell r="A82" t="str">
            <v>B0103520</v>
          </cell>
          <cell r="B82" t="str">
            <v>kg</v>
          </cell>
          <cell r="C82" t="str">
            <v>Cemento asfaltico modificado con polímeros tipo II</v>
          </cell>
          <cell r="D82">
            <v>3201.3159272269786</v>
          </cell>
        </row>
        <row r="83">
          <cell r="A83" t="str">
            <v>B0103530</v>
          </cell>
          <cell r="B83" t="str">
            <v>kg</v>
          </cell>
          <cell r="C83" t="str">
            <v>Cemento asfaltico modificado con polímeros tipo III</v>
          </cell>
          <cell r="D83">
            <v>3183.5702735283812</v>
          </cell>
        </row>
        <row r="84">
          <cell r="A84" t="str">
            <v>B0103540</v>
          </cell>
          <cell r="B84" t="str">
            <v>kg</v>
          </cell>
          <cell r="C84" t="str">
            <v>Cemento asfaltico modificado con polímeros tipo IV</v>
          </cell>
          <cell r="D84">
            <v>3410.7146408704284</v>
          </cell>
        </row>
        <row r="85">
          <cell r="A85" t="str">
            <v>B0103554</v>
          </cell>
          <cell r="B85" t="str">
            <v>kg</v>
          </cell>
          <cell r="C85" t="str">
            <v>Cemento Asfaltico Modificado Con Polímeros Tipo V</v>
          </cell>
          <cell r="D85">
            <v>3588.8810040043463</v>
          </cell>
        </row>
        <row r="86">
          <cell r="A86" t="str">
            <v>B0103550</v>
          </cell>
          <cell r="B86" t="str">
            <v>kg</v>
          </cell>
          <cell r="C86" t="str">
            <v>Cemento asfaltico modificado con polímeros tipo V</v>
          </cell>
          <cell r="D86">
            <v>3588.8810040043463</v>
          </cell>
        </row>
        <row r="87">
          <cell r="A87" t="str">
            <v>B0100001</v>
          </cell>
          <cell r="B87" t="str">
            <v>kg</v>
          </cell>
          <cell r="C87" t="str">
            <v>Cemento gris</v>
          </cell>
          <cell r="D87">
            <v>439.38238557727266</v>
          </cell>
        </row>
        <row r="88">
          <cell r="A88" t="str">
            <v>B0103557</v>
          </cell>
          <cell r="B88" t="str">
            <v>kg</v>
          </cell>
          <cell r="C88" t="str">
            <v>Cemento Hidráulico adicionado, Norma ASTM C595 Tipo _______</v>
          </cell>
          <cell r="D88">
            <v>929.38266086701674</v>
          </cell>
        </row>
        <row r="89">
          <cell r="A89" t="str">
            <v>B0103556</v>
          </cell>
          <cell r="B89" t="str">
            <v>kg</v>
          </cell>
          <cell r="C89" t="str">
            <v>Cemento Porthland Norma ASTM C150 Tipo _______</v>
          </cell>
          <cell r="D89">
            <v>790.48629336142039</v>
          </cell>
        </row>
        <row r="90">
          <cell r="A90" t="str">
            <v>B0303570</v>
          </cell>
          <cell r="B90" t="str">
            <v>m2</v>
          </cell>
          <cell r="C90" t="str">
            <v>Cespedones</v>
          </cell>
          <cell r="D90">
            <v>10647.392219158464</v>
          </cell>
        </row>
        <row r="91">
          <cell r="A91" t="str">
            <v>B0013580</v>
          </cell>
          <cell r="B91" t="str">
            <v>kg</v>
          </cell>
          <cell r="C91" t="str">
            <v>Cicatrizante (para remoción de especies vegetales)</v>
          </cell>
          <cell r="D91">
            <v>21057.592795926728</v>
          </cell>
        </row>
        <row r="92">
          <cell r="A92" t="str">
            <v>B0013590</v>
          </cell>
          <cell r="B92" t="str">
            <v>m</v>
          </cell>
          <cell r="C92" t="str">
            <v>Cinta Sika PVC 0,22</v>
          </cell>
          <cell r="D92">
            <v>32527.783229529112</v>
          </cell>
        </row>
        <row r="93">
          <cell r="A93" t="str">
            <v>B0013600</v>
          </cell>
          <cell r="B93" t="str">
            <v>m</v>
          </cell>
          <cell r="C93" t="str">
            <v>Cintilla de poliuretano (sikarod)</v>
          </cell>
          <cell r="D93">
            <v>1136.7865759321521</v>
          </cell>
        </row>
        <row r="94">
          <cell r="A94" t="str">
            <v>B0013601</v>
          </cell>
          <cell r="B94" t="str">
            <v>m</v>
          </cell>
          <cell r="C94" t="str">
            <v>Cintilla De Poliuretano (Sikarod) (Pavimentos De Concreto Hidráulico)</v>
          </cell>
          <cell r="D94">
            <v>975.30112727491542</v>
          </cell>
        </row>
        <row r="95">
          <cell r="A95" t="str">
            <v>B0013610</v>
          </cell>
          <cell r="B95" t="str">
            <v>kg</v>
          </cell>
          <cell r="C95" t="str">
            <v>Cloruro de calcio</v>
          </cell>
          <cell r="D95">
            <v>5368.2925241978483</v>
          </cell>
        </row>
        <row r="96">
          <cell r="A96" t="str">
            <v>B0013772</v>
          </cell>
          <cell r="B96" t="str">
            <v>kg</v>
          </cell>
          <cell r="C96" t="str">
            <v>Cloruro De Calcio En Esferas (Pellets)</v>
          </cell>
          <cell r="D96">
            <v>4249.8982483232967</v>
          </cell>
        </row>
        <row r="97">
          <cell r="A97" t="str">
            <v>B0013771</v>
          </cell>
          <cell r="B97" t="str">
            <v>kg</v>
          </cell>
          <cell r="C97" t="str">
            <v>Cloruro De Calcio En Hojuelas (Flakes)</v>
          </cell>
          <cell r="D97">
            <v>6710.3656552473094</v>
          </cell>
        </row>
        <row r="98">
          <cell r="A98" t="str">
            <v>B0013611</v>
          </cell>
          <cell r="B98" t="str">
            <v>lt</v>
          </cell>
          <cell r="C98" t="str">
            <v>Cloruro De Calcio Liquido</v>
          </cell>
          <cell r="D98">
            <v>3914.3799655609309</v>
          </cell>
        </row>
        <row r="99">
          <cell r="A99" t="str">
            <v>B0133680</v>
          </cell>
          <cell r="B99" t="str">
            <v>m3</v>
          </cell>
          <cell r="C99" t="str">
            <v>Concreto hidráulico para pavimento MR-20</v>
          </cell>
          <cell r="D99">
            <v>462209.65682009893</v>
          </cell>
        </row>
        <row r="100">
          <cell r="A100" t="str">
            <v>B0133690</v>
          </cell>
          <cell r="B100" t="str">
            <v>m3</v>
          </cell>
          <cell r="C100" t="str">
            <v>Concreto hidráulico para pavimento MR-36</v>
          </cell>
          <cell r="D100">
            <v>421417.39559896052</v>
          </cell>
        </row>
        <row r="101">
          <cell r="A101" t="str">
            <v>B0133700</v>
          </cell>
          <cell r="B101" t="str">
            <v>m3</v>
          </cell>
          <cell r="C101" t="str">
            <v>Concreto hidráulico para pavimento MR-43 (FastracK)(acelerado a 24 horas)</v>
          </cell>
          <cell r="D101">
            <v>586141.07114311727</v>
          </cell>
        </row>
        <row r="102">
          <cell r="A102" t="str">
            <v>B0133710</v>
          </cell>
          <cell r="B102" t="str">
            <v>m3</v>
          </cell>
          <cell r="C102" t="str">
            <v>Concreto hidráulico para pavimento MR-43</v>
          </cell>
          <cell r="D102">
            <v>470247.04614216922</v>
          </cell>
        </row>
        <row r="103">
          <cell r="A103" t="str">
            <v>B0133720</v>
          </cell>
          <cell r="B103" t="str">
            <v>m3</v>
          </cell>
          <cell r="C103" t="str">
            <v>Concreto hidráulico para pavimento MR-45</v>
          </cell>
          <cell r="D103">
            <v>481271.00113281189</v>
          </cell>
        </row>
        <row r="104">
          <cell r="A104" t="str">
            <v>B0123660</v>
          </cell>
          <cell r="B104" t="str">
            <v>m3</v>
          </cell>
          <cell r="C104" t="str">
            <v>Concreto Resistencia  14 (Mpa)</v>
          </cell>
          <cell r="D104">
            <v>356976.18367094779</v>
          </cell>
        </row>
        <row r="105">
          <cell r="A105" t="str">
            <v>B0123650</v>
          </cell>
          <cell r="B105" t="str">
            <v>m3</v>
          </cell>
          <cell r="C105" t="str">
            <v>Concreto Resistencia  21 (Mpa)</v>
          </cell>
          <cell r="D105">
            <v>385605.601695969</v>
          </cell>
        </row>
        <row r="106">
          <cell r="A106" t="str">
            <v>B0123671</v>
          </cell>
          <cell r="B106" t="str">
            <v>m3</v>
          </cell>
          <cell r="C106" t="str">
            <v>Concreto Resistencia  28 (Mpa)</v>
          </cell>
          <cell r="D106">
            <v>405996.42253487941</v>
          </cell>
        </row>
        <row r="107">
          <cell r="A107" t="str">
            <v>B0123620</v>
          </cell>
          <cell r="B107" t="str">
            <v>m3</v>
          </cell>
          <cell r="C107" t="str">
            <v>Concreto Resistencia  28 (Mpa)</v>
          </cell>
          <cell r="D107">
            <v>405996.42253487941</v>
          </cell>
        </row>
        <row r="108">
          <cell r="A108" t="str">
            <v>B0123640</v>
          </cell>
          <cell r="B108" t="str">
            <v>m3</v>
          </cell>
          <cell r="C108" t="str">
            <v>Concreto Resistencia  32 (Mpa)</v>
          </cell>
          <cell r="D108">
            <v>417498.09052308829</v>
          </cell>
        </row>
        <row r="109">
          <cell r="A109" t="str">
            <v>B0123630</v>
          </cell>
          <cell r="B109" t="str">
            <v>m3</v>
          </cell>
          <cell r="C109" t="str">
            <v>Concreto Resistencia  35 (Mpa)</v>
          </cell>
          <cell r="D109">
            <v>428315.48610467935</v>
          </cell>
        </row>
        <row r="110">
          <cell r="A110" t="str">
            <v>B0123670</v>
          </cell>
          <cell r="B110" t="str">
            <v>m3</v>
          </cell>
          <cell r="C110" t="str">
            <v xml:space="preserve">Concreto resistencia 14 (MPA) (Ciclopeo) </v>
          </cell>
          <cell r="D110">
            <v>386798.71783391654</v>
          </cell>
        </row>
        <row r="111">
          <cell r="A111" t="str">
            <v>B0013730</v>
          </cell>
          <cell r="B111" t="str">
            <v>m</v>
          </cell>
          <cell r="C111" t="str">
            <v>Cordón detonante</v>
          </cell>
          <cell r="D111">
            <v>2340.3563352721903</v>
          </cell>
        </row>
        <row r="112">
          <cell r="A112" t="str">
            <v>B0013740</v>
          </cell>
          <cell r="B112" t="str">
            <v>m2</v>
          </cell>
          <cell r="C112" t="str">
            <v>Costal de fibra o fique</v>
          </cell>
          <cell r="D112">
            <v>1899.1398588238983</v>
          </cell>
        </row>
        <row r="113">
          <cell r="A113" t="str">
            <v>B0013750</v>
          </cell>
          <cell r="B113" t="str">
            <v>u</v>
          </cell>
          <cell r="C113" t="str">
            <v>Costal de fibra o fique</v>
          </cell>
          <cell r="D113">
            <v>1286.9148062222864</v>
          </cell>
        </row>
        <row r="114">
          <cell r="A114" t="str">
            <v>B0013760</v>
          </cell>
          <cell r="B114" t="str">
            <v>m</v>
          </cell>
          <cell r="C114" t="str">
            <v>Cuneta prefabricada de concreto tipo V de (0,8*0,3*0,22)</v>
          </cell>
          <cell r="D114">
            <v>58660.750313696371</v>
          </cell>
        </row>
        <row r="115">
          <cell r="A115" t="str">
            <v>B0013761</v>
          </cell>
          <cell r="B115" t="str">
            <v>u</v>
          </cell>
          <cell r="C115" t="str">
            <v>Cuneta Prefabricada En Concreto Perfil U O V Ref.Cu004 Ntc-4109, 0,20 X 0,30 X 1.0 M</v>
          </cell>
          <cell r="D115">
            <v>56690.077020829835</v>
          </cell>
        </row>
        <row r="116">
          <cell r="A116" t="str">
            <v>B0013773</v>
          </cell>
          <cell r="B116" t="str">
            <v>u</v>
          </cell>
          <cell r="C116" t="str">
            <v>Defensa Metálica De 4,13 M Galvanizada</v>
          </cell>
          <cell r="D116">
            <v>403754.79155967251</v>
          </cell>
        </row>
        <row r="117">
          <cell r="A117" t="str">
            <v>B0013781</v>
          </cell>
          <cell r="B117" t="str">
            <v>u</v>
          </cell>
          <cell r="C117" t="str">
            <v>Delineador De Corona</v>
          </cell>
          <cell r="D117">
            <v>70427.530746697623</v>
          </cell>
        </row>
        <row r="118">
          <cell r="A118" t="str">
            <v>B0013780</v>
          </cell>
          <cell r="B118" t="str">
            <v>u</v>
          </cell>
          <cell r="C118" t="str">
            <v>Delineador de corona en forma de A de lámina galvanizada calibre 16 de (1.55*25) cm</v>
          </cell>
          <cell r="D118">
            <v>70471.18505479618</v>
          </cell>
        </row>
        <row r="119">
          <cell r="A119" t="str">
            <v>B0013794</v>
          </cell>
          <cell r="B119" t="str">
            <v>m3</v>
          </cell>
          <cell r="C119" t="str">
            <v>Derechos de explotación de material pétreo</v>
          </cell>
          <cell r="D119">
            <v>8304.767640306618</v>
          </cell>
        </row>
        <row r="120">
          <cell r="A120" t="str">
            <v>B0013790</v>
          </cell>
          <cell r="B120" t="str">
            <v>m3</v>
          </cell>
          <cell r="C120" t="str">
            <v>Derechos de explotación y/o disposición de materiales</v>
          </cell>
          <cell r="D120">
            <v>7623.547907621456</v>
          </cell>
        </row>
        <row r="121">
          <cell r="A121" t="str">
            <v>B014001</v>
          </cell>
          <cell r="B121" t="str">
            <v>gal</v>
          </cell>
          <cell r="C121" t="str">
            <v>Disolvente para pintura (TINNER)</v>
          </cell>
          <cell r="D121">
            <v>27561.129672365656</v>
          </cell>
        </row>
        <row r="122">
          <cell r="A122" t="str">
            <v>B014002</v>
          </cell>
          <cell r="B122" t="str">
            <v>gal</v>
          </cell>
          <cell r="C122" t="str">
            <v>Disolvente para pintura Trafico (acrílico)</v>
          </cell>
          <cell r="D122">
            <v>29186.986464231151</v>
          </cell>
        </row>
        <row r="123">
          <cell r="A123" t="str">
            <v>B0013820</v>
          </cell>
          <cell r="B123" t="str">
            <v>m3</v>
          </cell>
          <cell r="C123" t="str">
            <v>Disposición de material de derrumbe</v>
          </cell>
          <cell r="D123">
            <v>4265.7342787750631</v>
          </cell>
        </row>
        <row r="124">
          <cell r="A124" t="str">
            <v>B0013830</v>
          </cell>
          <cell r="B124" t="str">
            <v>m</v>
          </cell>
          <cell r="C124" t="str">
            <v>Ductos para tensionimiento</v>
          </cell>
          <cell r="D124">
            <v>20520.772260945203</v>
          </cell>
        </row>
        <row r="125">
          <cell r="A125" t="str">
            <v>B020011</v>
          </cell>
          <cell r="B125" t="str">
            <v>lt</v>
          </cell>
          <cell r="C125" t="str">
            <v>Emulsión Asfáltica de Rotura Lenta CRL</v>
          </cell>
          <cell r="D125">
            <v>2145.4495321604309</v>
          </cell>
        </row>
        <row r="126">
          <cell r="A126" t="str">
            <v>B020012</v>
          </cell>
          <cell r="B126" t="str">
            <v>lt</v>
          </cell>
          <cell r="C126" t="str">
            <v>Emulsión Asfáltica de Rotura Media Modificada Con Polímeros CRM-m</v>
          </cell>
          <cell r="D126">
            <v>2780.7439345702187</v>
          </cell>
        </row>
        <row r="127">
          <cell r="A127" t="str">
            <v>B020010</v>
          </cell>
          <cell r="B127" t="str">
            <v>lt</v>
          </cell>
          <cell r="C127" t="str">
            <v>Emulsión asfáltica de rotura media modificada con polímeros CRMm</v>
          </cell>
          <cell r="D127">
            <v>2778.9693692003593</v>
          </cell>
        </row>
        <row r="128">
          <cell r="A128" t="str">
            <v>B020001</v>
          </cell>
          <cell r="B128" t="str">
            <v>lt</v>
          </cell>
          <cell r="C128" t="str">
            <v>Emulsión CRL-0</v>
          </cell>
          <cell r="D128">
            <v>2127.7038784618335</v>
          </cell>
        </row>
        <row r="129">
          <cell r="A129" t="str">
            <v>B020002</v>
          </cell>
          <cell r="B129" t="str">
            <v>lt</v>
          </cell>
          <cell r="C129" t="str">
            <v>Emulsión CRL-1</v>
          </cell>
          <cell r="D129">
            <v>2127.7038784618335</v>
          </cell>
        </row>
        <row r="130">
          <cell r="A130" t="str">
            <v>B020003</v>
          </cell>
          <cell r="B130" t="str">
            <v>lt</v>
          </cell>
          <cell r="C130" t="str">
            <v>Emulsión CRL-1h</v>
          </cell>
          <cell r="D130">
            <v>2065.5940905167422</v>
          </cell>
        </row>
        <row r="131">
          <cell r="A131" t="str">
            <v>B020004</v>
          </cell>
          <cell r="B131" t="str">
            <v>lt</v>
          </cell>
          <cell r="C131" t="str">
            <v>Emulsión CRL-1hm</v>
          </cell>
          <cell r="D131">
            <v>2778.9693692003593</v>
          </cell>
        </row>
        <row r="132">
          <cell r="A132" t="str">
            <v>B020005</v>
          </cell>
          <cell r="B132" t="str">
            <v>lt</v>
          </cell>
          <cell r="C132" t="str">
            <v>Emulsión CRM</v>
          </cell>
          <cell r="D132">
            <v>2069.1432212564614</v>
          </cell>
        </row>
        <row r="133">
          <cell r="A133" t="str">
            <v>B020007</v>
          </cell>
          <cell r="B133" t="str">
            <v>lt</v>
          </cell>
          <cell r="C133" t="str">
            <v>Emulsión CRR-1</v>
          </cell>
          <cell r="D133">
            <v>1930.0172962594577</v>
          </cell>
        </row>
        <row r="134">
          <cell r="A134" t="str">
            <v>B020006</v>
          </cell>
          <cell r="B134" t="str">
            <v>lt</v>
          </cell>
          <cell r="C134" t="str">
            <v>Emulsión CRR-1m</v>
          </cell>
          <cell r="D134">
            <v>2125.9293130919737</v>
          </cell>
        </row>
        <row r="135">
          <cell r="A135" t="str">
            <v>B020008</v>
          </cell>
          <cell r="B135" t="str">
            <v>lt</v>
          </cell>
          <cell r="C135" t="str">
            <v>Emulsión CRR-2</v>
          </cell>
          <cell r="D135">
            <v>2241.2760621328566</v>
          </cell>
        </row>
        <row r="136">
          <cell r="A136" t="str">
            <v>B020009</v>
          </cell>
          <cell r="B136" t="str">
            <v>lt</v>
          </cell>
          <cell r="C136" t="str">
            <v>Emulsión CRR-2m</v>
          </cell>
          <cell r="D136">
            <v>2385.0158570914964</v>
          </cell>
        </row>
        <row r="137">
          <cell r="A137" t="str">
            <v>B015012</v>
          </cell>
          <cell r="B137" t="str">
            <v>kg</v>
          </cell>
          <cell r="C137" t="str">
            <v>Escolta y transporte (una tarifa por cada m3 escoltado y transportado)</v>
          </cell>
          <cell r="D137">
            <v>9506.3513449336915</v>
          </cell>
        </row>
        <row r="138">
          <cell r="A138" t="str">
            <v>B015002</v>
          </cell>
          <cell r="B138" t="str">
            <v>%</v>
          </cell>
          <cell r="C138" t="str">
            <v>Escolta y trasporte (Tarifa Porcentual de 40 %) por cada Metro Cubico exportado y trasportado</v>
          </cell>
          <cell r="D138">
            <v>3.5415492571266749E-2</v>
          </cell>
        </row>
        <row r="139">
          <cell r="A139" t="str">
            <v>B0013940</v>
          </cell>
          <cell r="B139" t="str">
            <v>kg</v>
          </cell>
          <cell r="C139" t="str">
            <v>Esferas reflectivas</v>
          </cell>
          <cell r="D139">
            <v>7722.2554495734985</v>
          </cell>
        </row>
        <row r="140">
          <cell r="A140" t="str">
            <v>B0013950</v>
          </cell>
          <cell r="B140" t="str">
            <v>glo</v>
          </cell>
          <cell r="C140" t="str">
            <v>Estacas, Pintura, Tachuelas, Hilo (localización de estructuras y carreteras)</v>
          </cell>
          <cell r="D140">
            <v>749.07424769233933</v>
          </cell>
        </row>
        <row r="141">
          <cell r="A141" t="str">
            <v>B0013960</v>
          </cell>
          <cell r="B141" t="str">
            <v>m</v>
          </cell>
          <cell r="C141" t="str">
            <v xml:space="preserve">Estacón en madera viva diámetro mayor a 10 cm, L=2 m </v>
          </cell>
          <cell r="D141">
            <v>3032.824961204612</v>
          </cell>
        </row>
        <row r="142">
          <cell r="A142" t="str">
            <v>B0013970</v>
          </cell>
          <cell r="B142" t="str">
            <v>u</v>
          </cell>
          <cell r="C142" t="str">
            <v>Estoperol en resina de 11X3 cm</v>
          </cell>
          <cell r="D142">
            <v>2899.3736295453427</v>
          </cell>
        </row>
        <row r="143">
          <cell r="A143" t="str">
            <v>B0013980</v>
          </cell>
          <cell r="B143" t="str">
            <v>lb</v>
          </cell>
          <cell r="C143" t="str">
            <v>Explosivos  75% (INDUGEL)</v>
          </cell>
          <cell r="D143">
            <v>10624.74562080824</v>
          </cell>
        </row>
        <row r="144">
          <cell r="A144" t="str">
            <v>B0013991</v>
          </cell>
          <cell r="B144" t="str">
            <v>lt</v>
          </cell>
          <cell r="C144" t="str">
            <v>Fertilizante Orgánico Mineral</v>
          </cell>
          <cell r="D144">
            <v>28377.168193831905</v>
          </cell>
        </row>
        <row r="145">
          <cell r="A145" t="str">
            <v>B021007</v>
          </cell>
          <cell r="B145" t="str">
            <v>m2</v>
          </cell>
          <cell r="C145" t="str">
            <v>FORMALETA (Depende para que sea el Concreto)</v>
          </cell>
          <cell r="D145">
            <v>21900.413651136223</v>
          </cell>
        </row>
        <row r="146">
          <cell r="A146" t="str">
            <v>B021001</v>
          </cell>
          <cell r="B146" t="str">
            <v>m2</v>
          </cell>
          <cell r="C146" t="str">
            <v>Formaleta (gaviones, juntas de bordillos, juntas de cunetas, muros, concretos clase D,E, F y G)</v>
          </cell>
          <cell r="D146">
            <v>10289.877632354302</v>
          </cell>
        </row>
        <row r="147">
          <cell r="A147" t="str">
            <v>B021003</v>
          </cell>
          <cell r="B147" t="str">
            <v>m2</v>
          </cell>
          <cell r="C147" t="str">
            <v>Formaleta concreto clase A,B y C</v>
          </cell>
          <cell r="D147">
            <v>25339.228314940927</v>
          </cell>
        </row>
        <row r="148">
          <cell r="A148" t="str">
            <v>B021002</v>
          </cell>
          <cell r="B148" t="str">
            <v>m2</v>
          </cell>
          <cell r="C148" t="str">
            <v>Formaleta Metálica</v>
          </cell>
          <cell r="D148">
            <v>15417.382282048524</v>
          </cell>
        </row>
        <row r="149">
          <cell r="A149" t="str">
            <v>B021004</v>
          </cell>
          <cell r="B149" t="str">
            <v>m</v>
          </cell>
          <cell r="C149" t="str">
            <v>Formaleta para baranda de concreto</v>
          </cell>
          <cell r="D149">
            <v>40547.494730636055</v>
          </cell>
        </row>
        <row r="150">
          <cell r="A150" t="str">
            <v>B021005</v>
          </cell>
          <cell r="B150" t="str">
            <v>m2</v>
          </cell>
          <cell r="C150" t="str">
            <v>Formaleta para muros</v>
          </cell>
          <cell r="D150">
            <v>12331.749333006759</v>
          </cell>
        </row>
        <row r="151">
          <cell r="A151" t="str">
            <v>B021006</v>
          </cell>
          <cell r="B151" t="str">
            <v>glo</v>
          </cell>
          <cell r="C151" t="str">
            <v>Formaleta, platina y accesorios (escamas en concreto)</v>
          </cell>
          <cell r="D151">
            <v>200983.13905300284</v>
          </cell>
        </row>
        <row r="152">
          <cell r="A152" t="str">
            <v>B0014040</v>
          </cell>
          <cell r="B152" t="str">
            <v>u</v>
          </cell>
          <cell r="C152" t="str">
            <v>Fulminantes</v>
          </cell>
          <cell r="D152">
            <v>1230.2337034620066</v>
          </cell>
        </row>
        <row r="153">
          <cell r="A153" t="str">
            <v>B0014050</v>
          </cell>
          <cell r="B153" t="str">
            <v>kg</v>
          </cell>
          <cell r="C153" t="str">
            <v>Fundente</v>
          </cell>
          <cell r="D153">
            <v>27870.530261996773</v>
          </cell>
        </row>
        <row r="154">
          <cell r="A154" t="str">
            <v>B0014060</v>
          </cell>
          <cell r="B154" t="str">
            <v>kg</v>
          </cell>
          <cell r="C154" t="str">
            <v>Gas propano</v>
          </cell>
          <cell r="D154">
            <v>5595.5595242417448</v>
          </cell>
        </row>
        <row r="155">
          <cell r="A155" t="str">
            <v>B028001</v>
          </cell>
          <cell r="B155" t="str">
            <v>m</v>
          </cell>
          <cell r="C155" t="str">
            <v>Geodren circular diámetro 100 mm y altura 2.00 M</v>
          </cell>
          <cell r="D155">
            <v>92355.165090782655</v>
          </cell>
        </row>
        <row r="156">
          <cell r="A156" t="str">
            <v>B028002</v>
          </cell>
          <cell r="B156" t="str">
            <v>m</v>
          </cell>
          <cell r="C156" t="str">
            <v>Geodren planar Diamet 100 mm y h=0.50</v>
          </cell>
          <cell r="D156">
            <v>27973.538664321062</v>
          </cell>
        </row>
        <row r="157">
          <cell r="A157" t="str">
            <v>B028003</v>
          </cell>
          <cell r="B157" t="str">
            <v>m</v>
          </cell>
          <cell r="C157" t="str">
            <v>Geodren planar Diamet 100 mm y h=1.00</v>
          </cell>
          <cell r="D157">
            <v>41829.345072185948</v>
          </cell>
        </row>
        <row r="158">
          <cell r="A158" t="str">
            <v>B028004</v>
          </cell>
          <cell r="B158" t="str">
            <v>m</v>
          </cell>
          <cell r="C158" t="str">
            <v>Geodren planar Diamet 100 mm y h=2.00</v>
          </cell>
          <cell r="D158">
            <v>75925.134262523119</v>
          </cell>
        </row>
        <row r="159">
          <cell r="A159" t="str">
            <v>B0014112</v>
          </cell>
          <cell r="B159" t="str">
            <v>m2</v>
          </cell>
          <cell r="C159" t="str">
            <v>Geomalla Biaxial Para Refuerzo Pbx-11</v>
          </cell>
          <cell r="D159">
            <v>7672.1235563604023</v>
          </cell>
        </row>
        <row r="160">
          <cell r="A160" t="str">
            <v>B0264112</v>
          </cell>
          <cell r="B160" t="str">
            <v>m2</v>
          </cell>
          <cell r="C160" t="str">
            <v>Geomalla Biaxial Para Refuerzo Pbx-11</v>
          </cell>
          <cell r="D160">
            <v>7672.1235563604023</v>
          </cell>
        </row>
        <row r="161">
          <cell r="A161" t="str">
            <v>B0014113</v>
          </cell>
          <cell r="B161" t="str">
            <v>m2</v>
          </cell>
          <cell r="C161" t="str">
            <v>Geomalla Biaxial Para Refuerzo Pbx-12</v>
          </cell>
          <cell r="D161">
            <v>11478.527271963947</v>
          </cell>
        </row>
        <row r="162">
          <cell r="A162" t="str">
            <v>B0264113</v>
          </cell>
          <cell r="B162" t="str">
            <v>m2</v>
          </cell>
          <cell r="C162" t="str">
            <v>Geomalla Biaxial Para Refuerzo Pbx-12</v>
          </cell>
          <cell r="D162">
            <v>11478.527271963947</v>
          </cell>
        </row>
        <row r="163">
          <cell r="A163" t="str">
            <v>B026010</v>
          </cell>
          <cell r="B163" t="str">
            <v>m2</v>
          </cell>
          <cell r="C163" t="str">
            <v>Geomalla en fibra de vidrio GLASGRID 8511</v>
          </cell>
          <cell r="D163">
            <v>11199.36807226155</v>
          </cell>
        </row>
        <row r="164">
          <cell r="A164" t="str">
            <v>B026013</v>
          </cell>
          <cell r="B164" t="str">
            <v>m2</v>
          </cell>
          <cell r="C164" t="str">
            <v>Geomalla en fibra de vidrio GLASGRID 8511</v>
          </cell>
          <cell r="D164">
            <v>11199.36807226155</v>
          </cell>
        </row>
        <row r="165">
          <cell r="A165" t="str">
            <v>B0264116</v>
          </cell>
          <cell r="B165" t="str">
            <v>M2</v>
          </cell>
          <cell r="C165" t="str">
            <v>Geomalla Forgrid UX100</v>
          </cell>
          <cell r="D165">
            <v>17938.871427640461</v>
          </cell>
        </row>
        <row r="166">
          <cell r="A166" t="str">
            <v>B0264115</v>
          </cell>
          <cell r="B166" t="str">
            <v>m2</v>
          </cell>
          <cell r="C166" t="str">
            <v>Geomalla Fort Gird UX-50</v>
          </cell>
          <cell r="D166">
            <v>11698.756735810999</v>
          </cell>
        </row>
        <row r="167">
          <cell r="A167" t="str">
            <v>B0014114</v>
          </cell>
          <cell r="B167" t="str">
            <v>m2</v>
          </cell>
          <cell r="C167" t="str">
            <v>Geomalla Tipo Asphalt</v>
          </cell>
          <cell r="D167">
            <v>8597.9707764128725</v>
          </cell>
        </row>
        <row r="168">
          <cell r="A168" t="str">
            <v>B0264114</v>
          </cell>
          <cell r="B168" t="str">
            <v>m2</v>
          </cell>
          <cell r="C168" t="str">
            <v>Geomalla Tipo Asphalt</v>
          </cell>
          <cell r="D168">
            <v>8597.9707764128725</v>
          </cell>
        </row>
        <row r="169">
          <cell r="A169" t="str">
            <v>B0014111</v>
          </cell>
          <cell r="B169" t="str">
            <v>m2</v>
          </cell>
          <cell r="C169" t="str">
            <v>Geomalla Uniaxial Pbx-11</v>
          </cell>
          <cell r="D169">
            <v>13968.827362933029</v>
          </cell>
        </row>
        <row r="170">
          <cell r="A170" t="str">
            <v>B0264111</v>
          </cell>
          <cell r="B170" t="str">
            <v>m2</v>
          </cell>
          <cell r="C170" t="str">
            <v>Geomalla Uniaxial Pbx-11</v>
          </cell>
          <cell r="D170">
            <v>13968.827362933029</v>
          </cell>
        </row>
        <row r="171">
          <cell r="A171" t="str">
            <v>B025002</v>
          </cell>
          <cell r="B171" t="str">
            <v>m2</v>
          </cell>
          <cell r="C171" t="str">
            <v xml:space="preserve">Geoterxtil T-4000 o similar </v>
          </cell>
          <cell r="D171">
            <v>11961.657120791479</v>
          </cell>
        </row>
        <row r="172">
          <cell r="A172" t="str">
            <v>B025100</v>
          </cell>
          <cell r="B172" t="str">
            <v>M2</v>
          </cell>
          <cell r="C172" t="str">
            <v>Geotextil Forte Grid UX-165</v>
          </cell>
          <cell r="D172">
            <v>29284.725580508875</v>
          </cell>
        </row>
        <row r="173">
          <cell r="A173" t="str">
            <v>B025101</v>
          </cell>
          <cell r="B173" t="str">
            <v>M2</v>
          </cell>
          <cell r="C173" t="str">
            <v>Geotextil Fortex BX-40</v>
          </cell>
          <cell r="D173">
            <v>7983.7443977076082</v>
          </cell>
        </row>
        <row r="174">
          <cell r="A174" t="str">
            <v>B025003</v>
          </cell>
          <cell r="B174" t="str">
            <v>m2</v>
          </cell>
          <cell r="C174" t="str">
            <v>Geotextil No Tejido</v>
          </cell>
          <cell r="D174">
            <v>3707.9553467974097</v>
          </cell>
        </row>
        <row r="175">
          <cell r="A175" t="str">
            <v>B025004</v>
          </cell>
          <cell r="B175" t="str">
            <v>m2</v>
          </cell>
          <cell r="C175" t="str">
            <v>Geotextil No Tejido para reparación</v>
          </cell>
          <cell r="D175">
            <v>5442.2164640799265</v>
          </cell>
        </row>
        <row r="176">
          <cell r="A176" t="str">
            <v>B025008</v>
          </cell>
          <cell r="B176" t="str">
            <v>m2</v>
          </cell>
          <cell r="C176" t="str">
            <v>Geotextil Nt Repav 450 O Similar (Proveedores Pavco, Lafayet, Geomatrix, Tensar, Omnes U Otros)</v>
          </cell>
          <cell r="D176">
            <v>5868.8250337946383</v>
          </cell>
        </row>
        <row r="177">
          <cell r="A177" t="str">
            <v>B025005</v>
          </cell>
          <cell r="B177" t="str">
            <v>m2</v>
          </cell>
          <cell r="C177" t="str">
            <v>Geotextil Nt-2500 O Similar (Proveedores, Pavco, Geomatrix, Tensar, Omnes U Otros)</v>
          </cell>
          <cell r="D177">
            <v>6223.3484712887275</v>
          </cell>
        </row>
        <row r="178">
          <cell r="A178" t="str">
            <v>B025006</v>
          </cell>
          <cell r="B178" t="str">
            <v>m2</v>
          </cell>
          <cell r="C178" t="str">
            <v>Geotextil NT-3000 o similar (proveedores, Tensar, Omnes u otros)</v>
          </cell>
          <cell r="D178">
            <v>7646.9831856082192</v>
          </cell>
        </row>
        <row r="179">
          <cell r="A179" t="str">
            <v>B025011</v>
          </cell>
          <cell r="B179" t="str">
            <v>m2</v>
          </cell>
          <cell r="C179" t="str">
            <v>Geotextil T-2100 O Similar (Proveedores Pavco, Lafayet, Geomatrix, Tensar, Omnes U Otros)</v>
          </cell>
          <cell r="D179">
            <v>5464.2577718412886</v>
          </cell>
        </row>
        <row r="180">
          <cell r="A180" t="str">
            <v>B025001</v>
          </cell>
          <cell r="B180" t="str">
            <v>m2</v>
          </cell>
          <cell r="C180" t="str">
            <v>Geotextil T-2400 O Similar (Proveedores Lafayet, Pavco, Geomatrix, Tensar, Omnes U Otros)</v>
          </cell>
          <cell r="D180">
            <v>6014.3569515286454</v>
          </cell>
        </row>
        <row r="181">
          <cell r="A181" t="str">
            <v>B025007</v>
          </cell>
          <cell r="B181" t="str">
            <v>m2</v>
          </cell>
          <cell r="C181" t="str">
            <v>Geotextil Tejido</v>
          </cell>
          <cell r="D181">
            <v>4452.7394260520705</v>
          </cell>
        </row>
        <row r="182">
          <cell r="A182" t="str">
            <v>B025009</v>
          </cell>
          <cell r="B182" t="str">
            <v>m2</v>
          </cell>
          <cell r="C182" t="str">
            <v>Geotextil Tejido</v>
          </cell>
          <cell r="D182">
            <v>4567.3763489450102</v>
          </cell>
        </row>
        <row r="183">
          <cell r="A183" t="str">
            <v>B0014180</v>
          </cell>
          <cell r="B183" t="str">
            <v>kg</v>
          </cell>
          <cell r="C183" t="str">
            <v>Grapas</v>
          </cell>
          <cell r="D183">
            <v>8792.6164945810597</v>
          </cell>
        </row>
        <row r="184">
          <cell r="A184" t="str">
            <v>B0014184</v>
          </cell>
          <cell r="B184" t="str">
            <v>u</v>
          </cell>
          <cell r="C184" t="str">
            <v>Grata de limpieza</v>
          </cell>
          <cell r="D184">
            <v>29655.720161025907</v>
          </cell>
        </row>
        <row r="185">
          <cell r="A185" t="str">
            <v>B0014181</v>
          </cell>
          <cell r="B185" t="str">
            <v>m3</v>
          </cell>
          <cell r="C185" t="str">
            <v>Gravilla</v>
          </cell>
          <cell r="D185">
            <v>76867.07356084467</v>
          </cell>
        </row>
        <row r="186">
          <cell r="A186" t="str">
            <v>B0014185</v>
          </cell>
          <cell r="B186" t="str">
            <v>m</v>
          </cell>
          <cell r="C186" t="str">
            <v>Guadua</v>
          </cell>
          <cell r="D186">
            <v>3165.0580375135328</v>
          </cell>
        </row>
        <row r="187">
          <cell r="A187" t="str">
            <v>B0014191</v>
          </cell>
          <cell r="B187" t="str">
            <v>kg</v>
          </cell>
          <cell r="C187" t="str">
            <v>Impermeabilizante para Concreto</v>
          </cell>
          <cell r="D187">
            <v>10950.842897404482</v>
          </cell>
        </row>
        <row r="188">
          <cell r="A188" t="str">
            <v>B033011</v>
          </cell>
          <cell r="B188" t="str">
            <v>kg</v>
          </cell>
          <cell r="C188" t="str">
            <v>Impermeabilizante para concreto</v>
          </cell>
          <cell r="D188">
            <v>10950.842897404482</v>
          </cell>
        </row>
        <row r="189">
          <cell r="A189" t="str">
            <v>B0014190</v>
          </cell>
          <cell r="B189" t="str">
            <v>kg</v>
          </cell>
          <cell r="C189" t="str">
            <v>Imprimante y puente de adherencia</v>
          </cell>
          <cell r="D189">
            <v>72741.918902068719</v>
          </cell>
        </row>
        <row r="190">
          <cell r="A190" t="str">
            <v>B021008</v>
          </cell>
          <cell r="B190" t="str">
            <v>m</v>
          </cell>
          <cell r="C190" t="str">
            <v>Junta elastomérica Jeene (J 8097VV)</v>
          </cell>
          <cell r="D190">
            <v>958571.91835499497</v>
          </cell>
        </row>
        <row r="191">
          <cell r="A191" t="str">
            <v>B0014231</v>
          </cell>
          <cell r="B191" t="str">
            <v>u</v>
          </cell>
          <cell r="C191" t="str">
            <v>Lamina 1,22 X 2,44 X 1/2´´</v>
          </cell>
          <cell r="D191">
            <v>811404.08686960826</v>
          </cell>
        </row>
        <row r="192">
          <cell r="A192" t="str">
            <v>B0014232</v>
          </cell>
          <cell r="B192" t="str">
            <v>u</v>
          </cell>
          <cell r="C192" t="str">
            <v>Lamina 1,22 X 2,44 X 1/4´´</v>
          </cell>
          <cell r="D192">
            <v>402375.01729677618</v>
          </cell>
        </row>
        <row r="193">
          <cell r="A193" t="str">
            <v>B0014200</v>
          </cell>
          <cell r="B193" t="str">
            <v>m2</v>
          </cell>
          <cell r="C193" t="str">
            <v>Láminas impermeabilizantes</v>
          </cell>
          <cell r="D193">
            <v>3302.5599915672647</v>
          </cell>
        </row>
        <row r="194">
          <cell r="A194" t="str">
            <v>B0014233</v>
          </cell>
          <cell r="B194" t="str">
            <v>u</v>
          </cell>
          <cell r="C194" t="str">
            <v>Lechada Para Ductos (Acero De Preesfuerzo)</v>
          </cell>
          <cell r="D194">
            <v>1190.0235370279445</v>
          </cell>
        </row>
        <row r="195">
          <cell r="A195" t="str">
            <v>B0014210</v>
          </cell>
          <cell r="B195" t="str">
            <v>lt</v>
          </cell>
          <cell r="C195" t="str">
            <v>Lechada para ductos (tensionamiento)</v>
          </cell>
          <cell r="D195">
            <v>1298.9818507373327</v>
          </cell>
        </row>
        <row r="196">
          <cell r="A196" t="str">
            <v>B0014220</v>
          </cell>
          <cell r="B196" t="str">
            <v>u</v>
          </cell>
          <cell r="C196" t="str">
            <v>Limpiador 1/4 de galón (anclajes)</v>
          </cell>
          <cell r="D196">
            <v>33440.974568858932</v>
          </cell>
        </row>
        <row r="197">
          <cell r="A197" t="str">
            <v>B0014230</v>
          </cell>
          <cell r="B197" t="str">
            <v>m</v>
          </cell>
          <cell r="C197" t="str">
            <v>Listón en guadua para empradizar</v>
          </cell>
          <cell r="D197">
            <v>2975.9461252547908</v>
          </cell>
        </row>
        <row r="198">
          <cell r="A198" t="str">
            <v>B0014234</v>
          </cell>
          <cell r="B198" t="str">
            <v>u</v>
          </cell>
          <cell r="C198" t="str">
            <v>Lubricante Pvc X 500 G</v>
          </cell>
          <cell r="D198">
            <v>15216.543133473335</v>
          </cell>
        </row>
        <row r="199">
          <cell r="A199" t="str">
            <v>B033005</v>
          </cell>
          <cell r="B199" t="str">
            <v>u</v>
          </cell>
          <cell r="C199" t="str">
            <v>Malla Ciclónica Para Gaviones Galvanizada Aleación Zn-5A1-Mm Cal 12 (2M3)</v>
          </cell>
          <cell r="D199">
            <v>114638.69745830933</v>
          </cell>
        </row>
        <row r="200">
          <cell r="A200" t="str">
            <v>B033009</v>
          </cell>
          <cell r="B200" t="str">
            <v>u</v>
          </cell>
          <cell r="C200" t="str">
            <v>Malla Ciclónica Para Gaviones Galvanizada Aleación Zn-5A1-Mm Y Plastificada Pvc Cal 12 (2M3)</v>
          </cell>
          <cell r="D200">
            <v>101171.24661543203</v>
          </cell>
        </row>
        <row r="201">
          <cell r="A201" t="str">
            <v>B033006</v>
          </cell>
          <cell r="B201" t="str">
            <v>u</v>
          </cell>
          <cell r="C201" t="str">
            <v>Malla Ciclónica Para Gaviones Galvanizada Y Plastificada Con Pvc Cal 12 (2M3)</v>
          </cell>
          <cell r="D201">
            <v>115079.4640048751</v>
          </cell>
        </row>
        <row r="202">
          <cell r="A202" t="str">
            <v>B033010</v>
          </cell>
          <cell r="B202" t="str">
            <v>m2</v>
          </cell>
          <cell r="C202" t="str">
            <v>Malla Electrosoldada de 5/16</v>
          </cell>
          <cell r="D202">
            <v>18802.982335528752</v>
          </cell>
        </row>
        <row r="203">
          <cell r="A203" t="str">
            <v>B033001</v>
          </cell>
          <cell r="B203" t="str">
            <v>m2</v>
          </cell>
          <cell r="C203" t="str">
            <v>Malla eslabonada, calibre 10, 6 ojos</v>
          </cell>
          <cell r="D203">
            <v>17169.274866466996</v>
          </cell>
        </row>
        <row r="204">
          <cell r="A204" t="str">
            <v>B033003</v>
          </cell>
          <cell r="B204" t="str">
            <v>u</v>
          </cell>
          <cell r="C204" t="str">
            <v>Malla Para Colchagaviones Espesor 0,30 M</v>
          </cell>
          <cell r="D204">
            <v>106324.53927874986</v>
          </cell>
        </row>
        <row r="205">
          <cell r="A205" t="str">
            <v>B033002</v>
          </cell>
          <cell r="B205" t="str">
            <v>u</v>
          </cell>
          <cell r="C205" t="str">
            <v>Malla para gaviones (2M3)</v>
          </cell>
          <cell r="D205">
            <v>134795.09821186122</v>
          </cell>
        </row>
        <row r="206">
          <cell r="A206" t="str">
            <v>B0014235</v>
          </cell>
          <cell r="B206" t="str">
            <v>m</v>
          </cell>
          <cell r="C206" t="str">
            <v>Manguera De Alta Presión</v>
          </cell>
          <cell r="D206">
            <v>160449.57809832724</v>
          </cell>
        </row>
        <row r="207">
          <cell r="A207" t="str">
            <v>B0014254</v>
          </cell>
          <cell r="B207" t="str">
            <v>m</v>
          </cell>
          <cell r="C207" t="str">
            <v>Manguera de alta presión</v>
          </cell>
          <cell r="D207">
            <v>155555.96118306171</v>
          </cell>
        </row>
        <row r="208">
          <cell r="A208" t="str">
            <v>B0014260</v>
          </cell>
          <cell r="B208" t="str">
            <v>m</v>
          </cell>
          <cell r="C208" t="str">
            <v>Manguera de polietileno de 3´´</v>
          </cell>
          <cell r="D208">
            <v>16674.677777223467</v>
          </cell>
        </row>
        <row r="209">
          <cell r="A209" t="str">
            <v>B0014265</v>
          </cell>
          <cell r="B209" t="str">
            <v>m2</v>
          </cell>
          <cell r="C209" t="str">
            <v>Manto de refuerzo de vegetación tipo 5A</v>
          </cell>
          <cell r="D209">
            <v>13292.677509887193</v>
          </cell>
        </row>
        <row r="210">
          <cell r="A210" t="str">
            <v>B0014267</v>
          </cell>
          <cell r="B210" t="str">
            <v>m2</v>
          </cell>
          <cell r="C210" t="str">
            <v>Manto Permanente (Protección de Taludes)</v>
          </cell>
          <cell r="D210">
            <v>17202.281782346388</v>
          </cell>
        </row>
        <row r="211">
          <cell r="A211" t="str">
            <v>B0014266</v>
          </cell>
          <cell r="B211" t="str">
            <v>m2</v>
          </cell>
          <cell r="C211" t="str">
            <v>Manto Temporal (Protección de Taludes)</v>
          </cell>
          <cell r="D211">
            <v>8331.229498417526</v>
          </cell>
        </row>
        <row r="212">
          <cell r="A212" t="str">
            <v>B0014281</v>
          </cell>
          <cell r="B212" t="str">
            <v>m3</v>
          </cell>
          <cell r="C212" t="str">
            <v xml:space="preserve">Material  de afirmado de la Zona </v>
          </cell>
          <cell r="D212">
            <v>31111.680064381031</v>
          </cell>
        </row>
        <row r="213">
          <cell r="A213" t="str">
            <v>B0014271</v>
          </cell>
          <cell r="B213" t="str">
            <v>m3</v>
          </cell>
          <cell r="C213" t="str">
            <v>Material  Granular Tipo SBG</v>
          </cell>
          <cell r="D213">
            <v>38607.444186668596</v>
          </cell>
        </row>
        <row r="214">
          <cell r="A214" t="str">
            <v>B0014270</v>
          </cell>
          <cell r="B214" t="str">
            <v>m3</v>
          </cell>
          <cell r="C214" t="str">
            <v>Material de afirmado</v>
          </cell>
          <cell r="D214">
            <v>35074.135451680813</v>
          </cell>
        </row>
        <row r="215">
          <cell r="A215" t="str">
            <v>B0014291</v>
          </cell>
          <cell r="B215" t="str">
            <v>m3</v>
          </cell>
          <cell r="C215" t="str">
            <v xml:space="preserve">Material de Base </v>
          </cell>
          <cell r="D215">
            <v>60154.216907505601</v>
          </cell>
        </row>
        <row r="216">
          <cell r="A216" t="str">
            <v>B0014300</v>
          </cell>
          <cell r="B216" t="str">
            <v>m3</v>
          </cell>
          <cell r="C216" t="str">
            <v>Material de base (gradación 1)</v>
          </cell>
          <cell r="D216">
            <v>72461.281429440729</v>
          </cell>
        </row>
        <row r="217">
          <cell r="A217" t="str">
            <v>B0014310</v>
          </cell>
          <cell r="B217" t="str">
            <v>m3</v>
          </cell>
          <cell r="C217" t="str">
            <v>Material de base (gradación 2)</v>
          </cell>
          <cell r="D217">
            <v>58489.321226616084</v>
          </cell>
        </row>
        <row r="218">
          <cell r="A218" t="str">
            <v>B0014320</v>
          </cell>
          <cell r="B218" t="str">
            <v>m3</v>
          </cell>
          <cell r="C218" t="str">
            <v>Material de base (gradación 3)</v>
          </cell>
          <cell r="D218">
            <v>69420.997268913197</v>
          </cell>
        </row>
        <row r="219">
          <cell r="A219" t="str">
            <v>B0014322</v>
          </cell>
          <cell r="B219" t="str">
            <v>m3</v>
          </cell>
          <cell r="C219" t="str">
            <v>Material de base procesado en planta (gradación 1, 2)</v>
          </cell>
          <cell r="D219">
            <v>59731.870349478988</v>
          </cell>
        </row>
        <row r="220">
          <cell r="A220" t="str">
            <v>B0014292</v>
          </cell>
          <cell r="B220" t="str">
            <v>m3</v>
          </cell>
          <cell r="C220" t="str">
            <v>Material de base reciclada (manejo)</v>
          </cell>
          <cell r="D220">
            <v>11445.94663559535</v>
          </cell>
        </row>
        <row r="221">
          <cell r="A221" t="str">
            <v>B0014330</v>
          </cell>
          <cell r="B221" t="str">
            <v>m3</v>
          </cell>
          <cell r="C221" t="str">
            <v>Material de la zona (para estabilizar bases)</v>
          </cell>
          <cell r="D221">
            <v>31101.032672161877</v>
          </cell>
        </row>
        <row r="222">
          <cell r="A222" t="str">
            <v>B0014373</v>
          </cell>
          <cell r="B222" t="str">
            <v>m3</v>
          </cell>
          <cell r="C222" t="str">
            <v>Material de Recebo Para Relleno</v>
          </cell>
          <cell r="D222">
            <v>19165.305994485236</v>
          </cell>
        </row>
        <row r="223">
          <cell r="A223" t="str">
            <v>B0014411</v>
          </cell>
          <cell r="B223" t="str">
            <v>m3</v>
          </cell>
          <cell r="C223" t="str">
            <v>Material de Remoción</v>
          </cell>
          <cell r="D223">
            <v>10863.889194281355</v>
          </cell>
        </row>
        <row r="224">
          <cell r="A224" t="str">
            <v>B0014340</v>
          </cell>
          <cell r="B224" t="str">
            <v>m3</v>
          </cell>
          <cell r="C224" t="str">
            <v>Material de Sub- Base CBR=20%</v>
          </cell>
          <cell r="D224">
            <v>50191.806921113006</v>
          </cell>
        </row>
        <row r="225">
          <cell r="A225" t="str">
            <v>B0014350</v>
          </cell>
          <cell r="B225" t="str">
            <v>m3</v>
          </cell>
          <cell r="C225" t="str">
            <v>Material de Sub- Base CBR=30%</v>
          </cell>
          <cell r="D225">
            <v>50191.806921113006</v>
          </cell>
        </row>
        <row r="226">
          <cell r="A226" t="str">
            <v>B0014361</v>
          </cell>
          <cell r="B226" t="str">
            <v>m3</v>
          </cell>
          <cell r="C226" t="str">
            <v xml:space="preserve">Material de Sub Base CBR=40% </v>
          </cell>
          <cell r="D226">
            <v>39278.229896475576</v>
          </cell>
        </row>
        <row r="227">
          <cell r="A227" t="str">
            <v>B0014370</v>
          </cell>
          <cell r="B227" t="str">
            <v>m3</v>
          </cell>
          <cell r="C227" t="str">
            <v>Material de Sub- Base para bacheo</v>
          </cell>
          <cell r="D227">
            <v>44569.983829397337</v>
          </cell>
        </row>
        <row r="228">
          <cell r="A228" t="str">
            <v>B0014372</v>
          </cell>
          <cell r="B228" t="str">
            <v>m3</v>
          </cell>
          <cell r="C228" t="str">
            <v>Material de Sub- Base procesado en planta (tipo 1 o tipo 2)</v>
          </cell>
          <cell r="D228">
            <v>44719.04732046555</v>
          </cell>
        </row>
        <row r="229">
          <cell r="A229" t="str">
            <v>B0014380</v>
          </cell>
          <cell r="B229" t="str">
            <v>m3</v>
          </cell>
          <cell r="C229" t="str">
            <v>Material drenante (3´´)</v>
          </cell>
          <cell r="D229">
            <v>57517.212767894031</v>
          </cell>
        </row>
        <row r="230">
          <cell r="A230" t="str">
            <v>B0014390</v>
          </cell>
          <cell r="B230" t="str">
            <v>m3</v>
          </cell>
          <cell r="C230" t="str">
            <v>Material filtrante (6´´)</v>
          </cell>
          <cell r="D230">
            <v>57517.212767894031</v>
          </cell>
        </row>
        <row r="231">
          <cell r="A231" t="str">
            <v>B0014272</v>
          </cell>
          <cell r="B231" t="str">
            <v>m3</v>
          </cell>
          <cell r="C231" t="str">
            <v>Material Granular Tipo  BG</v>
          </cell>
          <cell r="D231">
            <v>54195.226395516584</v>
          </cell>
        </row>
        <row r="232">
          <cell r="A232" t="str">
            <v>B0014400</v>
          </cell>
          <cell r="B232" t="str">
            <v>m3</v>
          </cell>
          <cell r="C232" t="str">
            <v>Material para pedraplén</v>
          </cell>
          <cell r="D232">
            <v>44719.04732046555</v>
          </cell>
        </row>
        <row r="233">
          <cell r="A233" t="str">
            <v>B0014402</v>
          </cell>
          <cell r="B233" t="str">
            <v>m3</v>
          </cell>
          <cell r="C233" t="str">
            <v>Material para solado y atraque</v>
          </cell>
          <cell r="D233">
            <v>31949.274918954834</v>
          </cell>
        </row>
        <row r="234">
          <cell r="A234" t="str">
            <v>B0014410</v>
          </cell>
          <cell r="B234" t="str">
            <v>m3</v>
          </cell>
          <cell r="C234" t="str">
            <v>Material seleccionado para Relleno</v>
          </cell>
          <cell r="D234">
            <v>31675.991851996434</v>
          </cell>
        </row>
        <row r="235">
          <cell r="A235" t="str">
            <v>B0014420</v>
          </cell>
          <cell r="B235" t="str">
            <v>m</v>
          </cell>
          <cell r="C235" t="str">
            <v>Mecha Lenta</v>
          </cell>
          <cell r="D235">
            <v>1254.7326536519947</v>
          </cell>
        </row>
        <row r="236">
          <cell r="A236" t="str">
            <v>B0014430</v>
          </cell>
          <cell r="B236" t="str">
            <v>m3</v>
          </cell>
          <cell r="C236" t="str">
            <v>Mezcla abierta en caliente MAC-1</v>
          </cell>
          <cell r="D236">
            <v>496913.79486812552</v>
          </cell>
        </row>
        <row r="237">
          <cell r="A237" t="str">
            <v>B0014440</v>
          </cell>
          <cell r="B237" t="str">
            <v>m3</v>
          </cell>
          <cell r="C237" t="str">
            <v>Mezcla abierta en caliente MAC-2</v>
          </cell>
          <cell r="D237">
            <v>455211.50867642154</v>
          </cell>
        </row>
        <row r="238">
          <cell r="A238" t="str">
            <v>B0014450</v>
          </cell>
          <cell r="B238" t="str">
            <v>m3</v>
          </cell>
          <cell r="C238" t="str">
            <v>Mezcla abierta en caliente MAC-3</v>
          </cell>
          <cell r="D238">
            <v>465550.12652122445</v>
          </cell>
        </row>
        <row r="239">
          <cell r="A239" t="str">
            <v>B0014542</v>
          </cell>
          <cell r="B239" t="str">
            <v>M3</v>
          </cell>
          <cell r="C239" t="str">
            <v>Mezcla Abierta en Frio  MAF-25</v>
          </cell>
          <cell r="D239">
            <v>398123.74072803365</v>
          </cell>
        </row>
        <row r="240">
          <cell r="A240" t="str">
            <v>B0014461</v>
          </cell>
          <cell r="B240" t="str">
            <v>m3</v>
          </cell>
          <cell r="C240" t="str">
            <v>Mezcla Abierta en Frío MAF-19</v>
          </cell>
          <cell r="D240">
            <v>388573.02990744851</v>
          </cell>
        </row>
        <row r="241">
          <cell r="A241" t="str">
            <v>B0014469</v>
          </cell>
          <cell r="B241" t="str">
            <v>m3</v>
          </cell>
          <cell r="C241" t="str">
            <v xml:space="preserve">Mezcla Abierta en Frio MAF-38 </v>
          </cell>
          <cell r="D241">
            <v>273914.81223007065</v>
          </cell>
        </row>
        <row r="242">
          <cell r="A242" t="str">
            <v>B0014490</v>
          </cell>
          <cell r="B242" t="str">
            <v>m3</v>
          </cell>
          <cell r="C242" t="str">
            <v>Mezcla Densa en caliente MDC-0</v>
          </cell>
          <cell r="D242">
            <v>406371.92056714167</v>
          </cell>
        </row>
        <row r="243">
          <cell r="A243" t="str">
            <v>B0014501</v>
          </cell>
          <cell r="B243" t="str">
            <v>m3</v>
          </cell>
          <cell r="C243" t="str">
            <v>Mezcla Densa en caliente MDC-10</v>
          </cell>
          <cell r="D243">
            <v>516399.51233006926</v>
          </cell>
        </row>
        <row r="244">
          <cell r="A244" t="str">
            <v>B0014502</v>
          </cell>
          <cell r="B244" t="str">
            <v>m3</v>
          </cell>
          <cell r="C244" t="str">
            <v>Mezcla densa en Caliente MDC-19</v>
          </cell>
          <cell r="D244">
            <v>500480.67126154364</v>
          </cell>
        </row>
        <row r="245">
          <cell r="A245" t="str">
            <v>B0014511</v>
          </cell>
          <cell r="B245" t="str">
            <v>m3</v>
          </cell>
          <cell r="C245" t="str">
            <v>Mezcla densa en Caliente MDC-25</v>
          </cell>
          <cell r="D245">
            <v>512148.32207815448</v>
          </cell>
        </row>
        <row r="246">
          <cell r="A246" t="str">
            <v>B0014531</v>
          </cell>
          <cell r="B246" t="str">
            <v>m3</v>
          </cell>
          <cell r="C246" t="str">
            <v>Mezcla Densa en Frio MDF-19</v>
          </cell>
          <cell r="D246">
            <v>330857.0658181301</v>
          </cell>
        </row>
        <row r="247">
          <cell r="A247" t="str">
            <v>B0014541</v>
          </cell>
          <cell r="B247" t="str">
            <v>m3</v>
          </cell>
          <cell r="C247" t="str">
            <v>Mezcla Densa en Frio MDF-25</v>
          </cell>
          <cell r="D247">
            <v>334040.6360916585</v>
          </cell>
        </row>
        <row r="248">
          <cell r="A248" t="str">
            <v>B0014551</v>
          </cell>
          <cell r="B248" t="str">
            <v>m3</v>
          </cell>
          <cell r="C248" t="str">
            <v>Mezcla Densa en Frio MDF-38</v>
          </cell>
          <cell r="D248">
            <v>331002.58017845865</v>
          </cell>
        </row>
        <row r="249">
          <cell r="A249" t="str">
            <v>B0014552</v>
          </cell>
          <cell r="B249" t="str">
            <v>m3</v>
          </cell>
          <cell r="C249" t="str">
            <v>Mezcla Densa en Frio para Bacheo</v>
          </cell>
          <cell r="D249">
            <v>304423.14006869937</v>
          </cell>
        </row>
        <row r="250">
          <cell r="A250" t="str">
            <v>B0014560</v>
          </cell>
          <cell r="B250" t="str">
            <v>m3</v>
          </cell>
          <cell r="C250" t="str">
            <v>Mezcla discontinua en caliente F-1</v>
          </cell>
          <cell r="D250">
            <v>347953.22859135893</v>
          </cell>
        </row>
        <row r="251">
          <cell r="A251" t="str">
            <v>B0014570</v>
          </cell>
          <cell r="B251" t="str">
            <v>m3</v>
          </cell>
          <cell r="C251" t="str">
            <v>Mezcla discontinua en caliente F-2</v>
          </cell>
          <cell r="D251">
            <v>310811.57540019444</v>
          </cell>
        </row>
        <row r="252">
          <cell r="A252" t="str">
            <v>B0014580</v>
          </cell>
          <cell r="B252" t="str">
            <v>m3</v>
          </cell>
          <cell r="C252" t="str">
            <v>Mezcla discontinua en caliente M-1</v>
          </cell>
          <cell r="D252">
            <v>381336.35232916038</v>
          </cell>
        </row>
        <row r="253">
          <cell r="A253" t="str">
            <v>B0014590</v>
          </cell>
          <cell r="B253" t="str">
            <v>m3</v>
          </cell>
          <cell r="C253" t="str">
            <v>Mezcla discontinua en caliente M-2</v>
          </cell>
          <cell r="D253">
            <v>212702.95436212863</v>
          </cell>
        </row>
        <row r="254">
          <cell r="A254" t="str">
            <v>B0014601</v>
          </cell>
          <cell r="B254" t="str">
            <v>m2</v>
          </cell>
          <cell r="C254" t="str">
            <v>Mezcla Fértil</v>
          </cell>
          <cell r="D254">
            <v>24982.892645455391</v>
          </cell>
        </row>
        <row r="255">
          <cell r="A255" t="str">
            <v>B0014600</v>
          </cell>
          <cell r="B255" t="str">
            <v>m3</v>
          </cell>
          <cell r="C255" t="str">
            <v>Mezcla gruesa en caliente tipo MGC-1</v>
          </cell>
          <cell r="D255">
            <v>445586.2661103023</v>
          </cell>
        </row>
        <row r="256">
          <cell r="A256" t="str">
            <v>B0014421</v>
          </cell>
          <cell r="B256" t="str">
            <v>m3</v>
          </cell>
          <cell r="C256" t="str">
            <v>Mezcla Semidensa en Caliente MSC-19</v>
          </cell>
          <cell r="D256">
            <v>367430.85809093947</v>
          </cell>
        </row>
        <row r="257">
          <cell r="A257" t="str">
            <v>B0014610</v>
          </cell>
          <cell r="B257" t="str">
            <v>m3</v>
          </cell>
          <cell r="C257" t="str">
            <v>Mortero 1:3</v>
          </cell>
          <cell r="D257">
            <v>457740.93299871002</v>
          </cell>
        </row>
        <row r="258">
          <cell r="A258" t="str">
            <v>B0014611</v>
          </cell>
          <cell r="B258" t="str">
            <v>m3</v>
          </cell>
          <cell r="C258" t="str">
            <v>Mortero 1:3 De recubrimiento</v>
          </cell>
          <cell r="D258">
            <v>460551.48963149387</v>
          </cell>
        </row>
        <row r="259">
          <cell r="A259" t="str">
            <v>B0014236</v>
          </cell>
          <cell r="B259" t="str">
            <v>m3</v>
          </cell>
          <cell r="C259" t="str">
            <v>Mortero 1:3 Para Anillos</v>
          </cell>
          <cell r="D259">
            <v>458801.05835066421</v>
          </cell>
        </row>
        <row r="260">
          <cell r="A260" t="str">
            <v>B0014240</v>
          </cell>
          <cell r="B260" t="str">
            <v>m3</v>
          </cell>
          <cell r="C260" t="str">
            <v>Mortero alta resistencia (Eucocrete)</v>
          </cell>
          <cell r="D260">
            <v>375565.11533690419</v>
          </cell>
        </row>
        <row r="261">
          <cell r="A261" t="str">
            <v>B0014237</v>
          </cell>
          <cell r="B261" t="str">
            <v>kg</v>
          </cell>
          <cell r="C261" t="str">
            <v>Mulch Orgánico</v>
          </cell>
          <cell r="D261">
            <v>3620.0946429615078</v>
          </cell>
        </row>
        <row r="262">
          <cell r="A262" t="str">
            <v>B0014620</v>
          </cell>
          <cell r="B262" t="str">
            <v>kg</v>
          </cell>
          <cell r="C262" t="str">
            <v>Nutrientes (para remoción de especies vegetales) (dap, triple 15 o similar) (ítem 201.9)</v>
          </cell>
          <cell r="D262">
            <v>4971.6223401990583</v>
          </cell>
        </row>
        <row r="263">
          <cell r="A263" t="str">
            <v>B0014630</v>
          </cell>
          <cell r="B263" t="str">
            <v>m2</v>
          </cell>
          <cell r="C263" t="str">
            <v>Obra falsa concreto clase A y B (puntal de 3m metálico)</v>
          </cell>
          <cell r="D263">
            <v>72392.248333064417</v>
          </cell>
        </row>
        <row r="264">
          <cell r="A264" t="str">
            <v>B0014640</v>
          </cell>
          <cell r="B264" t="str">
            <v>kg</v>
          </cell>
          <cell r="C264" t="str">
            <v>Oxigeno industrial</v>
          </cell>
          <cell r="D264">
            <v>9693.6202177693722</v>
          </cell>
        </row>
        <row r="265">
          <cell r="A265" t="str">
            <v>B0014650</v>
          </cell>
          <cell r="B265" t="str">
            <v>m</v>
          </cell>
          <cell r="C265" t="str">
            <v>Paral en madera rolliza de 3´´ (tablestacados)</v>
          </cell>
          <cell r="D265">
            <v>6970.8681456282256</v>
          </cell>
        </row>
        <row r="266">
          <cell r="A266" t="str">
            <v>B0014660</v>
          </cell>
          <cell r="B266" t="str">
            <v>u</v>
          </cell>
          <cell r="C266" t="str">
            <v>Paral en madera rolliza de 5´´ y 4,5m de longitud (tablestacados)</v>
          </cell>
          <cell r="D266">
            <v>40925.92448978257</v>
          </cell>
        </row>
        <row r="267">
          <cell r="A267" t="str">
            <v>B0014670</v>
          </cell>
          <cell r="B267" t="str">
            <v>u</v>
          </cell>
          <cell r="C267" t="str">
            <v>Paral en madera rolliza de 6´´ y 5m de longitud (tablestacados)</v>
          </cell>
          <cell r="D267">
            <v>60181.012844590492</v>
          </cell>
        </row>
        <row r="268">
          <cell r="A268" t="str">
            <v>B0014680</v>
          </cell>
          <cell r="B268" t="str">
            <v>u</v>
          </cell>
          <cell r="C268" t="str">
            <v>Paral en madera rolliza de 6´´ y 8m de longitud (tablestacados)</v>
          </cell>
          <cell r="D268">
            <v>66348.869700612006</v>
          </cell>
        </row>
        <row r="269">
          <cell r="A269" t="str">
            <v>B0014690</v>
          </cell>
          <cell r="B269" t="str">
            <v>kg</v>
          </cell>
          <cell r="C269" t="str">
            <v>Pegante epóxico</v>
          </cell>
          <cell r="D269">
            <v>74845.539255865369</v>
          </cell>
        </row>
        <row r="270">
          <cell r="A270" t="str">
            <v>B0014701</v>
          </cell>
          <cell r="B270" t="str">
            <v>m</v>
          </cell>
          <cell r="C270" t="str">
            <v>Perfil Hea 200</v>
          </cell>
          <cell r="D270">
            <v>156762.08801228105</v>
          </cell>
        </row>
        <row r="271">
          <cell r="A271" t="str">
            <v>B0014702</v>
          </cell>
          <cell r="B271" t="str">
            <v>m3</v>
          </cell>
          <cell r="C271" t="str">
            <v xml:space="preserve">Piedra para Concreto Ciclópeo (Rajón o Canto Rodado) </v>
          </cell>
          <cell r="D271">
            <v>57549.154944551505</v>
          </cell>
        </row>
        <row r="272">
          <cell r="A272" t="str">
            <v>B0014700</v>
          </cell>
          <cell r="B272" t="str">
            <v>m3</v>
          </cell>
          <cell r="C272" t="str">
            <v>Piedra para concreto ciclópeo (rajón o canto rodado)</v>
          </cell>
          <cell r="D272">
            <v>57549.154944551505</v>
          </cell>
        </row>
        <row r="273">
          <cell r="A273" t="str">
            <v>B0014710</v>
          </cell>
          <cell r="B273" t="str">
            <v>m3</v>
          </cell>
          <cell r="C273" t="str">
            <v>Piedra para gavión</v>
          </cell>
          <cell r="D273">
            <v>57513.663637154299</v>
          </cell>
        </row>
        <row r="274">
          <cell r="A274" t="str">
            <v>B0014720</v>
          </cell>
          <cell r="B274" t="str">
            <v>m</v>
          </cell>
          <cell r="C274" t="str">
            <v>Pilote de madera diam mayor a 18 cm.</v>
          </cell>
          <cell r="D274">
            <v>71296.653136828434</v>
          </cell>
        </row>
        <row r="275">
          <cell r="A275" t="str">
            <v>B0014730</v>
          </cell>
          <cell r="B275" t="str">
            <v>m</v>
          </cell>
          <cell r="C275" t="str">
            <v>Pilote en madera barbosco de 15*15</v>
          </cell>
          <cell r="D275">
            <v>74723.965684880342</v>
          </cell>
        </row>
        <row r="276">
          <cell r="A276" t="str">
            <v>B0014740</v>
          </cell>
          <cell r="B276" t="str">
            <v>gal</v>
          </cell>
          <cell r="C276" t="str">
            <v>Pintura acrílica pura para tráfico</v>
          </cell>
          <cell r="D276">
            <v>102800.92678904894</v>
          </cell>
        </row>
        <row r="277">
          <cell r="A277" t="str">
            <v>B0014750</v>
          </cell>
          <cell r="B277" t="str">
            <v>gal</v>
          </cell>
          <cell r="C277" t="str">
            <v xml:space="preserve">Pintura acrílica, esmalte o similar </v>
          </cell>
          <cell r="D277">
            <v>70680.938681513595</v>
          </cell>
        </row>
        <row r="278">
          <cell r="A278" t="str">
            <v>B0014760</v>
          </cell>
          <cell r="B278" t="str">
            <v>gal</v>
          </cell>
          <cell r="C278" t="str">
            <v>Pintura anticorrosiva</v>
          </cell>
          <cell r="D278">
            <v>41261.129240756854</v>
          </cell>
        </row>
        <row r="279">
          <cell r="A279" t="str">
            <v>B0014238</v>
          </cell>
          <cell r="B279" t="str">
            <v>g</v>
          </cell>
          <cell r="C279" t="str">
            <v xml:space="preserve">Pintura Impermeabilizante </v>
          </cell>
          <cell r="D279">
            <v>90666.409928811612</v>
          </cell>
        </row>
        <row r="280">
          <cell r="A280" t="str">
            <v>B0014239</v>
          </cell>
          <cell r="B280" t="str">
            <v>g</v>
          </cell>
          <cell r="C280" t="str">
            <v>Pintura Imprimante</v>
          </cell>
          <cell r="D280">
            <v>73671.791155875209</v>
          </cell>
        </row>
        <row r="281">
          <cell r="A281" t="str">
            <v>B0014770</v>
          </cell>
          <cell r="B281" t="str">
            <v>u</v>
          </cell>
          <cell r="C281" t="str">
            <v>Piscina de decantación de (3*3*1)</v>
          </cell>
          <cell r="D281">
            <v>94034.240658123948</v>
          </cell>
        </row>
        <row r="282">
          <cell r="A282" t="str">
            <v>B0014772</v>
          </cell>
          <cell r="B282" t="str">
            <v>kg</v>
          </cell>
          <cell r="C282" t="str">
            <v>Plastificante (Sikament)</v>
          </cell>
          <cell r="D282">
            <v>9340.6713691698988</v>
          </cell>
        </row>
        <row r="283">
          <cell r="A283" t="str">
            <v>B0014780</v>
          </cell>
          <cell r="B283" t="str">
            <v>m</v>
          </cell>
          <cell r="C283" t="str">
            <v>Platina de 1´´ x 1/4´´ (cerramiento en malla)</v>
          </cell>
          <cell r="D283">
            <v>5704.3865201137642</v>
          </cell>
        </row>
        <row r="284">
          <cell r="A284" t="str">
            <v>B0014790</v>
          </cell>
          <cell r="B284" t="str">
            <v>u</v>
          </cell>
          <cell r="C284" t="str">
            <v xml:space="preserve">Poste de madera para cercas </v>
          </cell>
          <cell r="D284">
            <v>10739.152424506483</v>
          </cell>
        </row>
        <row r="285">
          <cell r="A285" t="str">
            <v>B0014800</v>
          </cell>
          <cell r="B285" t="str">
            <v>u</v>
          </cell>
          <cell r="C285" t="str">
            <v>Poste en angulo de 2*2*1/4 de 3,5m para señal</v>
          </cell>
          <cell r="D285">
            <v>113381.37530419482</v>
          </cell>
        </row>
        <row r="286">
          <cell r="A286" t="str">
            <v>B0014810</v>
          </cell>
          <cell r="B286" t="str">
            <v>u</v>
          </cell>
          <cell r="C286" t="str">
            <v>Poste kilometraje</v>
          </cell>
          <cell r="D286">
            <v>154365.6528270345</v>
          </cell>
        </row>
        <row r="287">
          <cell r="A287" t="str">
            <v>B0014831</v>
          </cell>
          <cell r="B287" t="str">
            <v>u</v>
          </cell>
          <cell r="C287" t="str">
            <v>Postes De Concreto Para Cercas 2,00 Mts</v>
          </cell>
          <cell r="D287">
            <v>34758.999346138517</v>
          </cell>
        </row>
        <row r="288">
          <cell r="A288" t="str">
            <v>B0014820</v>
          </cell>
          <cell r="B288" t="str">
            <v>u</v>
          </cell>
          <cell r="C288" t="str">
            <v>Postes de concreto para cercas</v>
          </cell>
          <cell r="D288">
            <v>33443.812164443625</v>
          </cell>
        </row>
        <row r="289">
          <cell r="A289" t="str">
            <v>B0014830</v>
          </cell>
          <cell r="B289" t="str">
            <v>u</v>
          </cell>
          <cell r="C289" t="str">
            <v>Postes para defensa metálica (1,80m)</v>
          </cell>
          <cell r="D289">
            <v>226959.07048886159</v>
          </cell>
        </row>
        <row r="290">
          <cell r="A290" t="str">
            <v>B0014840</v>
          </cell>
          <cell r="B290" t="str">
            <v>lb</v>
          </cell>
          <cell r="C290" t="str">
            <v>Puntilla</v>
          </cell>
          <cell r="D290">
            <v>2917.7403811233912</v>
          </cell>
        </row>
        <row r="291">
          <cell r="A291" t="str">
            <v>B0014850</v>
          </cell>
          <cell r="B291" t="str">
            <v>lt</v>
          </cell>
          <cell r="C291" t="str">
            <v>Químico estabilizante (PROBASE)</v>
          </cell>
          <cell r="D291">
            <v>106247.45620808241</v>
          </cell>
        </row>
        <row r="292">
          <cell r="A292" t="str">
            <v>B0014860</v>
          </cell>
          <cell r="B292" t="str">
            <v>kg</v>
          </cell>
          <cell r="C292" t="str">
            <v>Refuerzo de 3/8'' 60000 psi</v>
          </cell>
          <cell r="D292">
            <v>3277.8706772827281</v>
          </cell>
        </row>
        <row r="293">
          <cell r="A293" t="str">
            <v>B0014870</v>
          </cell>
          <cell r="B293" t="str">
            <v>kg</v>
          </cell>
          <cell r="C293" t="str">
            <v xml:space="preserve">Resina termoplástica </v>
          </cell>
          <cell r="D293">
            <v>10764.708275806375</v>
          </cell>
        </row>
        <row r="294">
          <cell r="A294" t="str">
            <v>B0014880</v>
          </cell>
          <cell r="B294" t="str">
            <v>u</v>
          </cell>
          <cell r="C294" t="str">
            <v>Salida en PVC D=2´´</v>
          </cell>
          <cell r="D294">
            <v>1826.0277655856767</v>
          </cell>
        </row>
        <row r="295">
          <cell r="A295" t="str">
            <v>B0014893</v>
          </cell>
          <cell r="B295" t="str">
            <v>u</v>
          </cell>
          <cell r="C295" t="str">
            <v xml:space="preserve">Sección De Tope Defensa Metálica </v>
          </cell>
          <cell r="D295">
            <v>73624.254098747406</v>
          </cell>
        </row>
        <row r="296">
          <cell r="A296" t="str">
            <v>B0014890</v>
          </cell>
          <cell r="B296" t="str">
            <v>u</v>
          </cell>
          <cell r="C296" t="str">
            <v>Sección final de defensa metálica</v>
          </cell>
          <cell r="D296">
            <v>80904.103303353419</v>
          </cell>
        </row>
        <row r="297">
          <cell r="A297" t="str">
            <v>B0014892</v>
          </cell>
          <cell r="B297" t="str">
            <v>u</v>
          </cell>
          <cell r="C297" t="str">
            <v>Sección tope</v>
          </cell>
          <cell r="D297">
            <v>73423.149703642688</v>
          </cell>
        </row>
        <row r="298">
          <cell r="A298" t="str">
            <v>B0014900</v>
          </cell>
          <cell r="B298" t="str">
            <v>m</v>
          </cell>
          <cell r="C298" t="str">
            <v>Sello de silicona o sellador autonivelante</v>
          </cell>
          <cell r="D298">
            <v>2661.8480547896161</v>
          </cell>
        </row>
        <row r="299">
          <cell r="A299" t="str">
            <v>B0014894</v>
          </cell>
          <cell r="B299" t="str">
            <v>kg</v>
          </cell>
          <cell r="C299" t="str">
            <v>Semilla Para Empradizar Tipo Braquiaria</v>
          </cell>
          <cell r="D299">
            <v>33642.789932515465</v>
          </cell>
        </row>
        <row r="300">
          <cell r="A300" t="str">
            <v>B0014910</v>
          </cell>
          <cell r="B300" t="str">
            <v>kg</v>
          </cell>
          <cell r="C300" t="str">
            <v>Semillas para empradizar</v>
          </cell>
          <cell r="D300">
            <v>36383.783602800831</v>
          </cell>
        </row>
        <row r="301">
          <cell r="A301" t="str">
            <v>B0014920</v>
          </cell>
          <cell r="B301" t="str">
            <v>u</v>
          </cell>
          <cell r="C301" t="str">
            <v>Señal (grupo 1) tablero en lamina galvanizada de 90*90 cm, calibre 16 reflectivo tipo 1./ incluye poste)</v>
          </cell>
          <cell r="D301">
            <v>359863.57898424659</v>
          </cell>
        </row>
        <row r="302">
          <cell r="A302" t="str">
            <v>B0014930</v>
          </cell>
          <cell r="B302" t="str">
            <v>u</v>
          </cell>
          <cell r="C302" t="str">
            <v>Señal (grupo 1). Tablero en lámina galvanizada de 75cm*75cm, calibre 16, reflectivo tipo 1/ incluye poste )</v>
          </cell>
          <cell r="D302">
            <v>315802.54050292494</v>
          </cell>
        </row>
        <row r="303">
          <cell r="A303" t="str">
            <v>B0014940</v>
          </cell>
          <cell r="B303" t="str">
            <v>u</v>
          </cell>
          <cell r="C303" t="str">
            <v xml:space="preserve">Señal (grupo 2). Tablero en lámina galvanizado de 1,2m*0,4m, calibre 16, reflectivo tipo 1. </v>
          </cell>
          <cell r="D303">
            <v>283642.97958764184</v>
          </cell>
        </row>
        <row r="304">
          <cell r="A304" t="str">
            <v>B0014950</v>
          </cell>
          <cell r="B304" t="str">
            <v>u</v>
          </cell>
          <cell r="C304" t="str">
            <v xml:space="preserve">Señal (grupo 3 ferrocarril) (SP-54). Tablero en lámina galvanizado de 2,4m*0,3m, calibre 16, reflectivo tipo 1. </v>
          </cell>
          <cell r="D304">
            <v>285517.80790089857</v>
          </cell>
        </row>
        <row r="305">
          <cell r="A305" t="str">
            <v>B0014960</v>
          </cell>
          <cell r="B305" t="str">
            <v>u</v>
          </cell>
          <cell r="C305" t="str">
            <v>Señal (grupo 4). Tablero en lámina galvanizado de 60cm*75cm, calibre 16, reflectivo tipo 1. (delineador de curva horizontal)</v>
          </cell>
          <cell r="D305">
            <v>223330.64890568165</v>
          </cell>
        </row>
        <row r="306">
          <cell r="A306" t="str">
            <v>B0014970</v>
          </cell>
          <cell r="B306" t="str">
            <v>m2</v>
          </cell>
          <cell r="C306" t="str">
            <v xml:space="preserve">Señal (grupo 5). Tablero en lámina galvanizado de 0,90m*1,13m, calibre 16, reflectivo tipo 1. </v>
          </cell>
          <cell r="D306">
            <v>357709.25662523683</v>
          </cell>
        </row>
        <row r="307">
          <cell r="A307" t="str">
            <v>B0014980</v>
          </cell>
          <cell r="B307" t="str">
            <v>u</v>
          </cell>
          <cell r="C307" t="str">
            <v>Señal temporal preventiva</v>
          </cell>
          <cell r="D307">
            <v>186766.97165548056</v>
          </cell>
        </row>
        <row r="308">
          <cell r="A308" t="str">
            <v>B0014895</v>
          </cell>
          <cell r="B308" t="str">
            <v>kg</v>
          </cell>
          <cell r="C308" t="str">
            <v>Sika Color C</v>
          </cell>
          <cell r="D308">
            <v>24895.993347945692</v>
          </cell>
        </row>
        <row r="309">
          <cell r="A309" t="str">
            <v>B0014898</v>
          </cell>
          <cell r="B309" t="str">
            <v>kg</v>
          </cell>
          <cell r="C309" t="str">
            <v>Sika Top 122</v>
          </cell>
          <cell r="D309">
            <v>6607.0617850617991</v>
          </cell>
        </row>
        <row r="310">
          <cell r="A310" t="str">
            <v>B0014897</v>
          </cell>
          <cell r="B310" t="str">
            <v>kg</v>
          </cell>
          <cell r="C310" t="str">
            <v>Sika Top Armatec 108</v>
          </cell>
          <cell r="D310">
            <v>14828.268230548023</v>
          </cell>
        </row>
        <row r="311">
          <cell r="A311" t="str">
            <v>B0014896</v>
          </cell>
          <cell r="B311" t="str">
            <v>kg</v>
          </cell>
          <cell r="C311" t="str">
            <v>Sikadur 32 Primer</v>
          </cell>
          <cell r="D311">
            <v>85280.287979349727</v>
          </cell>
        </row>
        <row r="312">
          <cell r="A312" t="str">
            <v>B0014899</v>
          </cell>
          <cell r="B312" t="str">
            <v>kg</v>
          </cell>
          <cell r="C312" t="str">
            <v>Sikaset L - Acelerante</v>
          </cell>
          <cell r="D312">
            <v>16191.134434600304</v>
          </cell>
        </row>
        <row r="313">
          <cell r="A313" t="str">
            <v>B0015000</v>
          </cell>
          <cell r="B313" t="str">
            <v>kg</v>
          </cell>
          <cell r="C313" t="str">
            <v>Soldadura 6013 de 1/8</v>
          </cell>
          <cell r="D313">
            <v>10746.412966796639</v>
          </cell>
        </row>
        <row r="314">
          <cell r="A314" t="str">
            <v>B0015010</v>
          </cell>
          <cell r="B314" t="str">
            <v>kg</v>
          </cell>
          <cell r="C314" t="str">
            <v>Soldadura 7018</v>
          </cell>
          <cell r="D314">
            <v>10867.438325021074</v>
          </cell>
        </row>
        <row r="315">
          <cell r="A315" t="str">
            <v>B0015032</v>
          </cell>
          <cell r="B315" t="str">
            <v>kg</v>
          </cell>
          <cell r="C315" t="str">
            <v>Soldadura E70XX o en arco sumergido</v>
          </cell>
          <cell r="D315">
            <v>37265.872767054629</v>
          </cell>
        </row>
        <row r="316">
          <cell r="A316" t="str">
            <v>B0015020</v>
          </cell>
          <cell r="B316" t="str">
            <v>u</v>
          </cell>
          <cell r="C316" t="str">
            <v>Soldadura en PVC 1/8 de galón (anclajes)</v>
          </cell>
          <cell r="D316">
            <v>37609.42862265947</v>
          </cell>
        </row>
        <row r="317">
          <cell r="A317" t="str">
            <v>B0015030</v>
          </cell>
          <cell r="B317" t="str">
            <v>kg</v>
          </cell>
          <cell r="C317" t="str">
            <v>Soldadura L-70</v>
          </cell>
          <cell r="D317">
            <v>23856.092311970166</v>
          </cell>
        </row>
        <row r="318">
          <cell r="A318" t="str">
            <v>B0015040</v>
          </cell>
          <cell r="B318" t="str">
            <v>gal</v>
          </cell>
          <cell r="C318" t="str">
            <v>Superplastificante Sikament</v>
          </cell>
          <cell r="D318">
            <v>41950.082637039057</v>
          </cell>
        </row>
        <row r="319">
          <cell r="A319" t="str">
            <v>B0015050</v>
          </cell>
          <cell r="B319" t="str">
            <v>u</v>
          </cell>
          <cell r="C319" t="str">
            <v xml:space="preserve">Tabla burda en madera aserrada (0,30*0,03*3,00) </v>
          </cell>
          <cell r="D319">
            <v>30996.427513928582</v>
          </cell>
        </row>
        <row r="320">
          <cell r="A320" t="str">
            <v>B0015064</v>
          </cell>
          <cell r="B320" t="str">
            <v>u</v>
          </cell>
          <cell r="C320" t="str">
            <v>Tablero en lámina galvanizada de 1,2 cm*0,4 cm, calibre 16, reflectivo tipo 1.</v>
          </cell>
          <cell r="D320">
            <v>327941.80982852459</v>
          </cell>
        </row>
        <row r="321">
          <cell r="A321" t="str">
            <v>B0015066</v>
          </cell>
          <cell r="B321" t="str">
            <v>u</v>
          </cell>
          <cell r="C321" t="str">
            <v>Tablero en lámina galvanizada de 2,4 m*30 cm, calibre 16, reflectivo tipo 1</v>
          </cell>
          <cell r="D321">
            <v>317557.76311025326</v>
          </cell>
        </row>
        <row r="322">
          <cell r="A322" t="str">
            <v>B0015063</v>
          </cell>
          <cell r="B322" t="str">
            <v>u</v>
          </cell>
          <cell r="C322" t="str">
            <v>Tablero en lámina galvanizada de 60 cm*75cm, calibre 16, reflectivo tipo 1</v>
          </cell>
          <cell r="D322">
            <v>198152.93798157462</v>
          </cell>
        </row>
        <row r="323">
          <cell r="A323" t="str">
            <v>B0015062</v>
          </cell>
          <cell r="B323" t="str">
            <v>u</v>
          </cell>
          <cell r="C323" t="str">
            <v xml:space="preserve">Tablero en lámina galvanizada de 75cm*75cm, calibre 16, reflectivo tipo 1. Incluye poste de 2*2*1/4´´ </v>
          </cell>
          <cell r="D323">
            <v>296743.53097409435</v>
          </cell>
        </row>
        <row r="324">
          <cell r="A324" t="str">
            <v>B0015068</v>
          </cell>
          <cell r="B324" t="str">
            <v>u</v>
          </cell>
          <cell r="C324" t="str">
            <v xml:space="preserve">Tablero en lámina galvanizado de 0,90m*1,13m, calibre 16, reflectivo tipo 1. </v>
          </cell>
          <cell r="D324">
            <v>397454.01975744858</v>
          </cell>
        </row>
        <row r="325">
          <cell r="A325" t="str">
            <v>B0015071</v>
          </cell>
          <cell r="B325" t="str">
            <v>u</v>
          </cell>
          <cell r="C325" t="str">
            <v>Tablestaca de madera aserrada (0.25x0.03x3)</v>
          </cell>
          <cell r="D325">
            <v>25797.425630756279</v>
          </cell>
        </row>
        <row r="326">
          <cell r="A326" t="str">
            <v>B0015060</v>
          </cell>
          <cell r="B326" t="str">
            <v>u</v>
          </cell>
          <cell r="C326" t="str">
            <v>Tablestaca en madera aserrada (0,25*0,05*3)</v>
          </cell>
          <cell r="D326">
            <v>35084.498857828541</v>
          </cell>
        </row>
        <row r="327">
          <cell r="A327" t="str">
            <v>B0015070</v>
          </cell>
          <cell r="B327" t="str">
            <v>u</v>
          </cell>
          <cell r="C327" t="str">
            <v>Tablestaca en madera aserrada (0,3*0,03*3)</v>
          </cell>
          <cell r="D327">
            <v>30956.910756907535</v>
          </cell>
        </row>
        <row r="328">
          <cell r="A328" t="str">
            <v>B0015080</v>
          </cell>
          <cell r="B328" t="str">
            <v>u</v>
          </cell>
          <cell r="C328" t="str">
            <v>Tablestaca metálica (riel de 70 lb/yarda)</v>
          </cell>
          <cell r="D328">
            <v>201091.9680417504</v>
          </cell>
        </row>
        <row r="329">
          <cell r="A329" t="str">
            <v>B0015090</v>
          </cell>
          <cell r="B329" t="str">
            <v>u</v>
          </cell>
          <cell r="C329" t="str">
            <v>Tacha reflectiva</v>
          </cell>
          <cell r="D329">
            <v>7049.9485506324909</v>
          </cell>
        </row>
        <row r="330">
          <cell r="A330" t="str">
            <v>B0015100</v>
          </cell>
          <cell r="B330" t="str">
            <v>u</v>
          </cell>
          <cell r="C330" t="str">
            <v>Tachón en resina de (50*15*8) cm</v>
          </cell>
          <cell r="D330">
            <v>30832.075553457842</v>
          </cell>
        </row>
        <row r="331">
          <cell r="A331" t="str">
            <v>B0015110</v>
          </cell>
          <cell r="B331" t="str">
            <v>u</v>
          </cell>
          <cell r="C331" t="str">
            <v>Tapón en PVC RD21 de 1´´ (para anclaje)</v>
          </cell>
          <cell r="D331">
            <v>1889.2820535465628</v>
          </cell>
        </row>
        <row r="332">
          <cell r="A332" t="str">
            <v>B0015130</v>
          </cell>
          <cell r="B332" t="str">
            <v>m3</v>
          </cell>
          <cell r="C332" t="str">
            <v xml:space="preserve">Tierra abonada </v>
          </cell>
          <cell r="D332">
            <v>48282.374583143916</v>
          </cell>
        </row>
        <row r="333">
          <cell r="A333" t="str">
            <v>B0015120</v>
          </cell>
          <cell r="B333" t="str">
            <v>m3</v>
          </cell>
          <cell r="C333" t="str">
            <v>Tierra común</v>
          </cell>
          <cell r="D333">
            <v>26849.174045977928</v>
          </cell>
        </row>
        <row r="334">
          <cell r="A334" t="str">
            <v>B0015141</v>
          </cell>
          <cell r="B334" t="str">
            <v>u</v>
          </cell>
          <cell r="C334" t="str">
            <v>Tornillos de Unión de D= 12 mm</v>
          </cell>
          <cell r="D334">
            <v>3488.0849436532885</v>
          </cell>
        </row>
        <row r="335">
          <cell r="A335" t="str">
            <v>B0015140</v>
          </cell>
          <cell r="B335" t="str">
            <v>u</v>
          </cell>
          <cell r="C335" t="str">
            <v>Tornillos para defensa metálica</v>
          </cell>
          <cell r="D335">
            <v>4337.9933204927884</v>
          </cell>
        </row>
        <row r="336">
          <cell r="A336" t="str">
            <v>B0015150</v>
          </cell>
          <cell r="B336" t="str">
            <v>kg</v>
          </cell>
          <cell r="C336" t="str">
            <v>Torón de tensionmiento 1/2´´ o 5/8´´</v>
          </cell>
          <cell r="D336">
            <v>8523.6137452417133</v>
          </cell>
        </row>
        <row r="337">
          <cell r="A337" t="str">
            <v>B0015162</v>
          </cell>
          <cell r="B337" t="str">
            <v>u</v>
          </cell>
          <cell r="C337" t="str">
            <v>Tramo Curvo De 4,13 M Galvanizado</v>
          </cell>
          <cell r="D337">
            <v>429767.60356761637</v>
          </cell>
        </row>
        <row r="338">
          <cell r="A338" t="str">
            <v>B0015161</v>
          </cell>
          <cell r="B338" t="str">
            <v>u</v>
          </cell>
          <cell r="C338" t="str">
            <v>Tramo Final O Terminal 2,5 Mm, De 71 Cm Galvanizado</v>
          </cell>
          <cell r="D338">
            <v>79677.233046261288</v>
          </cell>
        </row>
        <row r="339">
          <cell r="A339" t="str">
            <v>B0015160</v>
          </cell>
          <cell r="B339" t="str">
            <v>m</v>
          </cell>
          <cell r="C339" t="str">
            <v>Tramo recto para defensas metálicas (4,13m)</v>
          </cell>
          <cell r="D339">
            <v>199526.94062558541</v>
          </cell>
        </row>
        <row r="340">
          <cell r="A340" t="str">
            <v>B0014901</v>
          </cell>
          <cell r="B340" t="str">
            <v>u</v>
          </cell>
          <cell r="C340" t="str">
            <v>Transductores Electrónicos (Incluye Cables, Protección Contra El Concreto Y Panel De Lectura)</v>
          </cell>
          <cell r="D340">
            <v>2097135.9537782571</v>
          </cell>
        </row>
        <row r="341">
          <cell r="A341" t="str">
            <v>B0015164</v>
          </cell>
          <cell r="B341" t="str">
            <v>u</v>
          </cell>
          <cell r="C341" t="str">
            <v>Transductores electrónicos (incluye cables, protección contra el concreto y panel de lectura)</v>
          </cell>
          <cell r="D341">
            <v>2003399.2289546409</v>
          </cell>
        </row>
        <row r="342">
          <cell r="A342" t="str">
            <v>B0014902</v>
          </cell>
          <cell r="B342" t="str">
            <v>u</v>
          </cell>
          <cell r="C342" t="str">
            <v>Transductores Mecánicos (Incluye Cables, Protección Contra El Concreto Y Panel De Lectura)</v>
          </cell>
          <cell r="D342">
            <v>1250526.3825817094</v>
          </cell>
        </row>
        <row r="343">
          <cell r="A343" t="str">
            <v>B0015166</v>
          </cell>
          <cell r="B343" t="str">
            <v>u</v>
          </cell>
          <cell r="C343" t="str">
            <v>Transductores mecánicos (incluye cables, protección contra el concreto y panel de lectura)</v>
          </cell>
          <cell r="D343">
            <v>1222855.7572662288</v>
          </cell>
        </row>
        <row r="344">
          <cell r="A344" t="str">
            <v>B0015350</v>
          </cell>
          <cell r="B344" t="str">
            <v>m3</v>
          </cell>
          <cell r="C344" t="str">
            <v>Triturado tamaño 1/2''</v>
          </cell>
          <cell r="D344">
            <v>61240.250913859774</v>
          </cell>
        </row>
        <row r="345">
          <cell r="A345" t="str">
            <v>B0015170</v>
          </cell>
          <cell r="B345" t="str">
            <v>kg</v>
          </cell>
          <cell r="C345" t="str">
            <v>Trompetas de 12 torones (tensionamiento)</v>
          </cell>
          <cell r="D345">
            <v>98865.646514494016</v>
          </cell>
        </row>
        <row r="346">
          <cell r="A346" t="str">
            <v>B0015180</v>
          </cell>
          <cell r="B346" t="str">
            <v>m</v>
          </cell>
          <cell r="C346" t="str">
            <v>Tubería D=4´´ tipo pesado, E=2mm (baranda metálica)</v>
          </cell>
          <cell r="D346">
            <v>51803.793731879923</v>
          </cell>
        </row>
        <row r="347">
          <cell r="A347" t="str">
            <v>B0015230</v>
          </cell>
          <cell r="B347" t="str">
            <v>u</v>
          </cell>
          <cell r="C347" t="str">
            <v>Tubería de 10´´ PAA vaciado tremi de 4 mts</v>
          </cell>
          <cell r="D347">
            <v>157338.45067439275</v>
          </cell>
        </row>
        <row r="348">
          <cell r="A348" t="str">
            <v>B0015233</v>
          </cell>
          <cell r="B348" t="str">
            <v>m</v>
          </cell>
          <cell r="C348" t="str">
            <v>Tubería de Plástico</v>
          </cell>
          <cell r="D348">
            <v>16359.718144736982</v>
          </cell>
        </row>
        <row r="349">
          <cell r="A349" t="str">
            <v>B0015190</v>
          </cell>
          <cell r="B349" t="str">
            <v>m</v>
          </cell>
          <cell r="C349" t="str">
            <v>Tubería en H de D=1/4´´, H=1.40m, A=0.20m (baranda metálica)</v>
          </cell>
          <cell r="D349">
            <v>74707.984662363422</v>
          </cell>
        </row>
        <row r="350">
          <cell r="A350" t="str">
            <v>B0015200</v>
          </cell>
          <cell r="B350" t="str">
            <v>m</v>
          </cell>
          <cell r="C350" t="str">
            <v>Tubería Perforada en PVC de 2´´</v>
          </cell>
          <cell r="D350">
            <v>27051.768594315381</v>
          </cell>
        </row>
        <row r="351">
          <cell r="A351" t="str">
            <v>B0015340</v>
          </cell>
          <cell r="B351" t="str">
            <v>m</v>
          </cell>
          <cell r="C351" t="str">
            <v>Tubería Petrolera 7´´</v>
          </cell>
          <cell r="D351">
            <v>176971.57474728589</v>
          </cell>
        </row>
        <row r="352">
          <cell r="A352" t="str">
            <v>B0015231</v>
          </cell>
          <cell r="B352" t="str">
            <v>m</v>
          </cell>
          <cell r="C352" t="str">
            <v xml:space="preserve">Tubería Pvc Alcantarillado D= 24´´ </v>
          </cell>
          <cell r="D352">
            <v>286414.85069536272</v>
          </cell>
        </row>
        <row r="353">
          <cell r="A353" t="str">
            <v>B0015232</v>
          </cell>
          <cell r="B353" t="str">
            <v>m</v>
          </cell>
          <cell r="C353" t="str">
            <v xml:space="preserve">Tubería Pvc Alcantarillado D= 36´´ </v>
          </cell>
          <cell r="D353">
            <v>850594.25573416974</v>
          </cell>
        </row>
        <row r="354">
          <cell r="A354" t="str">
            <v>B0015220</v>
          </cell>
          <cell r="B354" t="str">
            <v>m</v>
          </cell>
          <cell r="C354" t="str">
            <v>Tubería PVC de 1´´ (para escamas en concreto)</v>
          </cell>
          <cell r="D354">
            <v>6541.740753548057</v>
          </cell>
        </row>
        <row r="355">
          <cell r="A355" t="str">
            <v>B0015210</v>
          </cell>
          <cell r="B355" t="str">
            <v>m</v>
          </cell>
          <cell r="C355" t="str">
            <v>Tubería PVC RD21 de 1´´ (para anclajes)</v>
          </cell>
          <cell r="D355">
            <v>4643.3277467750067</v>
          </cell>
        </row>
        <row r="356">
          <cell r="A356" t="str">
            <v>B0015254</v>
          </cell>
          <cell r="B356" t="str">
            <v>m</v>
          </cell>
          <cell r="C356" t="str">
            <v>Tubo concreto clase C, D=0,25 m</v>
          </cell>
          <cell r="D356">
            <v>65227.202421631046</v>
          </cell>
        </row>
        <row r="357">
          <cell r="A357" t="str">
            <v>B0015240</v>
          </cell>
          <cell r="B357" t="str">
            <v>m</v>
          </cell>
          <cell r="C357" t="str">
            <v>Tubo concreto reforzado 900mm (tipo 1)</v>
          </cell>
          <cell r="D357">
            <v>688255.95096017851</v>
          </cell>
        </row>
        <row r="358">
          <cell r="A358" t="str">
            <v>B0015250</v>
          </cell>
          <cell r="B358" t="str">
            <v>m</v>
          </cell>
          <cell r="C358" t="str">
            <v>Tubo concreto reforzado 900mm (tipo 2)</v>
          </cell>
          <cell r="D358">
            <v>705994.50639729644</v>
          </cell>
        </row>
        <row r="359">
          <cell r="A359" t="str">
            <v>B0015260</v>
          </cell>
          <cell r="B359" t="str">
            <v>m</v>
          </cell>
          <cell r="C359" t="str">
            <v>Tubo concreto simple 450 mm</v>
          </cell>
          <cell r="D359">
            <v>191576.39872087442</v>
          </cell>
        </row>
        <row r="360">
          <cell r="A360" t="str">
            <v>B0015270</v>
          </cell>
          <cell r="B360" t="str">
            <v>m</v>
          </cell>
          <cell r="C360" t="str">
            <v>Tubo concreto simple 500 mm</v>
          </cell>
          <cell r="D360">
            <v>230803.52113469804</v>
          </cell>
        </row>
        <row r="361">
          <cell r="A361" t="str">
            <v>B0015280</v>
          </cell>
          <cell r="B361" t="str">
            <v>m</v>
          </cell>
          <cell r="C361" t="str">
            <v>Tubo concreto simple 600 mm</v>
          </cell>
          <cell r="D361">
            <v>240737.5380751729</v>
          </cell>
        </row>
        <row r="362">
          <cell r="A362" t="str">
            <v>B0015290</v>
          </cell>
          <cell r="B362" t="str">
            <v>m</v>
          </cell>
          <cell r="C362" t="str">
            <v>Tubo concreto simple 750 mm</v>
          </cell>
          <cell r="D362">
            <v>437990.06158808072</v>
          </cell>
        </row>
        <row r="363">
          <cell r="A363" t="str">
            <v>B0015300</v>
          </cell>
          <cell r="B363" t="str">
            <v>m</v>
          </cell>
          <cell r="C363" t="str">
            <v>Tubo corrugado de acero galvanizado MP-68</v>
          </cell>
          <cell r="D363">
            <v>232857.36877351196</v>
          </cell>
        </row>
        <row r="364">
          <cell r="A364" t="str">
            <v>B0015360</v>
          </cell>
          <cell r="B364" t="str">
            <v>m</v>
          </cell>
          <cell r="C364" t="str">
            <v>Tubo metálico con recubrimiento bituminoso de lámina calibre 12 y diámetro de 60''</v>
          </cell>
          <cell r="D364">
            <v>183932.72463633164</v>
          </cell>
        </row>
        <row r="365">
          <cell r="A365" t="str">
            <v>B0015304</v>
          </cell>
          <cell r="B365" t="str">
            <v>m</v>
          </cell>
          <cell r="C365" t="str">
            <v>Tubo metálico de alta resistencia</v>
          </cell>
          <cell r="D365">
            <v>95483.521687820234</v>
          </cell>
        </row>
        <row r="366">
          <cell r="A366" t="str">
            <v>B0015305</v>
          </cell>
          <cell r="B366" t="str">
            <v>m</v>
          </cell>
          <cell r="C366" t="str">
            <v>Tubo Metálico De Alta Resistencia</v>
          </cell>
          <cell r="D366">
            <v>94904.642023518492</v>
          </cell>
        </row>
        <row r="367">
          <cell r="A367" t="str">
            <v>B0015310</v>
          </cell>
          <cell r="B367" t="str">
            <v>u</v>
          </cell>
          <cell r="C367" t="str">
            <v>Tubo para cerramiento, calibre 16 de 2,7m (cerramientos en malla)</v>
          </cell>
          <cell r="D367">
            <v>58972.524213523233</v>
          </cell>
        </row>
        <row r="368">
          <cell r="A368" t="str">
            <v>B0015330</v>
          </cell>
          <cell r="B368" t="str">
            <v>u</v>
          </cell>
          <cell r="C368" t="str">
            <v>Unión en PVC D=2´´</v>
          </cell>
          <cell r="D368">
            <v>2444.2863404448117</v>
          </cell>
        </row>
        <row r="369">
          <cell r="A369" t="str">
            <v>B0015320</v>
          </cell>
          <cell r="B369" t="str">
            <v>u</v>
          </cell>
          <cell r="C369" t="str">
            <v>Unión en PVC RD21 de 1´´ (para anclajes)</v>
          </cell>
          <cell r="D369">
            <v>807.42724328618351</v>
          </cell>
        </row>
        <row r="370">
          <cell r="A370" t="str">
            <v>B0015334</v>
          </cell>
          <cell r="B370" t="str">
            <v>u</v>
          </cell>
          <cell r="C370" t="str">
            <v>Uniones especiales de alta resistencia para tubería</v>
          </cell>
          <cell r="D370">
            <v>58281.655138524147</v>
          </cell>
        </row>
        <row r="371">
          <cell r="A371" t="str">
            <v>B0015362</v>
          </cell>
          <cell r="B371" t="str">
            <v>u</v>
          </cell>
          <cell r="C371" t="str">
            <v>Uniones Especiales De Alta Resistencia Para Tubería</v>
          </cell>
          <cell r="D371">
            <v>50736.319803188693</v>
          </cell>
        </row>
        <row r="372">
          <cell r="A372" t="str">
            <v>B0015361</v>
          </cell>
          <cell r="B372" t="str">
            <v>kg</v>
          </cell>
          <cell r="C372" t="str">
            <v>Varilla 5/8</v>
          </cell>
          <cell r="D372">
            <v>3099.8107880710008</v>
          </cell>
        </row>
        <row r="373">
          <cell r="A373">
            <v>3099.810546875</v>
          </cell>
          <cell r="B373">
            <v>3099.810546875</v>
          </cell>
          <cell r="C373">
            <v>3099.810546875</v>
          </cell>
          <cell r="D373">
            <v>3099.810546875</v>
          </cell>
        </row>
      </sheetData>
      <sheetData sheetId="6">
        <row r="1">
          <cell r="A1" t="str">
            <v xml:space="preserve">INSTITUTO NACIONAL DE VÍAS
DIRECCIÓN TÉCNICA </v>
          </cell>
        </row>
        <row r="2">
          <cell r="A2" t="str">
            <v>TRANSPORTE</v>
          </cell>
          <cell r="B2">
            <v>3099.810546875</v>
          </cell>
          <cell r="C2">
            <v>3099.810546875</v>
          </cell>
          <cell r="D2">
            <v>3099.810546875</v>
          </cell>
        </row>
        <row r="3">
          <cell r="A3">
            <v>3099.810546875</v>
          </cell>
          <cell r="B3">
            <v>3099.810546875</v>
          </cell>
          <cell r="C3">
            <v>3099.810546875</v>
          </cell>
          <cell r="D3">
            <v>3099.810546875</v>
          </cell>
        </row>
        <row r="4">
          <cell r="A4">
            <v>3099.810546875</v>
          </cell>
          <cell r="B4">
            <v>3099.810546875</v>
          </cell>
          <cell r="C4">
            <v>3099.810546875</v>
          </cell>
          <cell r="D4">
            <v>3099.810546875</v>
          </cell>
        </row>
        <row r="5">
          <cell r="A5">
            <v>3099.810546875</v>
          </cell>
          <cell r="B5">
            <v>3099.810546875</v>
          </cell>
          <cell r="C5">
            <v>3099.810546875</v>
          </cell>
          <cell r="D5">
            <v>3099.810546875</v>
          </cell>
        </row>
        <row r="6">
          <cell r="A6" t="str">
            <v>T0010031</v>
          </cell>
          <cell r="B6" t="str">
            <v>m3k</v>
          </cell>
          <cell r="C6" t="str">
            <v>Transporte de Material de Remoción</v>
          </cell>
          <cell r="D6">
            <v>1255.9989130930808</v>
          </cell>
        </row>
        <row r="7">
          <cell r="A7" t="str">
            <v>T0010234</v>
          </cell>
          <cell r="B7" t="str">
            <v>m3k</v>
          </cell>
          <cell r="C7" t="str">
            <v xml:space="preserve">Transporte de Mezcla Abierta en Frio MAF-38 </v>
          </cell>
          <cell r="D7">
            <v>1255.9989130930808</v>
          </cell>
        </row>
        <row r="8">
          <cell r="A8" t="str">
            <v>T0010272</v>
          </cell>
          <cell r="B8" t="str">
            <v>m3k</v>
          </cell>
          <cell r="C8" t="str">
            <v>Transporte de Mezcla densa en Caliente MDC-25</v>
          </cell>
          <cell r="D8">
            <v>1255.9989130930808</v>
          </cell>
        </row>
        <row r="9">
          <cell r="A9" t="str">
            <v>T0010002</v>
          </cell>
          <cell r="B9" t="str">
            <v>tkm</v>
          </cell>
          <cell r="C9" t="str">
            <v>Transporte de agregado</v>
          </cell>
          <cell r="D9">
            <v>1255.9989130930808</v>
          </cell>
        </row>
        <row r="10">
          <cell r="A10" t="str">
            <v>T0010400</v>
          </cell>
          <cell r="B10" t="str">
            <v>m3k</v>
          </cell>
          <cell r="C10" t="str">
            <v>Transporte de agregado pétreo</v>
          </cell>
          <cell r="D10">
            <v>1255.9989130930808</v>
          </cell>
        </row>
        <row r="11">
          <cell r="A11" t="str">
            <v>T0010170</v>
          </cell>
          <cell r="B11" t="str">
            <v>m3k</v>
          </cell>
          <cell r="C11" t="str">
            <v>Transporte de agregado tipo LA-1</v>
          </cell>
          <cell r="D11">
            <v>1255.9989130930808</v>
          </cell>
        </row>
        <row r="12">
          <cell r="A12" t="str">
            <v>T0010180</v>
          </cell>
          <cell r="B12" t="str">
            <v>m3k</v>
          </cell>
          <cell r="C12" t="str">
            <v>Transporte de agregado tipo LA-2</v>
          </cell>
          <cell r="D12">
            <v>1255.9989130930808</v>
          </cell>
        </row>
        <row r="13">
          <cell r="A13" t="str">
            <v>T0010190</v>
          </cell>
          <cell r="B13" t="str">
            <v>m3k</v>
          </cell>
          <cell r="C13" t="str">
            <v>Transporte de agregado tipo LA-3</v>
          </cell>
          <cell r="D13">
            <v>1255.9989130930808</v>
          </cell>
        </row>
        <row r="14">
          <cell r="A14" t="str">
            <v>T0010200</v>
          </cell>
          <cell r="B14" t="str">
            <v>m3k</v>
          </cell>
          <cell r="C14" t="str">
            <v>Transporte de agregado tipo LA-4</v>
          </cell>
          <cell r="D14">
            <v>1255.9989130930808</v>
          </cell>
        </row>
        <row r="15">
          <cell r="A15" t="str">
            <v>T0010110</v>
          </cell>
          <cell r="B15" t="str">
            <v>m3k</v>
          </cell>
          <cell r="C15" t="str">
            <v>Transporte de agregados pétreos</v>
          </cell>
          <cell r="D15">
            <v>1255.9989130930808</v>
          </cell>
        </row>
        <row r="16">
          <cell r="A16" t="str">
            <v>T0010003</v>
          </cell>
          <cell r="B16" t="str">
            <v>m3k</v>
          </cell>
          <cell r="C16" t="str">
            <v>Transporte de Arena</v>
          </cell>
          <cell r="D16">
            <v>1255.9989130930808</v>
          </cell>
        </row>
        <row r="17">
          <cell r="A17" t="str">
            <v>T0010004</v>
          </cell>
          <cell r="B17" t="str">
            <v>m3k</v>
          </cell>
          <cell r="C17" t="str">
            <v>Transporte de arena</v>
          </cell>
          <cell r="D17">
            <v>1255.9989130930808</v>
          </cell>
        </row>
        <row r="18">
          <cell r="A18" t="str">
            <v>T0010005</v>
          </cell>
          <cell r="B18" t="str">
            <v>m3k</v>
          </cell>
          <cell r="C18" t="str">
            <v>Transporte de arena lavada</v>
          </cell>
          <cell r="D18">
            <v>1255.9989130930808</v>
          </cell>
        </row>
        <row r="19">
          <cell r="A19" t="str">
            <v>T0010007</v>
          </cell>
          <cell r="B19" t="str">
            <v>m3k</v>
          </cell>
          <cell r="C19" t="str">
            <v>Transporte de base</v>
          </cell>
          <cell r="D19">
            <v>1255.9989130930808</v>
          </cell>
        </row>
        <row r="20">
          <cell r="A20" t="str">
            <v>T0015011</v>
          </cell>
          <cell r="B20" t="str">
            <v>m3k</v>
          </cell>
          <cell r="C20" t="str">
            <v>Transporte de Cemento Asfaltico Modificado Con Polímeros (Todos Los Tipos)</v>
          </cell>
          <cell r="D20">
            <v>1255.9989130930808</v>
          </cell>
        </row>
        <row r="21">
          <cell r="A21" t="str">
            <v>T0010009</v>
          </cell>
          <cell r="B21" t="str">
            <v>m3k</v>
          </cell>
          <cell r="C21" t="str">
            <v>Transporte de concreto</v>
          </cell>
          <cell r="D21">
            <v>1290.8397983112416</v>
          </cell>
        </row>
        <row r="22">
          <cell r="A22" t="str">
            <v>T0010401</v>
          </cell>
          <cell r="B22" t="str">
            <v>m3k</v>
          </cell>
          <cell r="C22" t="str">
            <v xml:space="preserve">Transporte de Concreto </v>
          </cell>
          <cell r="D22">
            <v>1290.8397983112416</v>
          </cell>
        </row>
        <row r="23">
          <cell r="A23" t="str">
            <v>T0010019</v>
          </cell>
          <cell r="B23" t="str">
            <v>m3k</v>
          </cell>
          <cell r="C23" t="str">
            <v>Transporte de material crudo</v>
          </cell>
          <cell r="D23">
            <v>1255.9989130930808</v>
          </cell>
        </row>
        <row r="24">
          <cell r="A24" t="str">
            <v>T0010033</v>
          </cell>
          <cell r="B24" t="str">
            <v>m3k</v>
          </cell>
          <cell r="C24" t="str">
            <v>Transporte de Material Crudo de Rio</v>
          </cell>
          <cell r="D24">
            <v>1255.9989130930808</v>
          </cell>
        </row>
        <row r="25">
          <cell r="A25" t="str">
            <v>T0010010</v>
          </cell>
          <cell r="B25" t="str">
            <v>m3k</v>
          </cell>
          <cell r="C25" t="str">
            <v>Transporte de material de afirmado</v>
          </cell>
          <cell r="D25">
            <v>1255.9989130930808</v>
          </cell>
        </row>
        <row r="26">
          <cell r="A26" t="str">
            <v>T0010018</v>
          </cell>
          <cell r="B26" t="str">
            <v>m3k</v>
          </cell>
          <cell r="C26" t="str">
            <v>Transporte de material de afirmado</v>
          </cell>
          <cell r="D26">
            <v>1255.9989130930808</v>
          </cell>
        </row>
        <row r="27">
          <cell r="A27" t="str">
            <v>T0010089</v>
          </cell>
          <cell r="B27" t="str">
            <v>m3k</v>
          </cell>
          <cell r="C27" t="str">
            <v xml:space="preserve">Transporte de Material de Afirmado de la Zona </v>
          </cell>
          <cell r="D27">
            <v>1255.9989130930808</v>
          </cell>
        </row>
        <row r="28">
          <cell r="A28" t="str">
            <v>T0010020</v>
          </cell>
          <cell r="B28" t="str">
            <v>m3k</v>
          </cell>
          <cell r="C28" t="str">
            <v>Transporte de material de base</v>
          </cell>
          <cell r="D28">
            <v>1255.9989130930808</v>
          </cell>
        </row>
        <row r="29">
          <cell r="A29" t="str">
            <v>T0010023</v>
          </cell>
          <cell r="B29" t="str">
            <v>m3k</v>
          </cell>
          <cell r="C29" t="str">
            <v>Transporte de Material de Base</v>
          </cell>
          <cell r="D29">
            <v>1255.9989130930808</v>
          </cell>
        </row>
        <row r="30">
          <cell r="A30" t="str">
            <v>T0010022</v>
          </cell>
          <cell r="B30" t="str">
            <v>m3k</v>
          </cell>
          <cell r="C30" t="str">
            <v>Transporte de material de cobertura</v>
          </cell>
          <cell r="D30">
            <v>1255.9989130930808</v>
          </cell>
        </row>
        <row r="31">
          <cell r="A31" t="str">
            <v>T0010032</v>
          </cell>
          <cell r="B31" t="str">
            <v>m3k</v>
          </cell>
          <cell r="C31" t="str">
            <v>Transporte de material de demolición</v>
          </cell>
          <cell r="D31">
            <v>1255.9989130930808</v>
          </cell>
        </row>
        <row r="32">
          <cell r="A32" t="str">
            <v>T0010025</v>
          </cell>
          <cell r="B32" t="str">
            <v>m3k</v>
          </cell>
          <cell r="C32" t="str">
            <v>Transporte de material de excavación</v>
          </cell>
          <cell r="D32">
            <v>1255.9989130930808</v>
          </cell>
        </row>
        <row r="33">
          <cell r="A33" t="str">
            <v>T0010035</v>
          </cell>
          <cell r="B33" t="str">
            <v>m3k</v>
          </cell>
          <cell r="C33" t="str">
            <v>Transporte de material de excavación</v>
          </cell>
          <cell r="D33">
            <v>1255.9989130930808</v>
          </cell>
        </row>
        <row r="34">
          <cell r="A34" t="str">
            <v>T0010036</v>
          </cell>
          <cell r="B34" t="str">
            <v>m3k</v>
          </cell>
          <cell r="C34" t="str">
            <v>Transporte de material de remoción</v>
          </cell>
          <cell r="D34">
            <v>1255.9989130930808</v>
          </cell>
        </row>
        <row r="35">
          <cell r="A35" t="str">
            <v>T0010141</v>
          </cell>
          <cell r="B35" t="str">
            <v>m3k</v>
          </cell>
          <cell r="C35" t="str">
            <v>Transporte de Material de Solado y Atraque Tubería de Concreto Reforzado</v>
          </cell>
          <cell r="D35">
            <v>1255.9989130930808</v>
          </cell>
        </row>
        <row r="36">
          <cell r="A36" t="str">
            <v>T0010470</v>
          </cell>
          <cell r="B36" t="str">
            <v>m3k</v>
          </cell>
          <cell r="C36" t="str">
            <v>Transporte de material de soldado y atraque</v>
          </cell>
          <cell r="D36">
            <v>1255.9989130930808</v>
          </cell>
        </row>
        <row r="37">
          <cell r="A37" t="str">
            <v>T0010381</v>
          </cell>
          <cell r="B37" t="str">
            <v>m3k</v>
          </cell>
          <cell r="C37" t="str">
            <v xml:space="preserve">Transporte de material de Sub Base CBR=40% </v>
          </cell>
          <cell r="D37">
            <v>1255.9989130930808</v>
          </cell>
        </row>
        <row r="38">
          <cell r="A38" t="str">
            <v>T0010030</v>
          </cell>
          <cell r="B38" t="str">
            <v>m3k</v>
          </cell>
          <cell r="C38" t="str">
            <v>Transporte de material de subbase</v>
          </cell>
          <cell r="D38">
            <v>1255.9989130930808</v>
          </cell>
        </row>
        <row r="39">
          <cell r="A39" t="str">
            <v>T0010040</v>
          </cell>
          <cell r="B39" t="str">
            <v>tkm</v>
          </cell>
          <cell r="C39" t="str">
            <v>Transporte de material desmontado</v>
          </cell>
          <cell r="D39">
            <v>1255.9989130930808</v>
          </cell>
        </row>
        <row r="40">
          <cell r="A40" t="str">
            <v>T0010028</v>
          </cell>
          <cell r="B40" t="str">
            <v>m3k</v>
          </cell>
          <cell r="C40" t="str">
            <v>Transporte de Material Drenante</v>
          </cell>
          <cell r="D40">
            <v>1255.9989130930808</v>
          </cell>
        </row>
        <row r="41">
          <cell r="A41" t="str">
            <v>T0010027</v>
          </cell>
          <cell r="B41" t="str">
            <v>m3k</v>
          </cell>
          <cell r="C41" t="str">
            <v>Transporte de material filtrante</v>
          </cell>
          <cell r="D41">
            <v>1255.9989130930808</v>
          </cell>
        </row>
        <row r="42">
          <cell r="A42" t="str">
            <v>T0010410</v>
          </cell>
          <cell r="B42" t="str">
            <v>m3k</v>
          </cell>
          <cell r="C42" t="str">
            <v>Transporte de material filtrante</v>
          </cell>
          <cell r="D42">
            <v>1255.9989130930808</v>
          </cell>
        </row>
        <row r="43">
          <cell r="A43" t="str">
            <v>T0010006</v>
          </cell>
          <cell r="B43" t="str">
            <v>m3k</v>
          </cell>
          <cell r="C43" t="str">
            <v>Transporte de material fresado</v>
          </cell>
          <cell r="D43">
            <v>1255.9989130930808</v>
          </cell>
        </row>
        <row r="44">
          <cell r="A44" t="str">
            <v>T0010390</v>
          </cell>
          <cell r="B44" t="str">
            <v>m3k</v>
          </cell>
          <cell r="C44" t="str">
            <v>Transporte de material fresado</v>
          </cell>
          <cell r="D44">
            <v>1255.9989130930808</v>
          </cell>
        </row>
        <row r="45">
          <cell r="A45" t="str">
            <v>T0010039</v>
          </cell>
          <cell r="B45" t="str">
            <v>m3k</v>
          </cell>
          <cell r="C45" t="str">
            <v>Transporte de material granular</v>
          </cell>
          <cell r="D45">
            <v>1255.9989130930808</v>
          </cell>
        </row>
        <row r="46">
          <cell r="A46" t="str">
            <v>T0010052</v>
          </cell>
          <cell r="B46" t="str">
            <v>m3k</v>
          </cell>
          <cell r="C46" t="str">
            <v>Transporte de material removido</v>
          </cell>
          <cell r="D46">
            <v>1255.9989130930808</v>
          </cell>
        </row>
        <row r="47">
          <cell r="A47" t="str">
            <v>T0010062</v>
          </cell>
          <cell r="B47" t="str">
            <v>m3k</v>
          </cell>
          <cell r="C47" t="str">
            <v>Transporte de material seleccionado para relleno</v>
          </cell>
          <cell r="D47">
            <v>1255.9989130930808</v>
          </cell>
        </row>
        <row r="48">
          <cell r="A48" t="str">
            <v>T0010044</v>
          </cell>
          <cell r="B48" t="str">
            <v>tkm</v>
          </cell>
          <cell r="C48" t="str">
            <v>Transporte de material trasladado</v>
          </cell>
          <cell r="D48">
            <v>1255.9989130930808</v>
          </cell>
        </row>
        <row r="49">
          <cell r="A49" t="str">
            <v>T0010042</v>
          </cell>
          <cell r="B49" t="str">
            <v>m3k</v>
          </cell>
          <cell r="C49" t="str">
            <v>Transporte de material triturado</v>
          </cell>
          <cell r="D49">
            <v>1255.9989130930808</v>
          </cell>
        </row>
        <row r="50">
          <cell r="A50" t="str">
            <v>T0010050</v>
          </cell>
          <cell r="B50" t="str">
            <v>m3k</v>
          </cell>
          <cell r="C50" t="str">
            <v>Transporte de material triturado para filtros</v>
          </cell>
          <cell r="D50">
            <v>1255.9989130930808</v>
          </cell>
        </row>
        <row r="51">
          <cell r="A51" t="str">
            <v>T0010100</v>
          </cell>
          <cell r="B51" t="str">
            <v>m3t</v>
          </cell>
          <cell r="C51" t="str">
            <v>Transporte de materiales</v>
          </cell>
          <cell r="D51">
            <v>1255.9989130930808</v>
          </cell>
        </row>
        <row r="52">
          <cell r="A52" t="str">
            <v>T0010101</v>
          </cell>
          <cell r="B52" t="str">
            <v>m3t</v>
          </cell>
          <cell r="C52" t="str">
            <v>Transporte de materiales</v>
          </cell>
          <cell r="D52">
            <v>1255.9989130930808</v>
          </cell>
        </row>
        <row r="53">
          <cell r="A53" t="str">
            <v>T0010060</v>
          </cell>
          <cell r="B53" t="str">
            <v>m3k</v>
          </cell>
          <cell r="C53" t="str">
            <v>Transporte de materiales seleccionados</v>
          </cell>
          <cell r="D53">
            <v>1255.9989130930808</v>
          </cell>
        </row>
        <row r="54">
          <cell r="A54" t="str">
            <v>T0010065</v>
          </cell>
          <cell r="B54" t="str">
            <v>m3k</v>
          </cell>
          <cell r="C54" t="str">
            <v>Transporte de mezcla</v>
          </cell>
          <cell r="D54">
            <v>1255.9989130930808</v>
          </cell>
        </row>
        <row r="55">
          <cell r="A55" t="str">
            <v>T0010320</v>
          </cell>
          <cell r="B55" t="str">
            <v>m3k</v>
          </cell>
          <cell r="C55" t="str">
            <v>Transporte de mezcla abierta en caliente MAC-75</v>
          </cell>
          <cell r="D55">
            <v>1255.9989130930808</v>
          </cell>
        </row>
        <row r="56">
          <cell r="A56" t="str">
            <v>T0010330</v>
          </cell>
          <cell r="B56" t="str">
            <v>m3k</v>
          </cell>
          <cell r="C56" t="str">
            <v>Transporte de mezcla abierta en caliente MAC-63</v>
          </cell>
          <cell r="D56">
            <v>1255.9989130930808</v>
          </cell>
        </row>
        <row r="57">
          <cell r="A57" t="str">
            <v>T0010340</v>
          </cell>
          <cell r="B57" t="str">
            <v>m3k</v>
          </cell>
          <cell r="C57" t="str">
            <v>Transporte de mezcla abierta en caliente MAC-50</v>
          </cell>
          <cell r="D57">
            <v>1255.9989130930808</v>
          </cell>
        </row>
        <row r="58">
          <cell r="A58" t="str">
            <v>T0010251</v>
          </cell>
          <cell r="B58" t="str">
            <v>m3k</v>
          </cell>
          <cell r="C58" t="str">
            <v>Transporte de Mezcla Abierta en Frio MAF-25</v>
          </cell>
          <cell r="D58">
            <v>1255.9989130930808</v>
          </cell>
        </row>
        <row r="59">
          <cell r="A59" t="str">
            <v>T0010070</v>
          </cell>
          <cell r="B59" t="str">
            <v>m3k</v>
          </cell>
          <cell r="C59" t="str">
            <v>Transporte de mezcla de concreto</v>
          </cell>
          <cell r="D59">
            <v>1290.8397983112416</v>
          </cell>
        </row>
        <row r="60">
          <cell r="A60" t="str">
            <v>T0010311</v>
          </cell>
          <cell r="B60" t="str">
            <v>m3k</v>
          </cell>
          <cell r="C60" t="str">
            <v>Transporte de Mezcla Densa en Caliente MDC-10</v>
          </cell>
          <cell r="D60">
            <v>1255.9989130930808</v>
          </cell>
        </row>
        <row r="61">
          <cell r="A61" t="str">
            <v>T0010271</v>
          </cell>
          <cell r="B61" t="str">
            <v>m3k</v>
          </cell>
          <cell r="C61" t="str">
            <v>Transporte de Mezcla Densa en Caliente MDC-19</v>
          </cell>
          <cell r="D61">
            <v>1255.9989130930808</v>
          </cell>
        </row>
        <row r="62">
          <cell r="A62" t="str">
            <v>T0010281</v>
          </cell>
          <cell r="B62" t="str">
            <v>m3k</v>
          </cell>
          <cell r="C62" t="str">
            <v>Transporte de Mezcla densa En Frio MDF-25</v>
          </cell>
          <cell r="D62">
            <v>1255.9989130930808</v>
          </cell>
        </row>
        <row r="63">
          <cell r="A63" t="str">
            <v>T0010300</v>
          </cell>
          <cell r="B63" t="str">
            <v>m3k</v>
          </cell>
          <cell r="C63" t="str">
            <v>Transporte de mezcla densa MDC-0</v>
          </cell>
          <cell r="D63">
            <v>1255.9989130930808</v>
          </cell>
        </row>
        <row r="64">
          <cell r="A64" t="str">
            <v>T0010270</v>
          </cell>
          <cell r="B64" t="str">
            <v>m3k</v>
          </cell>
          <cell r="C64" t="str">
            <v>Transporte de mezcla densa MDC-1</v>
          </cell>
          <cell r="D64">
            <v>1255.9989130930808</v>
          </cell>
        </row>
        <row r="65">
          <cell r="A65" t="str">
            <v>T0010080</v>
          </cell>
          <cell r="B65" t="str">
            <v>m3k</v>
          </cell>
          <cell r="C65" t="str">
            <v>Transporte de mezcla densa mdc-2</v>
          </cell>
          <cell r="D65">
            <v>1255.9989130930808</v>
          </cell>
        </row>
        <row r="66">
          <cell r="A66" t="str">
            <v>T0010280</v>
          </cell>
          <cell r="B66" t="str">
            <v>m3k</v>
          </cell>
          <cell r="C66" t="str">
            <v>Transporte de mezcla densa MDC-2</v>
          </cell>
          <cell r="D66">
            <v>1255.9989130930808</v>
          </cell>
        </row>
        <row r="67">
          <cell r="A67" t="str">
            <v>T0010290</v>
          </cell>
          <cell r="B67" t="str">
            <v>m3k</v>
          </cell>
          <cell r="C67" t="str">
            <v>Transporte de mezcla densa MDC-3</v>
          </cell>
          <cell r="D67">
            <v>1255.9989130930808</v>
          </cell>
        </row>
        <row r="68">
          <cell r="A68" t="str">
            <v>T0010229</v>
          </cell>
          <cell r="B68" t="str">
            <v>m3k</v>
          </cell>
          <cell r="C68" t="str">
            <v>Transporte de Mezcla Densa para Bacheo</v>
          </cell>
          <cell r="D68">
            <v>1255.9989130930808</v>
          </cell>
        </row>
        <row r="69">
          <cell r="A69" t="str">
            <v>T0010370</v>
          </cell>
          <cell r="B69" t="str">
            <v>m3k</v>
          </cell>
          <cell r="C69" t="str">
            <v>Transporte de mezcla discontinua en caliente tipo F-13</v>
          </cell>
          <cell r="D69">
            <v>1255.9989130930808</v>
          </cell>
        </row>
        <row r="70">
          <cell r="A70" t="str">
            <v>T0010380</v>
          </cell>
          <cell r="B70" t="str">
            <v>m3k</v>
          </cell>
          <cell r="C70" t="str">
            <v>Transporte de mezcla discontinua en caliente tipo F-10</v>
          </cell>
          <cell r="D70">
            <v>1255.9989130930808</v>
          </cell>
        </row>
        <row r="71">
          <cell r="A71" t="str">
            <v>T0010350</v>
          </cell>
          <cell r="B71" t="str">
            <v>m3k</v>
          </cell>
          <cell r="C71" t="str">
            <v>Transporte de mezcla discontinua en caliente tipo M-13</v>
          </cell>
          <cell r="D71">
            <v>1255.9989130930808</v>
          </cell>
        </row>
        <row r="72">
          <cell r="A72" t="str">
            <v>T0010360</v>
          </cell>
          <cell r="B72" t="str">
            <v>m3k</v>
          </cell>
          <cell r="C72" t="str">
            <v>Transporte de mezcla discontinua en caliente tipo M-10</v>
          </cell>
          <cell r="D72">
            <v>1255.9989130930808</v>
          </cell>
        </row>
        <row r="73">
          <cell r="A73" t="str">
            <v>T0010233</v>
          </cell>
          <cell r="B73" t="str">
            <v>m3k</v>
          </cell>
          <cell r="C73" t="str">
            <v>Transporte de Mezcla en Frio  MAF-19</v>
          </cell>
          <cell r="D73">
            <v>1255.9989130930808</v>
          </cell>
        </row>
        <row r="74">
          <cell r="A74" t="str">
            <v>T0010232</v>
          </cell>
          <cell r="B74" t="str">
            <v>m3k</v>
          </cell>
          <cell r="C74" t="str">
            <v>Transporte de Mezcla en Frio DMF-19</v>
          </cell>
          <cell r="D74">
            <v>1255.9989130930808</v>
          </cell>
        </row>
        <row r="75">
          <cell r="A75" t="str">
            <v>T0010231</v>
          </cell>
          <cell r="B75" t="str">
            <v>m3k</v>
          </cell>
          <cell r="C75" t="str">
            <v>Transporte de Mezcla en Frio MDF-38</v>
          </cell>
          <cell r="D75">
            <v>1255.9989130930808</v>
          </cell>
        </row>
        <row r="76">
          <cell r="A76" t="str">
            <v>T0010310</v>
          </cell>
          <cell r="B76" t="str">
            <v>m3k</v>
          </cell>
          <cell r="C76" t="str">
            <v>Transporte de mezcla gruesa en Caliente MGC</v>
          </cell>
          <cell r="D76">
            <v>1255.9989130930808</v>
          </cell>
        </row>
        <row r="77">
          <cell r="A77" t="str">
            <v>T0010240</v>
          </cell>
          <cell r="B77" t="str">
            <v>m3k</v>
          </cell>
          <cell r="C77" t="str">
            <v>Transporte de mezcla MAF-1</v>
          </cell>
          <cell r="D77">
            <v>1255.9989130930808</v>
          </cell>
        </row>
        <row r="78">
          <cell r="A78" t="str">
            <v>T0010250</v>
          </cell>
          <cell r="B78" t="str">
            <v>m3k</v>
          </cell>
          <cell r="C78" t="str">
            <v>Transporte de mezcla MAF-2</v>
          </cell>
          <cell r="D78">
            <v>1255.9989130930808</v>
          </cell>
        </row>
        <row r="79">
          <cell r="A79" t="str">
            <v>T0010260</v>
          </cell>
          <cell r="B79" t="str">
            <v>m3k</v>
          </cell>
          <cell r="C79" t="str">
            <v>Transporte de mezcla MAF-3</v>
          </cell>
          <cell r="D79">
            <v>1255.9989130930808</v>
          </cell>
        </row>
        <row r="80">
          <cell r="A80" t="str">
            <v>T0010210</v>
          </cell>
          <cell r="B80" t="str">
            <v>m3k</v>
          </cell>
          <cell r="C80" t="str">
            <v>Transporte de mezcla MDF-1</v>
          </cell>
          <cell r="D80">
            <v>1255.9989130930808</v>
          </cell>
        </row>
        <row r="81">
          <cell r="A81" t="str">
            <v>T0010220</v>
          </cell>
          <cell r="B81" t="str">
            <v>m3k</v>
          </cell>
          <cell r="C81" t="str">
            <v>Transporte de mezcla MDF-2</v>
          </cell>
          <cell r="D81">
            <v>1255.9989130930808</v>
          </cell>
        </row>
        <row r="82">
          <cell r="A82" t="str">
            <v>T0010230</v>
          </cell>
          <cell r="B82" t="str">
            <v>m3k</v>
          </cell>
          <cell r="C82" t="str">
            <v>Transporte de mezcla MDF-3</v>
          </cell>
          <cell r="D82">
            <v>1255.9989130930808</v>
          </cell>
        </row>
        <row r="83">
          <cell r="A83" t="str">
            <v>T0010211</v>
          </cell>
          <cell r="B83" t="str">
            <v>m3k</v>
          </cell>
          <cell r="C83" t="str">
            <v>Transporte de Mezcla Semi- Densa en Caliente MSC-19</v>
          </cell>
          <cell r="D83">
            <v>1255.9989130930808</v>
          </cell>
        </row>
        <row r="84">
          <cell r="A84" t="str">
            <v>T0010090</v>
          </cell>
          <cell r="B84" t="str">
            <v>m3k</v>
          </cell>
          <cell r="C84" t="str">
            <v>Transporte de piedra</v>
          </cell>
          <cell r="D84">
            <v>1255.9989130930808</v>
          </cell>
        </row>
        <row r="85">
          <cell r="A85" t="str">
            <v>T0010091</v>
          </cell>
          <cell r="B85" t="str">
            <v>m3k</v>
          </cell>
          <cell r="C85" t="str">
            <v>Transporte de piedra para Ciclópeo</v>
          </cell>
          <cell r="D85">
            <v>1255.9989130930808</v>
          </cell>
        </row>
        <row r="86">
          <cell r="A86" t="str">
            <v>T0010092</v>
          </cell>
          <cell r="B86" t="str">
            <v>m3t</v>
          </cell>
          <cell r="C86" t="str">
            <v>Transporte de piedra para ciclópeo</v>
          </cell>
          <cell r="D86">
            <v>1255.9989130930808</v>
          </cell>
        </row>
        <row r="87">
          <cell r="A87" t="str">
            <v>T0010094</v>
          </cell>
          <cell r="B87" t="str">
            <v>m3k</v>
          </cell>
          <cell r="C87" t="str">
            <v>Transporte de piedra para gaviones</v>
          </cell>
          <cell r="D87">
            <v>1255.9989130930808</v>
          </cell>
        </row>
        <row r="88">
          <cell r="A88" t="str">
            <v>T0010095</v>
          </cell>
          <cell r="B88" t="str">
            <v>m3k</v>
          </cell>
          <cell r="C88" t="str">
            <v>Transporte de piedra para gaviones</v>
          </cell>
          <cell r="D88">
            <v>1255.9989130930808</v>
          </cell>
        </row>
        <row r="89">
          <cell r="A89" t="str">
            <v>T0010015</v>
          </cell>
          <cell r="B89" t="str">
            <v>m3k</v>
          </cell>
          <cell r="C89" t="str">
            <v>Transporte fibra o mulch hidráulico</v>
          </cell>
          <cell r="D89">
            <v>1255.9989130930808</v>
          </cell>
        </row>
        <row r="90">
          <cell r="A90" t="str">
            <v>T001028</v>
          </cell>
          <cell r="B90" t="str">
            <v>m3k</v>
          </cell>
          <cell r="C90" t="str">
            <v>Transporte material de Sub Base procesado en planta</v>
          </cell>
          <cell r="D90">
            <v>1255.9989130930808</v>
          </cell>
        </row>
        <row r="91">
          <cell r="A91" t="str">
            <v>T0010016</v>
          </cell>
          <cell r="B91" t="str">
            <v>m3k</v>
          </cell>
          <cell r="C91" t="str">
            <v>Transporte tierra abonada</v>
          </cell>
          <cell r="D91">
            <v>1255.9989130930808</v>
          </cell>
        </row>
        <row r="92">
          <cell r="A92" t="str">
            <v>T0010038</v>
          </cell>
          <cell r="B92" t="str">
            <v>m3k</v>
          </cell>
          <cell r="C92" t="str">
            <v>Trasporte de material Remoción de Postes</v>
          </cell>
          <cell r="D92">
            <v>1255.9989130930808</v>
          </cell>
        </row>
        <row r="93">
          <cell r="A93" t="str">
            <v>T0015012</v>
          </cell>
          <cell r="B93" t="str">
            <v>km</v>
          </cell>
          <cell r="C93" t="str">
            <v>Equipo de Transporte (Camiones Grúas</v>
          </cell>
          <cell r="D93">
            <v>1109.8065545074269</v>
          </cell>
        </row>
        <row r="94">
          <cell r="A94" t="str">
            <v>T0010440</v>
          </cell>
          <cell r="B94" t="str">
            <v>u</v>
          </cell>
          <cell r="C94" t="str">
            <v>Pasajes aéreos</v>
          </cell>
          <cell r="D94">
            <v>319368.76122943941</v>
          </cell>
        </row>
        <row r="95">
          <cell r="A95" t="str">
            <v>T0010001</v>
          </cell>
          <cell r="B95" t="str">
            <v>tkm</v>
          </cell>
          <cell r="C95" t="str">
            <v>Transporte de acero</v>
          </cell>
          <cell r="D95">
            <v>110.96360393143711</v>
          </cell>
        </row>
        <row r="96">
          <cell r="A96" t="str">
            <v>T0010011</v>
          </cell>
          <cell r="B96" t="str">
            <v>m3k</v>
          </cell>
          <cell r="C96" t="str">
            <v>Transporte de Adoquín e=8cm</v>
          </cell>
          <cell r="D96">
            <v>1290.8397983112416</v>
          </cell>
        </row>
        <row r="97">
          <cell r="A97" t="str">
            <v>T0010053</v>
          </cell>
          <cell r="B97" t="str">
            <v>m3k</v>
          </cell>
          <cell r="C97" t="str">
            <v>Transporte de barrera de seguridad</v>
          </cell>
          <cell r="D97">
            <v>1273.7461764888517</v>
          </cell>
        </row>
        <row r="98">
          <cell r="A98" t="str">
            <v>T0010008</v>
          </cell>
          <cell r="B98" t="str">
            <v>u</v>
          </cell>
          <cell r="C98" t="str">
            <v>Transporte de defensa</v>
          </cell>
          <cell r="D98">
            <v>26416.933661251209</v>
          </cell>
        </row>
        <row r="99">
          <cell r="A99" t="str">
            <v>T0010021</v>
          </cell>
          <cell r="B99" t="str">
            <v>m3k</v>
          </cell>
          <cell r="C99" t="str">
            <v>Transporte de Defensa Metálica</v>
          </cell>
          <cell r="D99">
            <v>1587.0638439898983</v>
          </cell>
        </row>
        <row r="100">
          <cell r="A100" t="str">
            <v>T0010120</v>
          </cell>
          <cell r="B100" t="str">
            <v>m3t</v>
          </cell>
          <cell r="C100" t="str">
            <v>Transporte de emulsión</v>
          </cell>
          <cell r="D100">
            <v>1433.4770203779726</v>
          </cell>
        </row>
        <row r="101">
          <cell r="A101" t="str">
            <v>T0010420</v>
          </cell>
          <cell r="B101" t="str">
            <v>m3k</v>
          </cell>
          <cell r="C101" t="str">
            <v>Transporte de equipos</v>
          </cell>
          <cell r="D101">
            <v>6897.7521637742238</v>
          </cell>
        </row>
        <row r="102">
          <cell r="A102" t="str">
            <v>T0010421</v>
          </cell>
          <cell r="B102" t="str">
            <v>g</v>
          </cell>
          <cell r="C102" t="str">
            <v>Transporte de Equipos para Prueba (1)</v>
          </cell>
          <cell r="D102">
            <v>175856.84461906506</v>
          </cell>
        </row>
        <row r="103">
          <cell r="A103" t="str">
            <v>T0010162</v>
          </cell>
          <cell r="B103" t="str">
            <v>kgk</v>
          </cell>
          <cell r="C103" t="str">
            <v>Transporte de estructura metálica (En Obra)</v>
          </cell>
          <cell r="D103">
            <v>104.78034410858037</v>
          </cell>
        </row>
        <row r="104">
          <cell r="A104" t="str">
            <v>T0010160</v>
          </cell>
          <cell r="B104" t="str">
            <v>kgk</v>
          </cell>
          <cell r="C104" t="str">
            <v xml:space="preserve">Transporte de estructuras metálicas </v>
          </cell>
          <cell r="D104">
            <v>104.80876330742302</v>
          </cell>
        </row>
        <row r="105">
          <cell r="A105" t="str">
            <v>T0010037</v>
          </cell>
          <cell r="B105" t="str">
            <v>m3k</v>
          </cell>
          <cell r="C105" t="str">
            <v>Transporte de material proveniente de la excavación incluyendo botadero</v>
          </cell>
          <cell r="D105">
            <v>3259.4537010975328</v>
          </cell>
        </row>
        <row r="106">
          <cell r="A106" t="str">
            <v>T0010460</v>
          </cell>
          <cell r="B106" t="str">
            <v>u</v>
          </cell>
          <cell r="C106" t="str">
            <v>Transporte de personal de montaje</v>
          </cell>
          <cell r="D106">
            <v>169030.76356964611</v>
          </cell>
        </row>
        <row r="107">
          <cell r="A107" t="str">
            <v>T0010088</v>
          </cell>
          <cell r="B107" t="str">
            <v>m3k</v>
          </cell>
          <cell r="C107" t="str">
            <v>Transporte de poste de madera</v>
          </cell>
          <cell r="D107">
            <v>1417.1507169243339</v>
          </cell>
        </row>
        <row r="108">
          <cell r="A108" t="str">
            <v>T0010029</v>
          </cell>
          <cell r="B108" t="str">
            <v>m3k</v>
          </cell>
          <cell r="C108" t="str">
            <v>Transporte de Remoción de Ductos de Servicios existentes.</v>
          </cell>
          <cell r="D108">
            <v>1273.7461764888517</v>
          </cell>
        </row>
        <row r="109">
          <cell r="A109" t="str">
            <v>T0010026</v>
          </cell>
          <cell r="B109" t="str">
            <v>m3k</v>
          </cell>
          <cell r="C109" t="str">
            <v>Transporte de Sección Final</v>
          </cell>
          <cell r="D109">
            <v>1255.9989130930808</v>
          </cell>
        </row>
        <row r="110">
          <cell r="A110" t="str">
            <v>T0010430</v>
          </cell>
          <cell r="B110" t="str">
            <v>m3k</v>
          </cell>
          <cell r="C110" t="str">
            <v>Transporte de tablestacas</v>
          </cell>
          <cell r="D110">
            <v>1273.7461764888517</v>
          </cell>
        </row>
        <row r="111">
          <cell r="A111" t="str">
            <v>T0010114</v>
          </cell>
          <cell r="B111" t="str">
            <v>m3t</v>
          </cell>
          <cell r="C111" t="str">
            <v>Transporte de tubería</v>
          </cell>
          <cell r="D111">
            <v>1273.7461764888517</v>
          </cell>
        </row>
        <row r="112">
          <cell r="A112" t="str">
            <v>T0010115</v>
          </cell>
          <cell r="B112" t="str">
            <v>kgk</v>
          </cell>
          <cell r="C112" t="str">
            <v>Transporte de Tubería de Concreto Reforzado</v>
          </cell>
          <cell r="D112">
            <v>121.90238512981296</v>
          </cell>
        </row>
        <row r="113">
          <cell r="A113" t="str">
            <v>T0010150</v>
          </cell>
          <cell r="B113" t="str">
            <v>m3t</v>
          </cell>
          <cell r="C113" t="str">
            <v>Transporte de tubería pvc de 33 pulgadas</v>
          </cell>
          <cell r="D113">
            <v>1290.8397983112416</v>
          </cell>
        </row>
        <row r="114">
          <cell r="A114" t="str">
            <v>T0010450</v>
          </cell>
          <cell r="B114" t="str">
            <v>u</v>
          </cell>
          <cell r="C114" t="str">
            <v>Transporte de tubos. celdas, etc.</v>
          </cell>
          <cell r="D114">
            <v>1315250.1533882539</v>
          </cell>
        </row>
        <row r="115">
          <cell r="A115" t="str">
            <v>T0010140</v>
          </cell>
          <cell r="B115" t="str">
            <v>u</v>
          </cell>
          <cell r="C115" t="str">
            <v>Transporte incluyendo el botadero y conformación del material</v>
          </cell>
          <cell r="D115">
            <v>3146.8233637821213</v>
          </cell>
        </row>
        <row r="116">
          <cell r="A116" t="str">
            <v>T0010034</v>
          </cell>
          <cell r="B116" t="str">
            <v>m3k</v>
          </cell>
          <cell r="C116" t="str">
            <v>Transporte sección de Tope</v>
          </cell>
          <cell r="D116">
            <v>880.59287457388291</v>
          </cell>
        </row>
        <row r="117">
          <cell r="A117" t="str">
            <v>T0010081</v>
          </cell>
          <cell r="B117" t="str">
            <v>u</v>
          </cell>
          <cell r="C117" t="str">
            <v>Trasporte de Torre</v>
          </cell>
          <cell r="D117">
            <v>694786.0132065455</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78">
          <cell r="N78">
            <v>1089.3812432045936</v>
          </cell>
        </row>
      </sheetData>
      <sheetData sheetId="32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50.2 EP1"/>
      <sheetName val="Acero G50"/>
      <sheetName val="Tornillos"/>
      <sheetName val="Ppto Intv  2021"/>
    </sheetNames>
    <sheetDataSet>
      <sheetData sheetId="0"/>
      <sheetData sheetId="1">
        <row r="9">
          <cell r="H9">
            <v>9.0500000000000007</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1.bin"/><Relationship Id="rId5" Type="http://schemas.openxmlformats.org/officeDocument/2006/relationships/image" Target="../media/image2.emf"/><Relationship Id="rId4" Type="http://schemas.openxmlformats.org/officeDocument/2006/relationships/oleObject" Target="../embeddings/oleObject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showGridLines="0" tabSelected="1" view="pageBreakPreview" topLeftCell="A4" zoomScale="115" zoomScaleNormal="100" zoomScaleSheetLayoutView="115" zoomScalePageLayoutView="85" workbookViewId="0">
      <selection activeCell="D16" sqref="D16"/>
    </sheetView>
  </sheetViews>
  <sheetFormatPr baseColWidth="10" defaultColWidth="11.42578125" defaultRowHeight="12.75"/>
  <cols>
    <col min="1" max="1" width="8.140625" style="1" customWidth="1"/>
    <col min="2" max="2" width="10.28515625" style="1" customWidth="1"/>
    <col min="3" max="3" width="11.42578125" style="1" customWidth="1"/>
    <col min="4" max="4" width="13.5703125" style="1" customWidth="1"/>
    <col min="5" max="5" width="49" style="1" customWidth="1"/>
    <col min="6" max="6" width="8.5703125" style="1" customWidth="1"/>
    <col min="7" max="7" width="11.42578125" style="1" customWidth="1"/>
    <col min="8" max="8" width="16.28515625" style="1" customWidth="1"/>
    <col min="9" max="9" width="17.5703125" style="1" customWidth="1"/>
    <col min="10" max="16384" width="11.42578125" style="1"/>
  </cols>
  <sheetData>
    <row r="1" spans="1:9">
      <c r="A1" s="847" t="s">
        <v>0</v>
      </c>
      <c r="B1" s="847"/>
      <c r="C1" s="847"/>
      <c r="D1" s="847"/>
      <c r="E1" s="847"/>
      <c r="F1" s="847"/>
      <c r="G1" s="847"/>
      <c r="H1" s="847"/>
      <c r="I1" s="847"/>
    </row>
    <row r="2" spans="1:9">
      <c r="A2" s="848" t="s">
        <v>1</v>
      </c>
      <c r="B2" s="848"/>
      <c r="C2" s="848"/>
      <c r="D2" s="848"/>
      <c r="E2" s="848"/>
      <c r="F2" s="848"/>
      <c r="G2" s="848"/>
      <c r="H2" s="848"/>
      <c r="I2" s="848"/>
    </row>
    <row r="3" spans="1:9" ht="37.5" customHeight="1">
      <c r="A3" s="856" t="s">
        <v>332</v>
      </c>
      <c r="B3" s="856"/>
      <c r="C3" s="856"/>
      <c r="D3" s="856"/>
      <c r="E3" s="856"/>
      <c r="F3" s="856"/>
      <c r="G3" s="856"/>
      <c r="H3" s="856"/>
      <c r="I3" s="856"/>
    </row>
    <row r="4" spans="1:9" ht="32.25" customHeight="1">
      <c r="A4" s="849" t="s">
        <v>2</v>
      </c>
      <c r="B4" s="849"/>
      <c r="C4" s="849"/>
      <c r="D4" s="849"/>
      <c r="E4" s="849"/>
      <c r="F4" s="849"/>
      <c r="G4" s="849"/>
      <c r="H4" s="849"/>
      <c r="I4" s="849"/>
    </row>
    <row r="5" spans="1:9" ht="32.25" customHeight="1">
      <c r="A5" s="849"/>
      <c r="B5" s="849"/>
      <c r="C5" s="849"/>
      <c r="D5" s="849"/>
      <c r="E5" s="849"/>
      <c r="F5" s="849"/>
      <c r="G5" s="849"/>
      <c r="H5" s="849"/>
      <c r="I5" s="849"/>
    </row>
    <row r="6" spans="1:9" ht="40.5" customHeight="1">
      <c r="A6" s="850" t="s">
        <v>3</v>
      </c>
      <c r="B6" s="851"/>
      <c r="C6" s="851"/>
      <c r="D6" s="851"/>
      <c r="E6" s="851"/>
      <c r="F6" s="851"/>
      <c r="G6" s="851"/>
      <c r="H6" s="851"/>
      <c r="I6" s="852"/>
    </row>
    <row r="7" spans="1:9" ht="13.5" thickBot="1">
      <c r="A7" s="853"/>
      <c r="B7" s="854"/>
      <c r="C7" s="854"/>
      <c r="D7" s="854"/>
      <c r="E7" s="854"/>
      <c r="F7" s="854"/>
      <c r="G7" s="854"/>
      <c r="H7" s="854"/>
      <c r="I7" s="855"/>
    </row>
    <row r="8" spans="1:9" ht="18" customHeight="1">
      <c r="A8" s="830" t="s">
        <v>4</v>
      </c>
      <c r="B8" s="832" t="s">
        <v>5</v>
      </c>
      <c r="C8" s="834" t="s">
        <v>6</v>
      </c>
      <c r="D8" s="834"/>
      <c r="E8" s="830" t="s">
        <v>7</v>
      </c>
      <c r="F8" s="832" t="s">
        <v>8</v>
      </c>
      <c r="G8" s="832" t="s">
        <v>9</v>
      </c>
      <c r="H8" s="832" t="s">
        <v>29</v>
      </c>
      <c r="I8" s="821" t="s">
        <v>10</v>
      </c>
    </row>
    <row r="9" spans="1:9" ht="18" customHeight="1" thickBot="1">
      <c r="A9" s="831"/>
      <c r="B9" s="833"/>
      <c r="C9" s="169" t="s">
        <v>11</v>
      </c>
      <c r="D9" s="169" t="s">
        <v>12</v>
      </c>
      <c r="E9" s="831"/>
      <c r="F9" s="833"/>
      <c r="G9" s="833"/>
      <c r="H9" s="833"/>
      <c r="I9" s="822"/>
    </row>
    <row r="10" spans="1:9" ht="15.75" customHeight="1" thickBot="1">
      <c r="A10" s="443" t="s">
        <v>98</v>
      </c>
      <c r="B10" s="444"/>
      <c r="C10" s="444"/>
      <c r="D10" s="444"/>
      <c r="E10" s="444"/>
      <c r="F10" s="444"/>
      <c r="G10" s="444"/>
      <c r="H10" s="444"/>
      <c r="I10" s="445"/>
    </row>
    <row r="11" spans="1:9">
      <c r="A11" s="170">
        <v>1</v>
      </c>
      <c r="B11" s="171" t="s">
        <v>258</v>
      </c>
      <c r="C11" s="171">
        <v>201</v>
      </c>
      <c r="D11" s="171"/>
      <c r="E11" s="172" t="s">
        <v>95</v>
      </c>
      <c r="F11" s="171" t="s">
        <v>96</v>
      </c>
      <c r="G11" s="173">
        <v>2</v>
      </c>
      <c r="H11" s="173">
        <f>'201.7 '!N110</f>
        <v>113995.29808197735</v>
      </c>
      <c r="I11" s="174">
        <f>G11*H11</f>
        <v>227990.5961639547</v>
      </c>
    </row>
    <row r="12" spans="1:9">
      <c r="A12" s="185">
        <v>2</v>
      </c>
      <c r="B12" s="171" t="str">
        <f>'600.1.1 '!B33</f>
        <v>600.1.1</v>
      </c>
      <c r="C12" s="171">
        <v>600</v>
      </c>
      <c r="D12" s="171"/>
      <c r="E12" s="172" t="s">
        <v>266</v>
      </c>
      <c r="F12" s="171" t="s">
        <v>96</v>
      </c>
      <c r="G12" s="173">
        <v>65</v>
      </c>
      <c r="H12" s="173">
        <f>'600.1.1 '!N110</f>
        <v>22172.687720687762</v>
      </c>
      <c r="I12" s="174">
        <f>G12*H12</f>
        <v>1441224.7018447046</v>
      </c>
    </row>
    <row r="13" spans="1:9" ht="13.5" thickBot="1">
      <c r="A13" s="175" t="s">
        <v>13</v>
      </c>
      <c r="B13" s="176"/>
      <c r="C13" s="176"/>
      <c r="D13" s="176"/>
      <c r="E13" s="177"/>
      <c r="F13" s="176"/>
      <c r="G13" s="207"/>
      <c r="H13" s="178"/>
      <c r="I13" s="179">
        <f>SUM(I11:I12)</f>
        <v>1669215.2980086594</v>
      </c>
    </row>
    <row r="14" spans="1:9" ht="15.75" customHeight="1" thickBot="1">
      <c r="A14" s="443" t="s">
        <v>99</v>
      </c>
      <c r="B14" s="444"/>
      <c r="C14" s="444"/>
      <c r="D14" s="444"/>
      <c r="E14" s="444"/>
      <c r="F14" s="444"/>
      <c r="G14" s="444"/>
      <c r="H14" s="444"/>
      <c r="I14" s="445"/>
    </row>
    <row r="15" spans="1:9" ht="25.5">
      <c r="A15" s="170">
        <v>3</v>
      </c>
      <c r="B15" s="171" t="str">
        <f>'661.2P'!B33</f>
        <v>661.2P</v>
      </c>
      <c r="C15" s="171">
        <v>661</v>
      </c>
      <c r="D15" s="171" t="str">
        <f>'661.2P'!B33</f>
        <v>661.2P</v>
      </c>
      <c r="E15" s="172" t="s">
        <v>271</v>
      </c>
      <c r="F15" s="171" t="s">
        <v>100</v>
      </c>
      <c r="G15" s="173">
        <v>6</v>
      </c>
      <c r="H15" s="173">
        <f>'650.2 EP1'!N108</f>
        <v>4363228.2671277737</v>
      </c>
      <c r="I15" s="181">
        <f t="shared" ref="I15:I22" si="0">G15*H15</f>
        <v>26179369.60276664</v>
      </c>
    </row>
    <row r="16" spans="1:9">
      <c r="A16" s="170">
        <v>4</v>
      </c>
      <c r="B16" s="171" t="str">
        <f>'640.1'!B33</f>
        <v>640.1</v>
      </c>
      <c r="C16" s="171">
        <v>640</v>
      </c>
      <c r="D16" s="171"/>
      <c r="E16" s="180" t="s">
        <v>294</v>
      </c>
      <c r="F16" s="171" t="s">
        <v>101</v>
      </c>
      <c r="G16" s="173">
        <v>360.12</v>
      </c>
      <c r="H16" s="173">
        <f>'640.1'!N110</f>
        <v>7985.6666816158795</v>
      </c>
      <c r="I16" s="181">
        <f t="shared" si="0"/>
        <v>2875798.2853835104</v>
      </c>
    </row>
    <row r="17" spans="1:9">
      <c r="A17" s="170">
        <v>5</v>
      </c>
      <c r="B17" s="171" t="str">
        <f>'630.4.1 '!B33</f>
        <v>630.4.1</v>
      </c>
      <c r="C17" s="171">
        <v>630</v>
      </c>
      <c r="D17" s="171"/>
      <c r="E17" s="180" t="s">
        <v>315</v>
      </c>
      <c r="F17" s="171" t="s">
        <v>96</v>
      </c>
      <c r="G17" s="173">
        <v>4.1500000000000004</v>
      </c>
      <c r="H17" s="173">
        <f>'630.4.1 '!N110</f>
        <v>1029670.2186620485</v>
      </c>
      <c r="I17" s="181">
        <f t="shared" si="0"/>
        <v>4273131.4074475011</v>
      </c>
    </row>
    <row r="18" spans="1:9">
      <c r="A18" s="170">
        <v>6</v>
      </c>
      <c r="B18" s="182" t="str">
        <f>'630.6 '!B33</f>
        <v>630.6</v>
      </c>
      <c r="C18" s="182">
        <v>630</v>
      </c>
      <c r="D18" s="182"/>
      <c r="E18" s="183" t="s">
        <v>317</v>
      </c>
      <c r="F18" s="182" t="s">
        <v>96</v>
      </c>
      <c r="G18" s="173">
        <v>21</v>
      </c>
      <c r="H18" s="173">
        <f>'630.6 '!N110</f>
        <v>739953.5858390748</v>
      </c>
      <c r="I18" s="181">
        <f t="shared" si="0"/>
        <v>15539025.302620571</v>
      </c>
    </row>
    <row r="19" spans="1:9">
      <c r="A19" s="170"/>
      <c r="B19" s="182" t="str">
        <f>'630.7'!B33</f>
        <v>630.7</v>
      </c>
      <c r="C19" s="182">
        <v>630</v>
      </c>
      <c r="D19" s="182"/>
      <c r="E19" s="183" t="s">
        <v>319</v>
      </c>
      <c r="F19" s="182" t="s">
        <v>96</v>
      </c>
      <c r="G19" s="173">
        <v>10.4</v>
      </c>
      <c r="H19" s="173">
        <f>'630.7'!N110</f>
        <v>575784.76877195691</v>
      </c>
      <c r="I19" s="181">
        <f t="shared" si="0"/>
        <v>5988161.5952283517</v>
      </c>
    </row>
    <row r="20" spans="1:9">
      <c r="A20" s="170">
        <v>7</v>
      </c>
      <c r="B20" s="182" t="s">
        <v>190</v>
      </c>
      <c r="C20" s="182">
        <v>311</v>
      </c>
      <c r="D20" s="182" t="s">
        <v>190</v>
      </c>
      <c r="E20" s="183" t="s">
        <v>191</v>
      </c>
      <c r="F20" s="182" t="s">
        <v>96</v>
      </c>
      <c r="G20" s="173">
        <v>28.842565740988505</v>
      </c>
      <c r="H20" s="173">
        <f>'311.1P '!N110</f>
        <v>240457.13203643195</v>
      </c>
      <c r="I20" s="181">
        <f t="shared" si="0"/>
        <v>6935400.6386503419</v>
      </c>
    </row>
    <row r="21" spans="1:9">
      <c r="A21" s="170">
        <v>8</v>
      </c>
      <c r="B21" s="171">
        <v>610.29999999999995</v>
      </c>
      <c r="C21" s="171">
        <v>610</v>
      </c>
      <c r="D21" s="171"/>
      <c r="E21" s="180" t="s">
        <v>180</v>
      </c>
      <c r="F21" s="171" t="s">
        <v>96</v>
      </c>
      <c r="G21" s="173">
        <v>12</v>
      </c>
      <c r="H21" s="173">
        <f>'610.3'!N89</f>
        <v>355986</v>
      </c>
      <c r="I21" s="181">
        <f t="shared" si="0"/>
        <v>4271832</v>
      </c>
    </row>
    <row r="22" spans="1:9" ht="38.25">
      <c r="A22" s="185">
        <v>9</v>
      </c>
      <c r="B22" s="171" t="s">
        <v>334</v>
      </c>
      <c r="C22" s="171">
        <v>650</v>
      </c>
      <c r="D22" s="171" t="s">
        <v>334</v>
      </c>
      <c r="E22" s="172" t="s">
        <v>333</v>
      </c>
      <c r="F22" s="171" t="s">
        <v>256</v>
      </c>
      <c r="G22" s="173">
        <v>7</v>
      </c>
      <c r="H22" s="173">
        <f>'650.2 EP1'!N108</f>
        <v>4363228.2671277737</v>
      </c>
      <c r="I22" s="626">
        <f t="shared" si="0"/>
        <v>30542597.869894415</v>
      </c>
    </row>
    <row r="23" spans="1:9" ht="13.5" thickBot="1">
      <c r="A23" s="428" t="s">
        <v>13</v>
      </c>
      <c r="B23" s="429"/>
      <c r="C23" s="430"/>
      <c r="D23" s="429"/>
      <c r="E23" s="429"/>
      <c r="F23" s="429"/>
      <c r="G23" s="625"/>
      <c r="H23" s="184"/>
      <c r="I23" s="186">
        <f>SUM(I15:I22)</f>
        <v>96605316.701991335</v>
      </c>
    </row>
    <row r="24" spans="1:9" ht="13.5" thickBot="1">
      <c r="A24" s="431"/>
      <c r="B24" s="432"/>
      <c r="C24" s="432"/>
      <c r="D24" s="432"/>
      <c r="E24" s="433"/>
      <c r="F24" s="434"/>
      <c r="G24" s="435"/>
      <c r="H24" s="436"/>
      <c r="I24" s="437"/>
    </row>
    <row r="25" spans="1:9" ht="13.5" thickBot="1">
      <c r="A25" s="823" t="s">
        <v>14</v>
      </c>
      <c r="B25" s="824"/>
      <c r="C25" s="824"/>
      <c r="D25" s="824"/>
      <c r="E25" s="824"/>
      <c r="F25" s="824"/>
      <c r="G25" s="824"/>
      <c r="H25" s="824"/>
      <c r="I25" s="187">
        <f>I13+I23</f>
        <v>98274532</v>
      </c>
    </row>
    <row r="26" spans="1:9" ht="13.5" thickBot="1">
      <c r="A26" s="188"/>
      <c r="B26" s="188"/>
      <c r="C26" s="188"/>
      <c r="D26" s="188"/>
      <c r="E26" s="188"/>
      <c r="F26" s="188"/>
      <c r="G26" s="188"/>
      <c r="H26" s="188"/>
      <c r="I26" s="189"/>
    </row>
    <row r="27" spans="1:9" ht="15.75" customHeight="1">
      <c r="A27" s="190"/>
      <c r="B27" s="191"/>
      <c r="C27" s="190"/>
      <c r="D27" s="190"/>
      <c r="E27" s="835" t="s">
        <v>14</v>
      </c>
      <c r="F27" s="836"/>
      <c r="G27" s="836"/>
      <c r="H27" s="837"/>
      <c r="I27" s="438">
        <f>I25</f>
        <v>98274532</v>
      </c>
    </row>
    <row r="28" spans="1:9">
      <c r="A28" s="190"/>
      <c r="B28" s="191"/>
      <c r="C28" s="190"/>
      <c r="D28" s="190"/>
      <c r="E28" s="838" t="s">
        <v>181</v>
      </c>
      <c r="F28" s="839"/>
      <c r="G28" s="839"/>
      <c r="H28" s="840"/>
      <c r="I28" s="439">
        <v>1000000</v>
      </c>
    </row>
    <row r="29" spans="1:9">
      <c r="A29" s="190"/>
      <c r="B29" s="194"/>
      <c r="C29" s="194"/>
      <c r="D29" s="194"/>
      <c r="E29" s="841" t="s">
        <v>182</v>
      </c>
      <c r="F29" s="842"/>
      <c r="G29" s="842"/>
      <c r="H29" s="843"/>
      <c r="I29" s="440">
        <f>I27+I28</f>
        <v>99274532</v>
      </c>
    </row>
    <row r="30" spans="1:9">
      <c r="A30" s="190"/>
      <c r="B30" s="194"/>
      <c r="C30" s="194"/>
      <c r="D30" s="194"/>
      <c r="E30" s="844" t="s">
        <v>103</v>
      </c>
      <c r="F30" s="845"/>
      <c r="G30" s="845"/>
      <c r="H30" s="846"/>
      <c r="I30" s="439">
        <f>+ROUND((I29/(1+I41)*I40*0.19),0)</f>
        <v>725468</v>
      </c>
    </row>
    <row r="31" spans="1:9">
      <c r="A31" s="190"/>
      <c r="B31" s="191"/>
      <c r="C31" s="190"/>
      <c r="D31" s="190"/>
      <c r="E31" s="192" t="s">
        <v>183</v>
      </c>
      <c r="F31" s="192" t="s">
        <v>184</v>
      </c>
      <c r="G31" s="192">
        <v>0</v>
      </c>
      <c r="H31" s="192">
        <v>0</v>
      </c>
      <c r="I31" s="193">
        <v>0</v>
      </c>
    </row>
    <row r="32" spans="1:9">
      <c r="A32" s="190"/>
      <c r="B32" s="191"/>
      <c r="C32" s="190"/>
      <c r="D32" s="190"/>
      <c r="E32" s="857" t="s">
        <v>185</v>
      </c>
      <c r="F32" s="858"/>
      <c r="G32" s="858"/>
      <c r="H32" s="859"/>
      <c r="I32" s="193">
        <v>0</v>
      </c>
    </row>
    <row r="33" spans="1:9" ht="13.5" thickBot="1">
      <c r="A33" s="190"/>
      <c r="B33" s="191"/>
      <c r="C33" s="190"/>
      <c r="D33" s="200"/>
      <c r="E33" s="198"/>
      <c r="F33" s="195"/>
      <c r="G33" s="196"/>
      <c r="H33" s="199" t="s">
        <v>186</v>
      </c>
      <c r="I33" s="197">
        <v>0</v>
      </c>
    </row>
    <row r="34" spans="1:9" ht="13.5" thickBot="1">
      <c r="A34" s="190"/>
      <c r="B34" s="191"/>
      <c r="C34" s="190"/>
      <c r="D34" s="190"/>
      <c r="E34" s="860" t="s">
        <v>16</v>
      </c>
      <c r="F34" s="861"/>
      <c r="G34" s="861"/>
      <c r="H34" s="862"/>
      <c r="I34" s="442">
        <f>I29+I30</f>
        <v>100000000</v>
      </c>
    </row>
    <row r="35" spans="1:9" ht="13.5" thickBot="1">
      <c r="A35" s="190"/>
      <c r="B35" s="191"/>
      <c r="C35" s="191"/>
      <c r="D35" s="191"/>
      <c r="E35" s="190"/>
      <c r="F35" s="190"/>
      <c r="G35" s="201"/>
      <c r="H35" s="201"/>
      <c r="I35" s="202"/>
    </row>
    <row r="36" spans="1:9">
      <c r="A36" s="203"/>
      <c r="B36" s="825"/>
      <c r="C36" s="825"/>
      <c r="D36" s="825"/>
      <c r="E36" s="825"/>
      <c r="F36" s="825"/>
      <c r="G36" s="825"/>
      <c r="H36" s="825"/>
      <c r="I36" s="826"/>
    </row>
    <row r="37" spans="1:9">
      <c r="A37" s="827" t="s">
        <v>93</v>
      </c>
      <c r="B37" s="828"/>
      <c r="C37" s="828"/>
      <c r="D37" s="828"/>
      <c r="E37" s="828"/>
      <c r="F37" s="829" t="s">
        <v>17</v>
      </c>
      <c r="G37" s="829"/>
      <c r="H37" s="829"/>
      <c r="I37" s="204" t="s">
        <v>18</v>
      </c>
    </row>
    <row r="38" spans="1:9" ht="37.5" customHeight="1">
      <c r="A38" s="827" t="s">
        <v>187</v>
      </c>
      <c r="B38" s="828"/>
      <c r="C38" s="828"/>
      <c r="D38" s="828"/>
      <c r="E38" s="828"/>
      <c r="F38" s="863" t="s">
        <v>79</v>
      </c>
      <c r="G38" s="863"/>
      <c r="H38" s="205" t="s">
        <v>20</v>
      </c>
      <c r="I38" s="441">
        <v>0.2</v>
      </c>
    </row>
    <row r="39" spans="1:9">
      <c r="A39" s="827" t="s">
        <v>94</v>
      </c>
      <c r="B39" s="828"/>
      <c r="C39" s="828"/>
      <c r="D39" s="828"/>
      <c r="E39" s="828"/>
      <c r="F39" s="864" t="s">
        <v>21</v>
      </c>
      <c r="G39" s="865"/>
      <c r="H39" s="205" t="s">
        <v>22</v>
      </c>
      <c r="I39" s="441">
        <v>0.05</v>
      </c>
    </row>
    <row r="40" spans="1:9">
      <c r="A40" s="827" t="s">
        <v>188</v>
      </c>
      <c r="B40" s="828"/>
      <c r="C40" s="828"/>
      <c r="D40" s="828"/>
      <c r="E40" s="828"/>
      <c r="F40" s="866" t="s">
        <v>23</v>
      </c>
      <c r="G40" s="867"/>
      <c r="H40" s="205" t="s">
        <v>24</v>
      </c>
      <c r="I40" s="441">
        <v>0.05</v>
      </c>
    </row>
    <row r="41" spans="1:9" ht="38.25" customHeight="1">
      <c r="A41" s="827" t="s">
        <v>189</v>
      </c>
      <c r="B41" s="828"/>
      <c r="C41" s="828"/>
      <c r="D41" s="828"/>
      <c r="E41" s="828"/>
      <c r="F41" s="863" t="s">
        <v>25</v>
      </c>
      <c r="G41" s="863"/>
      <c r="H41" s="205" t="s">
        <v>26</v>
      </c>
      <c r="I41" s="441">
        <v>0.3</v>
      </c>
    </row>
    <row r="42" spans="1:9">
      <c r="A42" s="206"/>
      <c r="B42" s="206"/>
      <c r="C42" s="206"/>
      <c r="D42" s="206"/>
      <c r="E42" s="206"/>
      <c r="F42" s="206"/>
      <c r="G42" s="206"/>
      <c r="H42" s="206"/>
      <c r="I42" s="206"/>
    </row>
    <row r="43" spans="1:9">
      <c r="A43" s="206"/>
      <c r="B43" s="206"/>
      <c r="C43" s="206"/>
      <c r="D43" s="206"/>
      <c r="E43" s="206"/>
      <c r="F43" s="206"/>
      <c r="G43" s="206"/>
      <c r="H43" s="206"/>
      <c r="I43" s="206"/>
    </row>
    <row r="44" spans="1:9">
      <c r="A44" s="206"/>
      <c r="B44" s="206"/>
      <c r="C44" s="206"/>
      <c r="D44" s="206"/>
      <c r="E44" s="206"/>
      <c r="F44" s="206"/>
      <c r="G44" s="206"/>
      <c r="H44" s="206"/>
      <c r="I44" s="206"/>
    </row>
  </sheetData>
  <mergeCells count="32">
    <mergeCell ref="F41:G41"/>
    <mergeCell ref="A41:E41"/>
    <mergeCell ref="A38:E38"/>
    <mergeCell ref="A39:E39"/>
    <mergeCell ref="A40:E40"/>
    <mergeCell ref="E32:H32"/>
    <mergeCell ref="E34:H34"/>
    <mergeCell ref="F38:G38"/>
    <mergeCell ref="F39:G39"/>
    <mergeCell ref="F40:G40"/>
    <mergeCell ref="A1:I1"/>
    <mergeCell ref="A2:I2"/>
    <mergeCell ref="A4:I5"/>
    <mergeCell ref="A6:I6"/>
    <mergeCell ref="A7:I7"/>
    <mergeCell ref="A3:I3"/>
    <mergeCell ref="I8:I9"/>
    <mergeCell ref="A25:H25"/>
    <mergeCell ref="B36:I36"/>
    <mergeCell ref="A37:E37"/>
    <mergeCell ref="F37:H37"/>
    <mergeCell ref="A8:A9"/>
    <mergeCell ref="B8:B9"/>
    <mergeCell ref="C8:D8"/>
    <mergeCell ref="E8:E9"/>
    <mergeCell ref="F8:F9"/>
    <mergeCell ref="G8:G9"/>
    <mergeCell ref="H8:H9"/>
    <mergeCell ref="E27:H27"/>
    <mergeCell ref="E28:H28"/>
    <mergeCell ref="E29:H29"/>
    <mergeCell ref="E30:H30"/>
  </mergeCells>
  <pageMargins left="0.23622047244094491" right="0.23622047244094491" top="1.1023622047244095" bottom="0.74803149606299213" header="0.31496062992125984" footer="0.31496062992125984"/>
  <pageSetup paperSize="171" scale="42" orientation="landscape" horizontalDpi="300" verticalDpi="300" r:id="rId1"/>
  <headerFooter>
    <oddHeader>&amp;L&amp;"Arial,Normal"&amp;8&amp;K01+011CÓDIGO: CCE-EICP-FM-32
VERSIÓN: 1&amp;C&amp;"Arial,Negrita"&amp;8&amp;K01+010
MÍNIMA CUANTÍA DE INFRAESTRUCTURA DE TRANSPORTE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AC0BD"/>
    <pageSetUpPr fitToPage="1"/>
  </sheetPr>
  <dimension ref="A1:O140"/>
  <sheetViews>
    <sheetView showGridLines="0" showRowColHeaders="0" topLeftCell="A73" zoomScale="70" zoomScaleNormal="70" workbookViewId="0">
      <selection activeCell="B33" sqref="B33"/>
    </sheetView>
  </sheetViews>
  <sheetFormatPr baseColWidth="10" defaultColWidth="0" defaultRowHeight="14.25"/>
  <cols>
    <col min="1" max="1" width="3" style="779" customWidth="1"/>
    <col min="2" max="2" width="14.28515625" style="779" customWidth="1"/>
    <col min="3" max="3" width="11.5703125" style="779" customWidth="1"/>
    <col min="4" max="4" width="17" style="779" customWidth="1"/>
    <col min="5" max="5" width="12.5703125" style="779" customWidth="1"/>
    <col min="6" max="6" width="8" style="779" customWidth="1"/>
    <col min="7" max="7" width="8.85546875" style="779" customWidth="1"/>
    <col min="8" max="8" width="10.5703125" style="779" customWidth="1"/>
    <col min="9" max="9" width="14.5703125" style="779" customWidth="1"/>
    <col min="10" max="10" width="23.42578125" style="779" customWidth="1"/>
    <col min="11" max="11" width="18" style="779" customWidth="1"/>
    <col min="12" max="12" width="11.42578125" style="779" customWidth="1"/>
    <col min="13" max="13" width="12.85546875" style="779" customWidth="1"/>
    <col min="14" max="14" width="21.5703125" style="779" customWidth="1"/>
    <col min="15" max="15" width="4.42578125" style="628" customWidth="1"/>
    <col min="16" max="16384" width="10.5703125" style="628"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A8" s="633"/>
      <c r="B8" s="634"/>
      <c r="C8" s="635"/>
      <c r="D8" s="635"/>
      <c r="E8" s="635"/>
      <c r="F8" s="970"/>
      <c r="G8" s="970"/>
      <c r="H8" s="970"/>
      <c r="I8" s="970"/>
      <c r="J8" s="635"/>
      <c r="K8" s="636" t="s">
        <v>45</v>
      </c>
      <c r="L8" s="637"/>
      <c r="M8" s="637"/>
      <c r="N8" s="638"/>
    </row>
    <row r="9" spans="1:14" ht="12" customHeight="1">
      <c r="A9" s="633"/>
      <c r="B9" s="639"/>
      <c r="C9" s="640"/>
      <c r="D9" s="640"/>
      <c r="E9" s="640"/>
      <c r="F9" s="971"/>
      <c r="G9" s="971"/>
      <c r="H9" s="971"/>
      <c r="I9" s="971"/>
      <c r="J9" s="640"/>
      <c r="K9" s="641"/>
      <c r="L9" s="642" t="s">
        <v>109</v>
      </c>
      <c r="M9" s="642" t="s">
        <v>110</v>
      </c>
      <c r="N9" s="643" t="s">
        <v>111</v>
      </c>
    </row>
    <row r="10" spans="1:14" ht="21.75" customHeight="1">
      <c r="A10" s="633"/>
      <c r="B10" s="964" t="s">
        <v>199</v>
      </c>
      <c r="C10" s="965"/>
      <c r="D10" s="965"/>
      <c r="E10" s="644" t="s">
        <v>200</v>
      </c>
      <c r="F10" s="972" t="s">
        <v>201</v>
      </c>
      <c r="G10" s="972"/>
      <c r="H10" s="973" t="s">
        <v>257</v>
      </c>
      <c r="I10" s="973"/>
      <c r="J10" s="640"/>
      <c r="K10" s="645"/>
      <c r="L10" s="642"/>
      <c r="M10" s="642"/>
      <c r="N10" s="643"/>
    </row>
    <row r="11" spans="1:14" ht="5.45" customHeight="1">
      <c r="A11" s="633"/>
      <c r="B11" s="646"/>
      <c r="C11" s="647"/>
      <c r="D11" s="647"/>
      <c r="E11" s="648"/>
      <c r="F11" s="640"/>
      <c r="G11" s="640"/>
      <c r="H11" s="649"/>
      <c r="I11" s="640"/>
      <c r="J11" s="640"/>
      <c r="K11" s="645"/>
      <c r="L11" s="642"/>
      <c r="M11" s="642"/>
      <c r="N11" s="643"/>
    </row>
    <row r="12" spans="1:14" ht="19.149999999999999" customHeight="1">
      <c r="A12" s="633"/>
      <c r="B12" s="962" t="s">
        <v>203</v>
      </c>
      <c r="C12" s="963"/>
      <c r="D12" s="963"/>
      <c r="E12" s="963"/>
      <c r="F12" s="640"/>
      <c r="G12" s="640"/>
      <c r="H12" s="640"/>
      <c r="I12" s="640"/>
      <c r="J12" s="640"/>
      <c r="K12" s="641"/>
      <c r="L12" s="642"/>
      <c r="M12" s="642"/>
      <c r="N12" s="643"/>
    </row>
    <row r="13" spans="1:14" ht="23.1" customHeight="1">
      <c r="A13" s="633"/>
      <c r="B13" s="964" t="s">
        <v>204</v>
      </c>
      <c r="C13" s="965"/>
      <c r="D13" s="965"/>
      <c r="E13" s="650" t="s">
        <v>113</v>
      </c>
      <c r="F13" s="650"/>
      <c r="G13" s="651"/>
      <c r="H13" s="966" t="s">
        <v>205</v>
      </c>
      <c r="I13" s="966"/>
      <c r="J13" s="652" t="s">
        <v>113</v>
      </c>
      <c r="K13" s="966" t="s">
        <v>206</v>
      </c>
      <c r="L13" s="966"/>
      <c r="M13" s="652" t="s">
        <v>113</v>
      </c>
      <c r="N13" s="653"/>
    </row>
    <row r="14" spans="1:14" ht="18" customHeight="1">
      <c r="A14" s="633"/>
      <c r="B14" s="654" t="s">
        <v>115</v>
      </c>
      <c r="C14" s="655"/>
      <c r="D14" s="967"/>
      <c r="E14" s="967"/>
      <c r="F14" s="656"/>
      <c r="G14" s="656"/>
      <c r="H14" s="655"/>
      <c r="I14" s="657"/>
      <c r="J14" s="658" t="s">
        <v>116</v>
      </c>
      <c r="K14" s="659"/>
      <c r="L14" s="656"/>
      <c r="M14" s="656"/>
      <c r="N14" s="660"/>
    </row>
    <row r="15" spans="1:14" ht="14.25" customHeight="1" thickBot="1">
      <c r="A15" s="633"/>
      <c r="B15" s="661"/>
      <c r="C15" s="662"/>
      <c r="D15" s="663"/>
      <c r="E15" s="663"/>
      <c r="F15" s="663"/>
      <c r="G15" s="663"/>
      <c r="H15" s="662"/>
      <c r="I15" s="663"/>
      <c r="J15" s="662"/>
      <c r="K15" s="663"/>
      <c r="L15" s="968"/>
      <c r="M15" s="968"/>
      <c r="N15" s="969"/>
    </row>
    <row r="16" spans="1:14" ht="8.4499999999999993" customHeight="1">
      <c r="A16" s="633"/>
      <c r="B16" s="664"/>
      <c r="C16" s="665"/>
      <c r="D16" s="665"/>
      <c r="E16" s="665"/>
      <c r="F16" s="665"/>
      <c r="G16" s="665"/>
      <c r="H16" s="665"/>
      <c r="I16" s="665"/>
      <c r="J16" s="665"/>
      <c r="K16" s="665"/>
      <c r="L16" s="665"/>
      <c r="M16" s="665"/>
      <c r="N16" s="666"/>
    </row>
    <row r="17" spans="1:14" s="674" customFormat="1" ht="18" customHeight="1">
      <c r="A17" s="667"/>
      <c r="B17" s="668" t="s">
        <v>117</v>
      </c>
      <c r="C17" s="669"/>
      <c r="D17" s="670" t="s">
        <v>207</v>
      </c>
      <c r="E17" s="671"/>
      <c r="F17" s="672"/>
      <c r="G17" s="672"/>
      <c r="H17" s="672"/>
      <c r="I17" s="672"/>
      <c r="J17" s="672"/>
      <c r="K17" s="672"/>
      <c r="L17" s="672"/>
      <c r="M17" s="672"/>
      <c r="N17" s="673"/>
    </row>
    <row r="18" spans="1:14" s="674" customFormat="1" ht="24" customHeight="1">
      <c r="A18" s="667"/>
      <c r="B18" s="418" t="s">
        <v>118</v>
      </c>
      <c r="C18" s="675"/>
      <c r="D18" s="676"/>
      <c r="E18" s="676"/>
      <c r="F18" s="676"/>
      <c r="G18" s="676"/>
      <c r="H18" s="676"/>
      <c r="I18" s="676"/>
      <c r="J18" s="676"/>
      <c r="K18" s="676"/>
      <c r="L18" s="676"/>
      <c r="M18" s="676"/>
      <c r="N18" s="673"/>
    </row>
    <row r="19" spans="1:14" s="674" customFormat="1" ht="20.25" customHeight="1">
      <c r="A19" s="667"/>
      <c r="B19" s="677"/>
      <c r="C19" s="675"/>
      <c r="D19" s="678"/>
      <c r="E19" s="676"/>
      <c r="F19" s="676"/>
      <c r="G19" s="676"/>
      <c r="H19" s="676"/>
      <c r="I19" s="676"/>
      <c r="J19" s="676"/>
      <c r="K19" s="676"/>
      <c r="L19" s="676"/>
      <c r="M19" s="676"/>
      <c r="N19" s="673"/>
    </row>
    <row r="20" spans="1:14" s="674" customFormat="1" ht="11.25" customHeight="1">
      <c r="A20" s="667"/>
      <c r="B20" s="677"/>
      <c r="C20" s="675"/>
      <c r="D20" s="679"/>
      <c r="E20" s="679"/>
      <c r="F20" s="679"/>
      <c r="G20" s="679"/>
      <c r="H20" s="679"/>
      <c r="I20" s="679"/>
      <c r="J20" s="679"/>
      <c r="K20" s="679"/>
      <c r="L20" s="679"/>
      <c r="M20" s="679"/>
      <c r="N20" s="680"/>
    </row>
    <row r="21" spans="1:14" s="674" customFormat="1">
      <c r="A21" s="667"/>
      <c r="B21" s="677" t="s">
        <v>119</v>
      </c>
      <c r="C21" s="681"/>
      <c r="D21" s="676"/>
      <c r="E21" s="676"/>
      <c r="F21" s="676"/>
      <c r="G21" s="676"/>
      <c r="H21" s="676"/>
      <c r="I21" s="671"/>
      <c r="J21" s="682" t="s">
        <v>120</v>
      </c>
      <c r="K21" s="676"/>
      <c r="L21" s="676"/>
      <c r="M21" s="676"/>
      <c r="N21" s="680"/>
    </row>
    <row r="22" spans="1:14" s="674" customFormat="1">
      <c r="A22" s="667"/>
      <c r="B22" s="677"/>
      <c r="C22" s="675"/>
      <c r="D22" s="679"/>
      <c r="E22" s="679"/>
      <c r="F22" s="679"/>
      <c r="G22" s="679"/>
      <c r="H22" s="679"/>
      <c r="I22" s="679"/>
      <c r="J22" s="679"/>
      <c r="K22" s="679"/>
      <c r="L22" s="679"/>
      <c r="M22" s="679"/>
      <c r="N22" s="680"/>
    </row>
    <row r="23" spans="1:14" s="674" customFormat="1">
      <c r="A23" s="667"/>
      <c r="B23" s="677" t="s">
        <v>121</v>
      </c>
      <c r="C23" s="681"/>
      <c r="D23" s="676"/>
      <c r="E23" s="676"/>
      <c r="F23" s="676"/>
      <c r="G23" s="676"/>
      <c r="H23" s="676"/>
      <c r="I23" s="676"/>
      <c r="J23" s="676"/>
      <c r="K23" s="676"/>
      <c r="L23" s="676"/>
      <c r="M23" s="676"/>
      <c r="N23" s="683"/>
    </row>
    <row r="24" spans="1:14" s="674" customFormat="1">
      <c r="A24" s="667"/>
      <c r="B24" s="677"/>
      <c r="C24" s="675"/>
      <c r="D24" s="679"/>
      <c r="E24" s="679"/>
      <c r="F24" s="679"/>
      <c r="G24" s="679"/>
      <c r="H24" s="679"/>
      <c r="I24" s="679"/>
      <c r="J24" s="679"/>
      <c r="K24" s="679"/>
      <c r="L24" s="679"/>
      <c r="M24" s="679"/>
      <c r="N24" s="680"/>
    </row>
    <row r="25" spans="1:14" s="674" customFormat="1">
      <c r="A25" s="667"/>
      <c r="B25" s="677" t="s">
        <v>122</v>
      </c>
      <c r="C25" s="681"/>
      <c r="D25" s="676"/>
      <c r="E25" s="676"/>
      <c r="F25" s="676"/>
      <c r="G25" s="676"/>
      <c r="H25" s="676"/>
      <c r="I25" s="676"/>
      <c r="J25" s="676"/>
      <c r="K25" s="684" t="s">
        <v>117</v>
      </c>
      <c r="L25" s="685"/>
      <c r="M25" s="686" t="s">
        <v>207</v>
      </c>
      <c r="N25" s="687" t="s">
        <v>208</v>
      </c>
    </row>
    <row r="26" spans="1:14" s="674" customFormat="1" ht="12" customHeight="1">
      <c r="A26" s="667"/>
      <c r="B26" s="677"/>
      <c r="C26" s="675"/>
      <c r="D26" s="679"/>
      <c r="E26" s="679"/>
      <c r="F26" s="679"/>
      <c r="G26" s="679"/>
      <c r="H26" s="679"/>
      <c r="I26" s="679"/>
      <c r="J26" s="679"/>
      <c r="K26" s="679"/>
      <c r="L26" s="679"/>
      <c r="M26" s="679"/>
      <c r="N26" s="680"/>
    </row>
    <row r="27" spans="1:14" s="674" customFormat="1">
      <c r="A27" s="667"/>
      <c r="B27" s="677" t="s">
        <v>209</v>
      </c>
      <c r="C27" s="675"/>
      <c r="D27" s="679"/>
      <c r="E27" s="679"/>
      <c r="F27" s="679"/>
      <c r="G27" s="679"/>
      <c r="H27" s="671"/>
      <c r="I27" s="688" t="s">
        <v>210</v>
      </c>
      <c r="J27" s="688" t="s">
        <v>210</v>
      </c>
      <c r="K27" s="672"/>
      <c r="L27" s="679"/>
      <c r="M27" s="679"/>
      <c r="N27" s="680"/>
    </row>
    <row r="28" spans="1:14" s="674" customFormat="1">
      <c r="A28" s="667"/>
      <c r="B28" s="677"/>
      <c r="C28" s="675"/>
      <c r="D28" s="679"/>
      <c r="E28" s="679"/>
      <c r="F28" s="672" t="s">
        <v>125</v>
      </c>
      <c r="G28" s="689"/>
      <c r="H28" s="690" t="s">
        <v>109</v>
      </c>
      <c r="I28" s="690" t="s">
        <v>110</v>
      </c>
      <c r="J28" s="691" t="s">
        <v>111</v>
      </c>
      <c r="K28" s="672"/>
      <c r="L28" s="679"/>
      <c r="M28" s="679"/>
      <c r="N28" s="680"/>
    </row>
    <row r="29" spans="1:14" ht="4.5" customHeight="1" thickBot="1">
      <c r="A29" s="633"/>
      <c r="B29" s="692"/>
      <c r="C29" s="228"/>
      <c r="D29" s="228"/>
      <c r="E29" s="228"/>
      <c r="F29" s="228"/>
      <c r="G29" s="228"/>
      <c r="H29" s="228"/>
      <c r="I29" s="228"/>
      <c r="J29" s="228"/>
      <c r="K29" s="228"/>
      <c r="L29" s="228"/>
      <c r="M29" s="228"/>
      <c r="N29" s="693"/>
    </row>
    <row r="30" spans="1:14" s="674" customFormat="1" ht="25.5" customHeight="1" thickBot="1">
      <c r="A30" s="694"/>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A33" s="633"/>
      <c r="B33" s="697" t="s">
        <v>258</v>
      </c>
      <c r="C33" s="961" t="s">
        <v>95</v>
      </c>
      <c r="D33" s="961"/>
      <c r="E33" s="961"/>
      <c r="F33" s="961"/>
      <c r="G33" s="961"/>
      <c r="H33" s="961"/>
      <c r="I33" s="961"/>
      <c r="J33" s="961"/>
      <c r="K33" s="961"/>
      <c r="L33" s="961" t="s">
        <v>148</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956"/>
      <c r="C36" s="957"/>
      <c r="D36" s="957"/>
      <c r="E36" s="957"/>
      <c r="F36" s="957"/>
      <c r="G36" s="957"/>
      <c r="H36" s="957"/>
      <c r="I36" s="957"/>
      <c r="J36" s="957"/>
      <c r="K36" s="957"/>
      <c r="L36" s="957"/>
      <c r="M36" s="957"/>
      <c r="N36" s="958"/>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A38" s="633"/>
      <c r="B38" s="705" t="s">
        <v>129</v>
      </c>
      <c r="C38" s="949" t="s">
        <v>259</v>
      </c>
      <c r="D38" s="949"/>
      <c r="E38" s="949"/>
      <c r="F38" s="949"/>
      <c r="G38" s="949"/>
      <c r="H38" s="949"/>
      <c r="I38" s="949"/>
      <c r="J38" s="706"/>
      <c r="K38" s="707">
        <f>VLOOKUP(B38,[34]EQUIPOS!$C$6:$G$137,5,0)</f>
        <v>128798.48108445799</v>
      </c>
      <c r="L38" s="955">
        <f>1/2.5</f>
        <v>0.4</v>
      </c>
      <c r="M38" s="955"/>
      <c r="N38" s="708">
        <f>K38*L38</f>
        <v>51519.3924337832</v>
      </c>
    </row>
    <row r="39" spans="1:14">
      <c r="A39" s="633"/>
      <c r="B39" s="709" t="s">
        <v>130</v>
      </c>
      <c r="C39" s="943" t="s">
        <v>260</v>
      </c>
      <c r="D39" s="943"/>
      <c r="E39" s="943"/>
      <c r="F39" s="943"/>
      <c r="G39" s="943"/>
      <c r="H39" s="943"/>
      <c r="I39" s="943"/>
      <c r="J39" s="710"/>
      <c r="K39" s="711">
        <f>VLOOKUP(B39,[34]EQUIPOS!$C$6:$G$137,5,0)</f>
        <v>34152.711992477183</v>
      </c>
      <c r="L39" s="955">
        <f>1/2.5</f>
        <v>0.4</v>
      </c>
      <c r="M39" s="955"/>
      <c r="N39" s="708">
        <f t="shared" ref="N39:N51" si="0">K39*L39</f>
        <v>13661.084796990874</v>
      </c>
    </row>
    <row r="40" spans="1:14">
      <c r="A40" s="633"/>
      <c r="B40" s="709" t="s">
        <v>131</v>
      </c>
      <c r="C40" s="943" t="s">
        <v>214</v>
      </c>
      <c r="D40" s="943"/>
      <c r="E40" s="943"/>
      <c r="F40" s="943"/>
      <c r="G40" s="943"/>
      <c r="H40" s="943"/>
      <c r="I40" s="943"/>
      <c r="J40" s="710"/>
      <c r="K40" s="711">
        <f>VLOOKUP(B40,[34]EQUIPOS!$C$6:$G$137,5,0)</f>
        <v>13652.491193416879</v>
      </c>
      <c r="L40" s="955">
        <f>1/2.5</f>
        <v>0.4</v>
      </c>
      <c r="M40" s="955"/>
      <c r="N40" s="708"/>
    </row>
    <row r="41" spans="1:14">
      <c r="A41" s="633"/>
      <c r="B41" s="709"/>
      <c r="C41" s="943"/>
      <c r="D41" s="943"/>
      <c r="E41" s="943"/>
      <c r="F41" s="943"/>
      <c r="G41" s="943"/>
      <c r="H41" s="943"/>
      <c r="I41" s="943"/>
      <c r="J41" s="710"/>
      <c r="K41" s="711"/>
      <c r="L41" s="953"/>
      <c r="M41" s="953"/>
      <c r="N41" s="708">
        <f t="shared" si="0"/>
        <v>0</v>
      </c>
    </row>
    <row r="42" spans="1:14">
      <c r="A42" s="633"/>
      <c r="B42" s="709"/>
      <c r="C42" s="943"/>
      <c r="D42" s="943"/>
      <c r="E42" s="943"/>
      <c r="F42" s="943"/>
      <c r="G42" s="943"/>
      <c r="H42" s="943"/>
      <c r="I42" s="943"/>
      <c r="J42" s="710"/>
      <c r="K42" s="711"/>
      <c r="L42" s="953"/>
      <c r="M42" s="953"/>
      <c r="N42" s="708">
        <f t="shared" si="0"/>
        <v>0</v>
      </c>
    </row>
    <row r="43" spans="1:14">
      <c r="A43" s="633"/>
      <c r="B43" s="709"/>
      <c r="C43" s="943"/>
      <c r="D43" s="943"/>
      <c r="E43" s="943"/>
      <c r="F43" s="943"/>
      <c r="G43" s="943"/>
      <c r="H43" s="943"/>
      <c r="I43" s="943"/>
      <c r="J43" s="710"/>
      <c r="K43" s="711"/>
      <c r="L43" s="953"/>
      <c r="M43" s="953"/>
      <c r="N43" s="708">
        <f t="shared" si="0"/>
        <v>0</v>
      </c>
    </row>
    <row r="44" spans="1:14">
      <c r="A44" s="633"/>
      <c r="B44" s="709"/>
      <c r="C44" s="943"/>
      <c r="D44" s="943"/>
      <c r="E44" s="943"/>
      <c r="F44" s="943"/>
      <c r="G44" s="943"/>
      <c r="H44" s="943"/>
      <c r="I44" s="943"/>
      <c r="J44" s="710"/>
      <c r="K44" s="711"/>
      <c r="L44" s="953"/>
      <c r="M44" s="953"/>
      <c r="N44" s="708">
        <f t="shared" si="0"/>
        <v>0</v>
      </c>
    </row>
    <row r="45" spans="1:14">
      <c r="A45" s="633"/>
      <c r="B45" s="709"/>
      <c r="C45" s="943"/>
      <c r="D45" s="943"/>
      <c r="E45" s="943"/>
      <c r="F45" s="943"/>
      <c r="G45" s="943"/>
      <c r="H45" s="943"/>
      <c r="I45" s="943"/>
      <c r="J45" s="710"/>
      <c r="K45" s="711"/>
      <c r="L45" s="953"/>
      <c r="M45" s="953"/>
      <c r="N45" s="708">
        <f t="shared" si="0"/>
        <v>0</v>
      </c>
    </row>
    <row r="46" spans="1:14">
      <c r="A46" s="633"/>
      <c r="B46" s="709"/>
      <c r="C46" s="943"/>
      <c r="D46" s="943"/>
      <c r="E46" s="943"/>
      <c r="F46" s="943"/>
      <c r="G46" s="943"/>
      <c r="H46" s="943"/>
      <c r="I46" s="943"/>
      <c r="J46" s="710"/>
      <c r="K46" s="711"/>
      <c r="L46" s="953"/>
      <c r="M46" s="953"/>
      <c r="N46" s="708">
        <f t="shared" si="0"/>
        <v>0</v>
      </c>
    </row>
    <row r="47" spans="1:14">
      <c r="A47" s="633"/>
      <c r="B47" s="709"/>
      <c r="C47" s="943"/>
      <c r="D47" s="943"/>
      <c r="E47" s="943"/>
      <c r="F47" s="943"/>
      <c r="G47" s="943"/>
      <c r="H47" s="943"/>
      <c r="I47" s="943"/>
      <c r="J47" s="710"/>
      <c r="K47" s="711"/>
      <c r="L47" s="953"/>
      <c r="M47" s="953"/>
      <c r="N47" s="708">
        <f t="shared" si="0"/>
        <v>0</v>
      </c>
    </row>
    <row r="48" spans="1:14">
      <c r="A48" s="633"/>
      <c r="B48" s="709"/>
      <c r="C48" s="943"/>
      <c r="D48" s="943"/>
      <c r="E48" s="943"/>
      <c r="F48" s="943"/>
      <c r="G48" s="943"/>
      <c r="H48" s="943"/>
      <c r="I48" s="943"/>
      <c r="J48" s="710"/>
      <c r="K48" s="711"/>
      <c r="L48" s="953"/>
      <c r="M48" s="953"/>
      <c r="N48" s="708">
        <f t="shared" si="0"/>
        <v>0</v>
      </c>
    </row>
    <row r="49" spans="1:14">
      <c r="A49" s="633"/>
      <c r="B49" s="709"/>
      <c r="C49" s="943"/>
      <c r="D49" s="943"/>
      <c r="E49" s="943"/>
      <c r="F49" s="943"/>
      <c r="G49" s="943"/>
      <c r="H49" s="943"/>
      <c r="I49" s="943"/>
      <c r="J49" s="710"/>
      <c r="K49" s="711"/>
      <c r="L49" s="953"/>
      <c r="M49" s="953"/>
      <c r="N49" s="708">
        <f t="shared" si="0"/>
        <v>0</v>
      </c>
    </row>
    <row r="50" spans="1:14">
      <c r="A50" s="633"/>
      <c r="B50" s="709"/>
      <c r="C50" s="943"/>
      <c r="D50" s="943"/>
      <c r="E50" s="943"/>
      <c r="F50" s="943"/>
      <c r="G50" s="943"/>
      <c r="H50" s="943"/>
      <c r="I50" s="943"/>
      <c r="J50" s="710"/>
      <c r="K50" s="711"/>
      <c r="L50" s="953"/>
      <c r="M50" s="953"/>
      <c r="N50" s="708">
        <f t="shared" si="0"/>
        <v>0</v>
      </c>
    </row>
    <row r="51" spans="1:14">
      <c r="A51" s="633"/>
      <c r="B51" s="529"/>
      <c r="C51" s="952"/>
      <c r="D51" s="952"/>
      <c r="E51" s="952"/>
      <c r="F51" s="952"/>
      <c r="G51" s="952"/>
      <c r="H51" s="952"/>
      <c r="I51" s="952"/>
      <c r="J51" s="710"/>
      <c r="K51" s="711"/>
      <c r="L51" s="953"/>
      <c r="M51" s="953"/>
      <c r="N51" s="708">
        <f t="shared" si="0"/>
        <v>0</v>
      </c>
    </row>
    <row r="52" spans="1:14" ht="15.75" customHeight="1" thickBot="1">
      <c r="A52" s="633"/>
      <c r="B52" s="712"/>
      <c r="C52" s="933" t="s">
        <v>132</v>
      </c>
      <c r="D52" s="933"/>
      <c r="E52" s="933"/>
      <c r="F52" s="933"/>
      <c r="G52" s="933"/>
      <c r="H52" s="933"/>
      <c r="I52" s="933"/>
      <c r="J52" s="713"/>
      <c r="K52" s="714"/>
      <c r="L52" s="954">
        <v>0.05</v>
      </c>
      <c r="M52" s="954"/>
      <c r="N52" s="715">
        <f>L52*N98</f>
        <v>570.41666666666674</v>
      </c>
    </row>
    <row r="53" spans="1:14" ht="15" thickBot="1">
      <c r="A53" s="627"/>
      <c r="B53" s="930" t="s">
        <v>60</v>
      </c>
      <c r="C53" s="931"/>
      <c r="D53" s="931"/>
      <c r="E53" s="931"/>
      <c r="F53" s="931"/>
      <c r="G53" s="931"/>
      <c r="H53" s="931"/>
      <c r="I53" s="931"/>
      <c r="J53" s="931"/>
      <c r="K53" s="931"/>
      <c r="L53" s="931"/>
      <c r="M53" s="932"/>
      <c r="N53" s="716">
        <f>SUM(N38:N52)</f>
        <v>65750.893897440736</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946"/>
      <c r="C56" s="947"/>
      <c r="D56" s="947"/>
      <c r="E56" s="947"/>
      <c r="F56" s="947"/>
      <c r="G56" s="947"/>
      <c r="H56" s="947"/>
      <c r="I56" s="947"/>
      <c r="J56" s="947"/>
      <c r="K56" s="947"/>
      <c r="L56" s="947"/>
      <c r="M56" s="947"/>
      <c r="N56" s="948"/>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ht="44.45" customHeight="1">
      <c r="A58" s="633"/>
      <c r="B58" s="705" t="s">
        <v>261</v>
      </c>
      <c r="C58" s="949" t="s">
        <v>262</v>
      </c>
      <c r="D58" s="949"/>
      <c r="E58" s="949"/>
      <c r="F58" s="949"/>
      <c r="G58" s="949"/>
      <c r="H58" s="949"/>
      <c r="I58" s="949"/>
      <c r="J58" s="717" t="s">
        <v>148</v>
      </c>
      <c r="K58" s="718">
        <v>1.4</v>
      </c>
      <c r="L58" s="950">
        <f>VLOOKUP(B58,[34]MATERIALES!$C$6:$F$373,4,0)</f>
        <v>6199.9303666542037</v>
      </c>
      <c r="M58" s="951"/>
      <c r="N58" s="708">
        <f>K58*L58</f>
        <v>8679.9025133158848</v>
      </c>
    </row>
    <row r="59" spans="1:14">
      <c r="A59" s="633"/>
      <c r="B59" s="709"/>
      <c r="C59" s="943"/>
      <c r="D59" s="943"/>
      <c r="E59" s="943"/>
      <c r="F59" s="943"/>
      <c r="G59" s="943"/>
      <c r="H59" s="943"/>
      <c r="I59" s="943"/>
      <c r="J59" s="719"/>
      <c r="K59" s="720"/>
      <c r="L59" s="944"/>
      <c r="M59" s="945"/>
      <c r="N59" s="708">
        <f t="shared" ref="N59:N72" si="1">K59*L59</f>
        <v>0</v>
      </c>
    </row>
    <row r="60" spans="1:14">
      <c r="A60" s="633"/>
      <c r="B60" s="709"/>
      <c r="C60" s="943"/>
      <c r="D60" s="943"/>
      <c r="E60" s="943"/>
      <c r="F60" s="943"/>
      <c r="G60" s="943"/>
      <c r="H60" s="943"/>
      <c r="I60" s="943"/>
      <c r="J60" s="719"/>
      <c r="K60" s="720"/>
      <c r="L60" s="944"/>
      <c r="M60" s="945"/>
      <c r="N60" s="708">
        <f t="shared" si="1"/>
        <v>0</v>
      </c>
    </row>
    <row r="61" spans="1:14">
      <c r="A61" s="633"/>
      <c r="B61" s="709"/>
      <c r="C61" s="943"/>
      <c r="D61" s="943"/>
      <c r="E61" s="943"/>
      <c r="F61" s="943"/>
      <c r="G61" s="943"/>
      <c r="H61" s="943"/>
      <c r="I61" s="943"/>
      <c r="J61" s="719"/>
      <c r="K61" s="720"/>
      <c r="L61" s="944"/>
      <c r="M61" s="945"/>
      <c r="N61" s="708">
        <f t="shared" si="1"/>
        <v>0</v>
      </c>
    </row>
    <row r="62" spans="1:14">
      <c r="A62" s="633"/>
      <c r="B62" s="709"/>
      <c r="C62" s="943"/>
      <c r="D62" s="943"/>
      <c r="E62" s="943"/>
      <c r="F62" s="943"/>
      <c r="G62" s="943"/>
      <c r="H62" s="943"/>
      <c r="I62" s="943"/>
      <c r="J62" s="719"/>
      <c r="K62" s="720"/>
      <c r="L62" s="944"/>
      <c r="M62" s="945"/>
      <c r="N62" s="708">
        <f t="shared" si="1"/>
        <v>0</v>
      </c>
    </row>
    <row r="63" spans="1:14">
      <c r="A63" s="633"/>
      <c r="B63" s="709"/>
      <c r="C63" s="943"/>
      <c r="D63" s="943"/>
      <c r="E63" s="943"/>
      <c r="F63" s="943"/>
      <c r="G63" s="943"/>
      <c r="H63" s="943"/>
      <c r="I63" s="943"/>
      <c r="J63" s="719"/>
      <c r="K63" s="720"/>
      <c r="L63" s="944"/>
      <c r="M63" s="945"/>
      <c r="N63" s="708">
        <f t="shared" si="1"/>
        <v>0</v>
      </c>
    </row>
    <row r="64" spans="1:14">
      <c r="A64" s="633"/>
      <c r="B64" s="709"/>
      <c r="C64" s="943"/>
      <c r="D64" s="943"/>
      <c r="E64" s="943"/>
      <c r="F64" s="943"/>
      <c r="G64" s="943"/>
      <c r="H64" s="943"/>
      <c r="I64" s="943"/>
      <c r="J64" s="719"/>
      <c r="K64" s="720"/>
      <c r="L64" s="944"/>
      <c r="M64" s="945"/>
      <c r="N64" s="708">
        <f t="shared" si="1"/>
        <v>0</v>
      </c>
    </row>
    <row r="65" spans="1:14">
      <c r="A65" s="633"/>
      <c r="B65" s="709"/>
      <c r="C65" s="943"/>
      <c r="D65" s="943"/>
      <c r="E65" s="943"/>
      <c r="F65" s="943"/>
      <c r="G65" s="943"/>
      <c r="H65" s="943"/>
      <c r="I65" s="943"/>
      <c r="J65" s="719"/>
      <c r="K65" s="720"/>
      <c r="L65" s="944"/>
      <c r="M65" s="945"/>
      <c r="N65" s="708">
        <f t="shared" si="1"/>
        <v>0</v>
      </c>
    </row>
    <row r="66" spans="1:14">
      <c r="A66" s="633"/>
      <c r="B66" s="709"/>
      <c r="C66" s="943"/>
      <c r="D66" s="943"/>
      <c r="E66" s="943"/>
      <c r="F66" s="943"/>
      <c r="G66" s="943"/>
      <c r="H66" s="943"/>
      <c r="I66" s="943"/>
      <c r="J66" s="719"/>
      <c r="K66" s="720"/>
      <c r="L66" s="944"/>
      <c r="M66" s="945"/>
      <c r="N66" s="708">
        <f t="shared" si="1"/>
        <v>0</v>
      </c>
    </row>
    <row r="67" spans="1:14">
      <c r="A67" s="633"/>
      <c r="B67" s="709"/>
      <c r="C67" s="943"/>
      <c r="D67" s="943"/>
      <c r="E67" s="943"/>
      <c r="F67" s="943"/>
      <c r="G67" s="943"/>
      <c r="H67" s="943"/>
      <c r="I67" s="943"/>
      <c r="J67" s="719"/>
      <c r="K67" s="720"/>
      <c r="L67" s="944"/>
      <c r="M67" s="945"/>
      <c r="N67" s="708">
        <f t="shared" si="1"/>
        <v>0</v>
      </c>
    </row>
    <row r="68" spans="1:14">
      <c r="A68" s="633"/>
      <c r="B68" s="709"/>
      <c r="C68" s="943"/>
      <c r="D68" s="943"/>
      <c r="E68" s="943"/>
      <c r="F68" s="943"/>
      <c r="G68" s="943"/>
      <c r="H68" s="943"/>
      <c r="I68" s="943"/>
      <c r="J68" s="719"/>
      <c r="K68" s="720"/>
      <c r="L68" s="944"/>
      <c r="M68" s="945"/>
      <c r="N68" s="708">
        <f t="shared" si="1"/>
        <v>0</v>
      </c>
    </row>
    <row r="69" spans="1:14">
      <c r="A69" s="633"/>
      <c r="B69" s="709"/>
      <c r="C69" s="943"/>
      <c r="D69" s="943"/>
      <c r="E69" s="943"/>
      <c r="F69" s="943"/>
      <c r="G69" s="943"/>
      <c r="H69" s="943"/>
      <c r="I69" s="943"/>
      <c r="J69" s="719"/>
      <c r="K69" s="720"/>
      <c r="L69" s="944"/>
      <c r="M69" s="945"/>
      <c r="N69" s="708">
        <f t="shared" si="1"/>
        <v>0</v>
      </c>
    </row>
    <row r="70" spans="1:14">
      <c r="A70" s="633"/>
      <c r="B70" s="709"/>
      <c r="C70" s="943"/>
      <c r="D70" s="943"/>
      <c r="E70" s="943"/>
      <c r="F70" s="943"/>
      <c r="G70" s="943"/>
      <c r="H70" s="943"/>
      <c r="I70" s="943"/>
      <c r="J70" s="719"/>
      <c r="K70" s="720"/>
      <c r="L70" s="944"/>
      <c r="M70" s="945"/>
      <c r="N70" s="708">
        <f t="shared" si="1"/>
        <v>0</v>
      </c>
    </row>
    <row r="71" spans="1:14">
      <c r="A71" s="633"/>
      <c r="B71" s="709"/>
      <c r="C71" s="943"/>
      <c r="D71" s="943"/>
      <c r="E71" s="943"/>
      <c r="F71" s="943"/>
      <c r="G71" s="943"/>
      <c r="H71" s="943"/>
      <c r="I71" s="943"/>
      <c r="J71" s="719"/>
      <c r="K71" s="720"/>
      <c r="L71" s="944"/>
      <c r="M71" s="945"/>
      <c r="N71" s="708">
        <f t="shared" si="1"/>
        <v>0</v>
      </c>
    </row>
    <row r="72" spans="1:14" ht="15.75" customHeight="1" thickBot="1">
      <c r="A72" s="633"/>
      <c r="B72" s="721"/>
      <c r="C72" s="933"/>
      <c r="D72" s="933"/>
      <c r="E72" s="933"/>
      <c r="F72" s="933"/>
      <c r="G72" s="933"/>
      <c r="H72" s="933"/>
      <c r="I72" s="933"/>
      <c r="J72" s="713"/>
      <c r="K72" s="722"/>
      <c r="L72" s="934"/>
      <c r="M72" s="935"/>
      <c r="N72" s="723">
        <f t="shared" si="1"/>
        <v>0</v>
      </c>
    </row>
    <row r="73" spans="1:14" ht="15" thickBot="1">
      <c r="A73" s="627"/>
      <c r="B73" s="930" t="s">
        <v>60</v>
      </c>
      <c r="C73" s="931"/>
      <c r="D73" s="931"/>
      <c r="E73" s="931"/>
      <c r="F73" s="931"/>
      <c r="G73" s="931"/>
      <c r="H73" s="931"/>
      <c r="I73" s="931"/>
      <c r="J73" s="931"/>
      <c r="K73" s="931"/>
      <c r="L73" s="931"/>
      <c r="M73" s="932"/>
      <c r="N73" s="724">
        <f>SUM(N58:N72)</f>
        <v>8679.9025133158848</v>
      </c>
    </row>
    <row r="74" spans="1:14" ht="4.5" customHeight="1">
      <c r="A74" s="627"/>
      <c r="B74" s="254"/>
      <c r="C74" s="255"/>
      <c r="D74" s="255"/>
      <c r="E74" s="255"/>
      <c r="F74" s="255"/>
      <c r="G74" s="255"/>
      <c r="H74" s="255"/>
      <c r="I74" s="255"/>
      <c r="J74" s="255"/>
      <c r="K74" s="255"/>
      <c r="L74" s="255"/>
      <c r="M74" s="255"/>
      <c r="N74" s="256"/>
    </row>
    <row r="75" spans="1:14" s="674" customFormat="1" ht="19.149999999999999" customHeight="1">
      <c r="A75" s="694"/>
      <c r="B75" s="936" t="s">
        <v>63</v>
      </c>
      <c r="C75" s="937"/>
      <c r="D75" s="937"/>
      <c r="E75" s="937"/>
      <c r="F75" s="937"/>
      <c r="G75" s="937"/>
      <c r="H75" s="937"/>
      <c r="I75" s="937"/>
      <c r="J75" s="937"/>
      <c r="K75" s="937"/>
      <c r="L75" s="937"/>
      <c r="M75" s="937"/>
      <c r="N75" s="938"/>
    </row>
    <row r="76" spans="1:14" ht="6.75" customHeight="1" thickBot="1">
      <c r="A76" s="627"/>
      <c r="B76" s="939"/>
      <c r="C76" s="940"/>
      <c r="D76" s="940"/>
      <c r="E76" s="940"/>
      <c r="F76" s="940"/>
      <c r="G76" s="940"/>
      <c r="H76" s="940"/>
      <c r="I76" s="940"/>
      <c r="J76" s="940"/>
      <c r="K76" s="940"/>
      <c r="L76" s="940"/>
      <c r="M76" s="940"/>
      <c r="N76" s="941"/>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A78" s="633"/>
      <c r="B78" s="728" t="s">
        <v>136</v>
      </c>
      <c r="C78" s="921" t="s">
        <v>263</v>
      </c>
      <c r="D78" s="922"/>
      <c r="E78" s="922"/>
      <c r="F78" s="922"/>
      <c r="G78" s="922"/>
      <c r="H78" s="923"/>
      <c r="I78" s="729" t="s">
        <v>153</v>
      </c>
      <c r="J78" s="730">
        <v>1.4</v>
      </c>
      <c r="K78" s="730">
        <v>1</v>
      </c>
      <c r="L78" s="730">
        <f>J78*K78</f>
        <v>1.4</v>
      </c>
      <c r="M78" s="731">
        <f>VLOOKUP(B78,[34]TRANSPORTE!$C$6:$F$40,4,0)</f>
        <v>1321.1150630002205</v>
      </c>
      <c r="N78" s="732">
        <f>L78*M78</f>
        <v>1849.5610882003086</v>
      </c>
    </row>
    <row r="79" spans="1:14">
      <c r="A79" s="633"/>
      <c r="B79" s="557"/>
      <c r="C79" s="924"/>
      <c r="D79" s="925"/>
      <c r="E79" s="925"/>
      <c r="F79" s="925"/>
      <c r="G79" s="925"/>
      <c r="H79" s="926"/>
      <c r="I79" s="733"/>
      <c r="J79" s="734"/>
      <c r="K79" s="734"/>
      <c r="L79" s="734"/>
      <c r="M79" s="735"/>
      <c r="N79" s="732">
        <f t="shared" ref="N79:N82" si="2">L79*M79</f>
        <v>0</v>
      </c>
    </row>
    <row r="80" spans="1:14">
      <c r="A80" s="633"/>
      <c r="B80" s="557"/>
      <c r="C80" s="924"/>
      <c r="D80" s="925"/>
      <c r="E80" s="925"/>
      <c r="F80" s="925"/>
      <c r="G80" s="925"/>
      <c r="H80" s="926"/>
      <c r="I80" s="733"/>
      <c r="J80" s="734"/>
      <c r="K80" s="734"/>
      <c r="L80" s="734"/>
      <c r="M80" s="735"/>
      <c r="N80" s="732">
        <f t="shared" si="2"/>
        <v>0</v>
      </c>
    </row>
    <row r="81" spans="1:14">
      <c r="A81" s="633"/>
      <c r="B81" s="557"/>
      <c r="C81" s="924"/>
      <c r="D81" s="925"/>
      <c r="E81" s="925"/>
      <c r="F81" s="925"/>
      <c r="G81" s="925"/>
      <c r="H81" s="926"/>
      <c r="I81" s="733"/>
      <c r="J81" s="734"/>
      <c r="K81" s="734"/>
      <c r="L81" s="734"/>
      <c r="M81" s="735"/>
      <c r="N81" s="732">
        <f t="shared" si="2"/>
        <v>0</v>
      </c>
    </row>
    <row r="82" spans="1:14" ht="15.75" customHeight="1" thickBot="1">
      <c r="A82" s="633"/>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1849.5610882003086</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917"/>
      <c r="C86" s="918"/>
      <c r="D86" s="918"/>
      <c r="E86" s="918"/>
      <c r="F86" s="918"/>
      <c r="G86" s="918"/>
      <c r="H86" s="918"/>
      <c r="I86" s="918"/>
      <c r="J86" s="918"/>
      <c r="K86" s="918"/>
      <c r="L86" s="918"/>
      <c r="M86" s="918"/>
      <c r="N86" s="919"/>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A88" s="633"/>
      <c r="B88" s="728" t="s">
        <v>195</v>
      </c>
      <c r="C88" s="921" t="s">
        <v>264</v>
      </c>
      <c r="D88" s="922"/>
      <c r="E88" s="922"/>
      <c r="F88" s="922"/>
      <c r="G88" s="922"/>
      <c r="H88" s="922"/>
      <c r="I88" s="731">
        <f>K88/J88*100</f>
        <v>66666.666666666672</v>
      </c>
      <c r="J88" s="567">
        <v>185</v>
      </c>
      <c r="K88" s="740">
        <f>VLOOKUP(B88,'[34]MANO DE OBRA'!$C$15:$F$79,4,0)</f>
        <v>123333.33333333334</v>
      </c>
      <c r="L88" s="915">
        <v>20</v>
      </c>
      <c r="M88" s="916"/>
      <c r="N88" s="569">
        <f>K88/L88</f>
        <v>6166.666666666667</v>
      </c>
    </row>
    <row r="89" spans="1:14">
      <c r="A89" s="633"/>
      <c r="B89" s="741" t="s">
        <v>139</v>
      </c>
      <c r="C89" s="905" t="s">
        <v>253</v>
      </c>
      <c r="D89" s="906"/>
      <c r="E89" s="906"/>
      <c r="F89" s="906"/>
      <c r="G89" s="906"/>
      <c r="H89" s="907"/>
      <c r="I89" s="735">
        <f>K89/J89*100</f>
        <v>56666.666666666672</v>
      </c>
      <c r="J89" s="571">
        <v>185</v>
      </c>
      <c r="K89" s="742">
        <f>VLOOKUP(B89,'[34]MANO DE OBRA'!$C$15:$F$79,4,0)</f>
        <v>104833.33333333334</v>
      </c>
      <c r="L89" s="915">
        <v>20</v>
      </c>
      <c r="M89" s="916"/>
      <c r="N89" s="569">
        <f>K89/L89</f>
        <v>5241.666666666667</v>
      </c>
    </row>
    <row r="90" spans="1:14">
      <c r="A90" s="633"/>
      <c r="B90" s="741"/>
      <c r="C90" s="905"/>
      <c r="D90" s="906"/>
      <c r="E90" s="906"/>
      <c r="F90" s="906"/>
      <c r="G90" s="906"/>
      <c r="H90" s="907"/>
      <c r="I90" s="735"/>
      <c r="J90" s="571"/>
      <c r="K90" s="742"/>
      <c r="L90" s="908"/>
      <c r="M90" s="909"/>
      <c r="N90" s="573"/>
    </row>
    <row r="91" spans="1:14">
      <c r="A91" s="633"/>
      <c r="B91" s="741"/>
      <c r="C91" s="905"/>
      <c r="D91" s="906"/>
      <c r="E91" s="906"/>
      <c r="F91" s="906"/>
      <c r="G91" s="906"/>
      <c r="H91" s="907"/>
      <c r="I91" s="735"/>
      <c r="J91" s="571"/>
      <c r="K91" s="742"/>
      <c r="L91" s="908"/>
      <c r="M91" s="909"/>
      <c r="N91" s="573"/>
    </row>
    <row r="92" spans="1:14">
      <c r="A92" s="633"/>
      <c r="B92" s="741"/>
      <c r="C92" s="905"/>
      <c r="D92" s="906"/>
      <c r="E92" s="906"/>
      <c r="F92" s="906"/>
      <c r="G92" s="906"/>
      <c r="H92" s="907"/>
      <c r="I92" s="735"/>
      <c r="J92" s="571"/>
      <c r="K92" s="742"/>
      <c r="L92" s="908"/>
      <c r="M92" s="909"/>
      <c r="N92" s="573"/>
    </row>
    <row r="93" spans="1:14">
      <c r="A93" s="633"/>
      <c r="B93" s="741"/>
      <c r="C93" s="905"/>
      <c r="D93" s="906"/>
      <c r="E93" s="906"/>
      <c r="F93" s="906"/>
      <c r="G93" s="906"/>
      <c r="H93" s="907"/>
      <c r="I93" s="735"/>
      <c r="J93" s="571"/>
      <c r="K93" s="743"/>
      <c r="L93" s="908"/>
      <c r="M93" s="909"/>
      <c r="N93" s="573"/>
    </row>
    <row r="94" spans="1:14">
      <c r="A94" s="633"/>
      <c r="B94" s="741"/>
      <c r="C94" s="905"/>
      <c r="D94" s="906"/>
      <c r="E94" s="906"/>
      <c r="F94" s="906"/>
      <c r="G94" s="906"/>
      <c r="H94" s="907"/>
      <c r="I94" s="735"/>
      <c r="J94" s="571"/>
      <c r="K94" s="743"/>
      <c r="L94" s="908"/>
      <c r="M94" s="909"/>
      <c r="N94" s="573"/>
    </row>
    <row r="95" spans="1:14">
      <c r="A95" s="633"/>
      <c r="B95" s="741"/>
      <c r="C95" s="905"/>
      <c r="D95" s="906"/>
      <c r="E95" s="906"/>
      <c r="F95" s="906"/>
      <c r="G95" s="906"/>
      <c r="H95" s="907"/>
      <c r="I95" s="735"/>
      <c r="J95" s="571"/>
      <c r="K95" s="743"/>
      <c r="L95" s="908"/>
      <c r="M95" s="909"/>
      <c r="N95" s="573"/>
    </row>
    <row r="96" spans="1:14">
      <c r="A96" s="633"/>
      <c r="B96" s="741"/>
      <c r="C96" s="905"/>
      <c r="D96" s="906"/>
      <c r="E96" s="906"/>
      <c r="F96" s="906"/>
      <c r="G96" s="906"/>
      <c r="H96" s="907"/>
      <c r="I96" s="735"/>
      <c r="J96" s="571"/>
      <c r="K96" s="743"/>
      <c r="L96" s="908"/>
      <c r="M96" s="909"/>
      <c r="N96" s="573"/>
    </row>
    <row r="97" spans="1:14" ht="15.75" customHeight="1" thickBot="1">
      <c r="A97" s="633"/>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11408.333333333334</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87688.69083229026</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897"/>
      <c r="C103" s="898"/>
      <c r="D103" s="898"/>
      <c r="E103" s="898"/>
      <c r="F103" s="898"/>
      <c r="G103" s="898"/>
      <c r="H103" s="898"/>
      <c r="I103" s="898"/>
      <c r="J103" s="898"/>
      <c r="K103" s="898"/>
      <c r="L103" s="898"/>
      <c r="M103" s="898"/>
      <c r="N103" s="899"/>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A105" s="633"/>
      <c r="B105" s="874" t="s">
        <v>79</v>
      </c>
      <c r="C105" s="875"/>
      <c r="D105" s="875"/>
      <c r="E105" s="875"/>
      <c r="F105" s="875"/>
      <c r="G105" s="875"/>
      <c r="H105" s="875"/>
      <c r="I105" s="750"/>
      <c r="J105" s="751"/>
      <c r="K105" s="584">
        <v>0.2</v>
      </c>
      <c r="L105" s="876">
        <f>K105*N100</f>
        <v>17537.738166458053</v>
      </c>
      <c r="M105" s="877"/>
      <c r="N105" s="878"/>
    </row>
    <row r="106" spans="1:14" ht="15">
      <c r="A106" s="633"/>
      <c r="B106" s="752" t="s">
        <v>80</v>
      </c>
      <c r="C106" s="753"/>
      <c r="D106" s="753"/>
      <c r="E106" s="753"/>
      <c r="F106" s="753"/>
      <c r="G106" s="753"/>
      <c r="H106" s="753"/>
      <c r="I106" s="750"/>
      <c r="J106" s="751"/>
      <c r="K106" s="584">
        <v>0.05</v>
      </c>
      <c r="L106" s="876">
        <f>K106*N100</f>
        <v>4384.4345416145134</v>
      </c>
      <c r="M106" s="877"/>
      <c r="N106" s="878"/>
    </row>
    <row r="107" spans="1:14" ht="15.75" thickBot="1">
      <c r="A107" s="633"/>
      <c r="B107" s="754" t="s">
        <v>81</v>
      </c>
      <c r="C107" s="755"/>
      <c r="D107" s="755"/>
      <c r="E107" s="755"/>
      <c r="F107" s="755"/>
      <c r="G107" s="755"/>
      <c r="H107" s="755"/>
      <c r="I107" s="756"/>
      <c r="J107" s="757"/>
      <c r="K107" s="591">
        <v>0.05</v>
      </c>
      <c r="L107" s="879">
        <f>K107*N100</f>
        <v>4384.4345416145134</v>
      </c>
      <c r="M107" s="880"/>
      <c r="N107" s="881"/>
    </row>
    <row r="108" spans="1:14" s="674" customFormat="1" ht="24.75" customHeight="1" thickBot="1">
      <c r="A108" s="694"/>
      <c r="B108" s="882" t="s">
        <v>60</v>
      </c>
      <c r="C108" s="883"/>
      <c r="D108" s="883"/>
      <c r="E108" s="883"/>
      <c r="F108" s="883"/>
      <c r="G108" s="883"/>
      <c r="H108" s="883"/>
      <c r="I108" s="883"/>
      <c r="J108" s="883"/>
      <c r="K108" s="883"/>
      <c r="L108" s="883"/>
      <c r="M108" s="884"/>
      <c r="N108" s="724">
        <f>L105+L106+L107</f>
        <v>26306.607249687084</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113995.29808197735</v>
      </c>
    </row>
    <row r="111" spans="1:14" ht="7.5" customHeight="1">
      <c r="A111" s="633"/>
      <c r="B111" s="664"/>
      <c r="C111" s="665"/>
      <c r="D111" s="665"/>
      <c r="E111" s="665"/>
      <c r="F111" s="665"/>
      <c r="G111" s="665"/>
      <c r="H111" s="665"/>
      <c r="I111" s="665"/>
      <c r="J111" s="665"/>
      <c r="K111" s="665"/>
      <c r="L111" s="665"/>
      <c r="M111" s="665"/>
      <c r="N111" s="666"/>
    </row>
    <row r="112" spans="1:14" ht="7.5" customHeight="1">
      <c r="A112" s="633"/>
      <c r="B112" s="692"/>
      <c r="C112" s="228"/>
      <c r="D112" s="228"/>
      <c r="E112" s="228"/>
      <c r="F112" s="228"/>
      <c r="G112" s="228"/>
      <c r="H112" s="228"/>
      <c r="I112" s="228"/>
      <c r="J112" s="228"/>
      <c r="K112" s="228"/>
      <c r="L112" s="228"/>
      <c r="M112" s="228"/>
      <c r="N112" s="693"/>
    </row>
    <row r="113" spans="1:14" ht="10.5" customHeight="1">
      <c r="A113" s="633"/>
      <c r="B113" s="692"/>
      <c r="C113" s="228"/>
      <c r="D113" s="228"/>
      <c r="E113" s="228"/>
      <c r="F113" s="228"/>
      <c r="G113" s="228"/>
      <c r="H113" s="228"/>
      <c r="I113" s="228"/>
      <c r="J113" s="228"/>
      <c r="K113" s="228"/>
      <c r="L113" s="228"/>
      <c r="M113" s="228"/>
      <c r="N113" s="693"/>
    </row>
    <row r="114" spans="1:14" ht="12" customHeight="1">
      <c r="A114" s="633"/>
      <c r="B114" s="692"/>
      <c r="C114" s="228"/>
      <c r="D114" s="228"/>
      <c r="E114" s="228"/>
      <c r="F114" s="228"/>
      <c r="G114" s="228"/>
      <c r="H114" s="228"/>
      <c r="I114" s="228"/>
      <c r="J114" s="228"/>
      <c r="K114" s="228"/>
      <c r="L114" s="228"/>
      <c r="M114" s="228"/>
      <c r="N114" s="693"/>
    </row>
    <row r="115" spans="1:14">
      <c r="A115" s="633"/>
      <c r="B115" s="692"/>
      <c r="C115" s="228"/>
      <c r="D115" s="228"/>
      <c r="E115" s="226" t="s">
        <v>83</v>
      </c>
      <c r="F115" s="226"/>
      <c r="G115" s="226"/>
      <c r="H115" s="226"/>
      <c r="I115" s="226"/>
      <c r="J115" s="226"/>
      <c r="K115" s="228"/>
      <c r="L115" s="228"/>
      <c r="M115" s="228"/>
      <c r="N115" s="693"/>
    </row>
    <row r="116" spans="1:14">
      <c r="A116" s="633"/>
      <c r="B116" s="692"/>
      <c r="C116" s="228"/>
      <c r="D116" s="228"/>
      <c r="E116" s="228" t="s">
        <v>84</v>
      </c>
      <c r="F116" s="228"/>
      <c r="G116" s="228"/>
      <c r="H116" s="228"/>
      <c r="I116" s="228"/>
      <c r="J116" s="228"/>
      <c r="K116" s="228"/>
      <c r="L116" s="228"/>
      <c r="M116" s="228"/>
      <c r="N116" s="693"/>
    </row>
    <row r="117" spans="1:14">
      <c r="A117" s="633"/>
      <c r="B117" s="692"/>
      <c r="C117" s="228"/>
      <c r="D117" s="228"/>
      <c r="E117" s="228" t="s">
        <v>85</v>
      </c>
      <c r="F117" s="228"/>
      <c r="G117" s="228"/>
      <c r="H117" s="228"/>
      <c r="I117" s="228"/>
      <c r="J117" s="228"/>
      <c r="K117" s="228"/>
      <c r="L117" s="228"/>
      <c r="M117" s="228"/>
      <c r="N117" s="693"/>
    </row>
    <row r="118" spans="1:14">
      <c r="A118" s="633"/>
      <c r="B118" s="692"/>
      <c r="C118" s="228"/>
      <c r="D118" s="228"/>
      <c r="E118" s="228" t="s">
        <v>86</v>
      </c>
      <c r="F118" s="228"/>
      <c r="G118" s="228"/>
      <c r="H118" s="228"/>
      <c r="I118" s="228"/>
      <c r="J118" s="228"/>
      <c r="K118" s="228"/>
      <c r="L118" s="228"/>
      <c r="M118" s="228"/>
      <c r="N118" s="693"/>
    </row>
    <row r="119" spans="1:14" ht="10.5" customHeight="1" thickBot="1">
      <c r="A119" s="633"/>
      <c r="B119" s="692"/>
      <c r="C119" s="228"/>
      <c r="D119" s="228"/>
      <c r="E119" s="228"/>
      <c r="F119" s="228" t="s">
        <v>87</v>
      </c>
      <c r="G119" s="228"/>
      <c r="H119" s="228"/>
      <c r="I119" s="228"/>
      <c r="J119" s="228"/>
      <c r="K119" s="228"/>
      <c r="L119" s="228"/>
      <c r="M119" s="228"/>
      <c r="N119" s="693"/>
    </row>
    <row r="120" spans="1:14">
      <c r="A120" s="633"/>
      <c r="B120" s="759" t="s">
        <v>142</v>
      </c>
      <c r="C120" s="760"/>
      <c r="D120" s="760"/>
      <c r="E120" s="760"/>
      <c r="F120" s="760"/>
      <c r="G120" s="760"/>
      <c r="H120" s="760"/>
      <c r="I120" s="760"/>
      <c r="J120" s="760"/>
      <c r="K120" s="760"/>
      <c r="L120" s="760"/>
      <c r="M120" s="760"/>
      <c r="N120" s="761"/>
    </row>
    <row r="121" spans="1:14">
      <c r="A121" s="633"/>
      <c r="B121" s="762"/>
      <c r="C121" s="763"/>
      <c r="D121" s="763"/>
      <c r="E121" s="763"/>
      <c r="F121" s="763"/>
      <c r="G121" s="763"/>
      <c r="H121" s="763"/>
      <c r="I121" s="763"/>
      <c r="J121" s="763"/>
      <c r="K121" s="763"/>
      <c r="L121" s="763"/>
      <c r="M121" s="763"/>
      <c r="N121" s="764"/>
    </row>
    <row r="122" spans="1:14">
      <c r="A122" s="633"/>
      <c r="B122" s="762"/>
      <c r="C122" s="763"/>
      <c r="D122" s="763"/>
      <c r="E122" s="763"/>
      <c r="F122" s="763"/>
      <c r="G122" s="763"/>
      <c r="H122" s="763"/>
      <c r="I122" s="763"/>
      <c r="J122" s="763"/>
      <c r="K122" s="763"/>
      <c r="L122" s="763"/>
      <c r="M122" s="763"/>
      <c r="N122" s="764"/>
    </row>
    <row r="123" spans="1:14" ht="15" thickBot="1">
      <c r="A123" s="633"/>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A131" s="633"/>
      <c r="B131" s="768"/>
      <c r="C131" s="769"/>
      <c r="D131" s="769"/>
      <c r="E131" s="769"/>
      <c r="F131" s="769"/>
      <c r="G131" s="769"/>
      <c r="H131" s="769"/>
      <c r="I131" s="769"/>
      <c r="J131" s="769"/>
      <c r="K131" s="769"/>
      <c r="L131" s="769"/>
      <c r="M131" s="769"/>
      <c r="N131" s="770"/>
    </row>
    <row r="132" spans="1:14" ht="9.75" customHeight="1">
      <c r="A132" s="633"/>
      <c r="B132" s="768"/>
      <c r="C132" s="769"/>
      <c r="D132" s="769"/>
      <c r="E132" s="769"/>
      <c r="F132" s="769"/>
      <c r="G132" s="769"/>
      <c r="H132" s="769"/>
      <c r="I132" s="769"/>
      <c r="J132" s="769"/>
      <c r="K132" s="769"/>
      <c r="L132" s="769"/>
      <c r="M132" s="769"/>
      <c r="N132" s="770"/>
    </row>
    <row r="133" spans="1:14">
      <c r="A133" s="633"/>
      <c r="B133" s="223"/>
      <c r="C133" s="235"/>
      <c r="D133" s="235"/>
      <c r="E133" s="235"/>
      <c r="F133" s="235"/>
      <c r="G133" s="235"/>
      <c r="H133" s="235"/>
      <c r="I133" s="235"/>
      <c r="J133" s="235"/>
      <c r="K133" s="235"/>
      <c r="L133" s="235"/>
      <c r="M133" s="235"/>
      <c r="N133" s="236"/>
    </row>
    <row r="134" spans="1:14">
      <c r="A134" s="633"/>
      <c r="B134" s="692"/>
      <c r="C134" s="228"/>
      <c r="D134" s="228"/>
      <c r="E134" s="228" t="s">
        <v>83</v>
      </c>
      <c r="F134" s="226"/>
      <c r="G134" s="226"/>
      <c r="H134" s="228"/>
      <c r="I134" s="228"/>
      <c r="J134" s="228"/>
      <c r="K134" s="228"/>
      <c r="L134" s="228"/>
      <c r="M134" s="228"/>
      <c r="N134" s="693"/>
    </row>
    <row r="135" spans="1:14">
      <c r="A135" s="633"/>
      <c r="B135" s="692"/>
      <c r="C135" s="228"/>
      <c r="D135" s="228"/>
      <c r="E135" s="771" t="s">
        <v>84</v>
      </c>
      <c r="F135" s="228"/>
      <c r="G135" s="228"/>
      <c r="H135" s="771"/>
      <c r="I135" s="771"/>
      <c r="J135" s="771"/>
      <c r="K135" s="228"/>
      <c r="L135" s="228"/>
      <c r="M135" s="228"/>
      <c r="N135" s="693"/>
    </row>
    <row r="136" spans="1:14">
      <c r="A136" s="633"/>
      <c r="B136" s="692"/>
      <c r="C136" s="228"/>
      <c r="D136" s="228"/>
      <c r="E136" s="772" t="s">
        <v>145</v>
      </c>
      <c r="F136" s="228"/>
      <c r="G136" s="228"/>
      <c r="H136" s="772"/>
      <c r="I136" s="772"/>
      <c r="J136" s="772"/>
      <c r="K136" s="228"/>
      <c r="L136" s="228"/>
      <c r="M136" s="228"/>
      <c r="N136" s="693"/>
    </row>
    <row r="137" spans="1:14">
      <c r="A137" s="633"/>
      <c r="B137" s="773"/>
      <c r="C137" s="235"/>
      <c r="D137" s="235"/>
      <c r="E137" s="228" t="s">
        <v>86</v>
      </c>
      <c r="F137" s="228"/>
      <c r="G137" s="228"/>
      <c r="H137" s="228"/>
      <c r="I137" s="228"/>
      <c r="J137" s="228"/>
      <c r="K137" s="235"/>
      <c r="L137" s="235"/>
      <c r="M137" s="235"/>
      <c r="N137" s="236"/>
    </row>
    <row r="138" spans="1:14" ht="12.75" customHeight="1">
      <c r="A138" s="633"/>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A140" s="633"/>
      <c r="B140" s="774"/>
      <c r="C140" s="775"/>
      <c r="D140" s="775"/>
      <c r="E140" s="776"/>
      <c r="F140" s="776"/>
      <c r="G140" s="776"/>
      <c r="H140" s="776"/>
      <c r="I140" s="776"/>
      <c r="J140" s="777"/>
      <c r="K140" s="777"/>
      <c r="L140" s="777"/>
      <c r="M140" s="777"/>
      <c r="N140" s="778"/>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AC0BD"/>
    <pageSetUpPr fitToPage="1"/>
  </sheetPr>
  <dimension ref="A1:O140"/>
  <sheetViews>
    <sheetView showGridLines="0" showRowColHeaders="0" topLeftCell="A70" zoomScale="70" zoomScaleNormal="70" workbookViewId="0">
      <selection activeCell="J123" sqref="J123"/>
    </sheetView>
  </sheetViews>
  <sheetFormatPr baseColWidth="10" defaultColWidth="0" defaultRowHeight="14.25"/>
  <cols>
    <col min="1" max="1" width="3" style="633" customWidth="1"/>
    <col min="2" max="2" width="14.28515625" style="633" customWidth="1"/>
    <col min="3" max="3" width="11.5703125" style="633" customWidth="1"/>
    <col min="4" max="4" width="17" style="633" customWidth="1"/>
    <col min="5" max="5" width="12.5703125" style="633" customWidth="1"/>
    <col min="6" max="6" width="8" style="633" customWidth="1"/>
    <col min="7" max="7" width="8.85546875" style="633" customWidth="1"/>
    <col min="8" max="8" width="10.5703125" style="633" customWidth="1"/>
    <col min="9" max="9" width="14.5703125" style="633" customWidth="1"/>
    <col min="10" max="10" width="23.42578125" style="633" customWidth="1"/>
    <col min="11" max="11" width="18" style="633" customWidth="1"/>
    <col min="12" max="12" width="11.42578125" style="633" customWidth="1"/>
    <col min="13" max="13" width="12.85546875" style="633" customWidth="1"/>
    <col min="14" max="14" width="21.5703125" style="633" customWidth="1"/>
    <col min="15" max="15" width="4.42578125" style="627" customWidth="1"/>
    <col min="16" max="16384" width="11.42578125" style="627"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B8" s="634"/>
      <c r="C8" s="635"/>
      <c r="D8" s="635"/>
      <c r="E8" s="635"/>
      <c r="F8" s="970"/>
      <c r="G8" s="970"/>
      <c r="H8" s="970"/>
      <c r="I8" s="970"/>
      <c r="J8" s="635"/>
      <c r="K8" s="636" t="s">
        <v>45</v>
      </c>
      <c r="L8" s="637"/>
      <c r="M8" s="637"/>
      <c r="N8" s="638"/>
    </row>
    <row r="9" spans="1:14" ht="12" customHeight="1">
      <c r="B9" s="639"/>
      <c r="C9" s="640"/>
      <c r="D9" s="640"/>
      <c r="E9" s="640"/>
      <c r="F9" s="971"/>
      <c r="G9" s="971"/>
      <c r="H9" s="971"/>
      <c r="I9" s="971"/>
      <c r="J9" s="640"/>
      <c r="K9" s="641"/>
      <c r="L9" s="642" t="s">
        <v>109</v>
      </c>
      <c r="M9" s="642" t="s">
        <v>110</v>
      </c>
      <c r="N9" s="643" t="s">
        <v>111</v>
      </c>
    </row>
    <row r="10" spans="1:14" ht="21.75" customHeight="1">
      <c r="B10" s="964" t="s">
        <v>199</v>
      </c>
      <c r="C10" s="965"/>
      <c r="D10" s="965"/>
      <c r="E10" s="644" t="s">
        <v>200</v>
      </c>
      <c r="F10" s="972" t="s">
        <v>201</v>
      </c>
      <c r="G10" s="972"/>
      <c r="H10" s="973" t="s">
        <v>257</v>
      </c>
      <c r="I10" s="973"/>
      <c r="J10" s="640"/>
      <c r="K10" s="645"/>
      <c r="L10" s="642"/>
      <c r="M10" s="642"/>
      <c r="N10" s="643"/>
    </row>
    <row r="11" spans="1:14" ht="5.45" customHeight="1">
      <c r="B11" s="646"/>
      <c r="C11" s="647"/>
      <c r="D11" s="647"/>
      <c r="E11" s="648"/>
      <c r="F11" s="640"/>
      <c r="G11" s="640"/>
      <c r="H11" s="649"/>
      <c r="I11" s="640"/>
      <c r="J11" s="640"/>
      <c r="K11" s="645"/>
      <c r="L11" s="642"/>
      <c r="M11" s="642"/>
      <c r="N11" s="643"/>
    </row>
    <row r="12" spans="1:14" ht="19.149999999999999" customHeight="1">
      <c r="B12" s="962" t="s">
        <v>203</v>
      </c>
      <c r="C12" s="963"/>
      <c r="D12" s="963"/>
      <c r="E12" s="963"/>
      <c r="F12" s="640"/>
      <c r="G12" s="640"/>
      <c r="H12" s="640"/>
      <c r="I12" s="640"/>
      <c r="J12" s="640"/>
      <c r="K12" s="641"/>
      <c r="L12" s="642"/>
      <c r="M12" s="642"/>
      <c r="N12" s="643"/>
    </row>
    <row r="13" spans="1:14" ht="23.1" customHeight="1">
      <c r="B13" s="964" t="s">
        <v>204</v>
      </c>
      <c r="C13" s="965"/>
      <c r="D13" s="965"/>
      <c r="E13" s="650" t="s">
        <v>113</v>
      </c>
      <c r="F13" s="650"/>
      <c r="G13" s="651"/>
      <c r="H13" s="966" t="s">
        <v>205</v>
      </c>
      <c r="I13" s="966"/>
      <c r="J13" s="652" t="s">
        <v>113</v>
      </c>
      <c r="K13" s="966" t="s">
        <v>206</v>
      </c>
      <c r="L13" s="966"/>
      <c r="M13" s="652" t="s">
        <v>113</v>
      </c>
      <c r="N13" s="653"/>
    </row>
    <row r="14" spans="1:14" ht="18" customHeight="1">
      <c r="B14" s="654" t="s">
        <v>115</v>
      </c>
      <c r="C14" s="655"/>
      <c r="D14" s="967"/>
      <c r="E14" s="967"/>
      <c r="F14" s="656"/>
      <c r="G14" s="656"/>
      <c r="H14" s="655"/>
      <c r="I14" s="657"/>
      <c r="J14" s="658" t="s">
        <v>116</v>
      </c>
      <c r="K14" s="659"/>
      <c r="L14" s="656"/>
      <c r="M14" s="656"/>
      <c r="N14" s="660"/>
    </row>
    <row r="15" spans="1:14" ht="14.25" customHeight="1" thickBot="1">
      <c r="B15" s="661"/>
      <c r="C15" s="662"/>
      <c r="D15" s="663"/>
      <c r="E15" s="663"/>
      <c r="F15" s="663"/>
      <c r="G15" s="663"/>
      <c r="H15" s="662"/>
      <c r="I15" s="663"/>
      <c r="J15" s="662"/>
      <c r="K15" s="663"/>
      <c r="L15" s="968"/>
      <c r="M15" s="968"/>
      <c r="N15" s="969"/>
    </row>
    <row r="16" spans="1:14" ht="8.4499999999999993" customHeight="1">
      <c r="B16" s="664"/>
      <c r="C16" s="665"/>
      <c r="D16" s="665"/>
      <c r="E16" s="665"/>
      <c r="F16" s="665"/>
      <c r="G16" s="665"/>
      <c r="H16" s="665"/>
      <c r="I16" s="665"/>
      <c r="J16" s="665"/>
      <c r="K16" s="665"/>
      <c r="L16" s="665"/>
      <c r="M16" s="665"/>
      <c r="N16" s="666"/>
    </row>
    <row r="17" spans="1:14" s="694" customFormat="1" ht="18" customHeight="1">
      <c r="A17" s="667"/>
      <c r="B17" s="668" t="s">
        <v>117</v>
      </c>
      <c r="C17" s="669"/>
      <c r="D17" s="670" t="s">
        <v>207</v>
      </c>
      <c r="E17" s="671"/>
      <c r="F17" s="672"/>
      <c r="G17" s="672"/>
      <c r="H17" s="672"/>
      <c r="I17" s="672"/>
      <c r="J17" s="672"/>
      <c r="K17" s="672"/>
      <c r="L17" s="672"/>
      <c r="M17" s="672"/>
      <c r="N17" s="673"/>
    </row>
    <row r="18" spans="1:14" s="694" customFormat="1" ht="24" customHeight="1">
      <c r="A18" s="667"/>
      <c r="B18" s="418" t="s">
        <v>118</v>
      </c>
      <c r="C18" s="675"/>
      <c r="D18" s="676"/>
      <c r="E18" s="676"/>
      <c r="F18" s="676"/>
      <c r="G18" s="676"/>
      <c r="H18" s="676"/>
      <c r="I18" s="676"/>
      <c r="J18" s="676"/>
      <c r="K18" s="676"/>
      <c r="L18" s="676"/>
      <c r="M18" s="676"/>
      <c r="N18" s="673"/>
    </row>
    <row r="19" spans="1:14" s="694" customFormat="1" ht="20.25" customHeight="1">
      <c r="A19" s="667"/>
      <c r="B19" s="677"/>
      <c r="C19" s="675"/>
      <c r="D19" s="678"/>
      <c r="E19" s="676"/>
      <c r="F19" s="676"/>
      <c r="G19" s="676"/>
      <c r="H19" s="676"/>
      <c r="I19" s="676"/>
      <c r="J19" s="676"/>
      <c r="K19" s="676"/>
      <c r="L19" s="676"/>
      <c r="M19" s="676"/>
      <c r="N19" s="673"/>
    </row>
    <row r="20" spans="1:14" s="694" customFormat="1" ht="11.25" customHeight="1">
      <c r="A20" s="667"/>
      <c r="B20" s="677"/>
      <c r="C20" s="675"/>
      <c r="D20" s="679"/>
      <c r="E20" s="679"/>
      <c r="F20" s="679"/>
      <c r="G20" s="679"/>
      <c r="H20" s="679"/>
      <c r="I20" s="679"/>
      <c r="J20" s="679"/>
      <c r="K20" s="679"/>
      <c r="L20" s="679"/>
      <c r="M20" s="679"/>
      <c r="N20" s="680"/>
    </row>
    <row r="21" spans="1:14" s="694" customFormat="1">
      <c r="A21" s="667"/>
      <c r="B21" s="677" t="s">
        <v>119</v>
      </c>
      <c r="C21" s="681"/>
      <c r="D21" s="676"/>
      <c r="E21" s="676"/>
      <c r="F21" s="676"/>
      <c r="G21" s="676"/>
      <c r="H21" s="676"/>
      <c r="I21" s="671"/>
      <c r="J21" s="682" t="s">
        <v>120</v>
      </c>
      <c r="K21" s="676"/>
      <c r="L21" s="676"/>
      <c r="M21" s="676"/>
      <c r="N21" s="680"/>
    </row>
    <row r="22" spans="1:14" s="694" customFormat="1">
      <c r="A22" s="667"/>
      <c r="B22" s="677"/>
      <c r="C22" s="675"/>
      <c r="D22" s="679"/>
      <c r="E22" s="679"/>
      <c r="F22" s="679"/>
      <c r="G22" s="679"/>
      <c r="H22" s="679"/>
      <c r="I22" s="679"/>
      <c r="J22" s="679"/>
      <c r="K22" s="679"/>
      <c r="L22" s="679"/>
      <c r="M22" s="679"/>
      <c r="N22" s="680"/>
    </row>
    <row r="23" spans="1:14" s="694" customFormat="1">
      <c r="A23" s="667"/>
      <c r="B23" s="677" t="s">
        <v>121</v>
      </c>
      <c r="C23" s="681"/>
      <c r="D23" s="676"/>
      <c r="E23" s="676"/>
      <c r="F23" s="676"/>
      <c r="G23" s="676"/>
      <c r="H23" s="676"/>
      <c r="I23" s="676"/>
      <c r="J23" s="676"/>
      <c r="K23" s="676"/>
      <c r="L23" s="676"/>
      <c r="M23" s="676"/>
      <c r="N23" s="683"/>
    </row>
    <row r="24" spans="1:14" s="694" customFormat="1">
      <c r="A24" s="667"/>
      <c r="B24" s="677"/>
      <c r="C24" s="675"/>
      <c r="D24" s="679"/>
      <c r="E24" s="679"/>
      <c r="F24" s="679"/>
      <c r="G24" s="679"/>
      <c r="H24" s="679"/>
      <c r="I24" s="679"/>
      <c r="J24" s="679"/>
      <c r="K24" s="679"/>
      <c r="L24" s="679"/>
      <c r="M24" s="679"/>
      <c r="N24" s="680"/>
    </row>
    <row r="25" spans="1:14" s="694" customFormat="1">
      <c r="A25" s="667"/>
      <c r="B25" s="677" t="s">
        <v>122</v>
      </c>
      <c r="C25" s="681"/>
      <c r="D25" s="676"/>
      <c r="E25" s="676"/>
      <c r="F25" s="676"/>
      <c r="G25" s="676"/>
      <c r="H25" s="676"/>
      <c r="I25" s="676"/>
      <c r="J25" s="676"/>
      <c r="K25" s="684" t="s">
        <v>117</v>
      </c>
      <c r="L25" s="685"/>
      <c r="M25" s="686" t="s">
        <v>207</v>
      </c>
      <c r="N25" s="687" t="s">
        <v>208</v>
      </c>
    </row>
    <row r="26" spans="1:14" s="694" customFormat="1" ht="12" customHeight="1">
      <c r="A26" s="667"/>
      <c r="B26" s="677"/>
      <c r="C26" s="675"/>
      <c r="D26" s="679"/>
      <c r="E26" s="679"/>
      <c r="F26" s="679"/>
      <c r="G26" s="679"/>
      <c r="H26" s="679"/>
      <c r="I26" s="679"/>
      <c r="J26" s="679"/>
      <c r="K26" s="679"/>
      <c r="L26" s="679"/>
      <c r="M26" s="679"/>
      <c r="N26" s="680"/>
    </row>
    <row r="27" spans="1:14" s="694" customFormat="1">
      <c r="A27" s="667"/>
      <c r="B27" s="677" t="s">
        <v>209</v>
      </c>
      <c r="C27" s="675"/>
      <c r="D27" s="679"/>
      <c r="E27" s="679"/>
      <c r="F27" s="679"/>
      <c r="G27" s="679"/>
      <c r="H27" s="671"/>
      <c r="I27" s="688" t="s">
        <v>210</v>
      </c>
      <c r="J27" s="688" t="s">
        <v>210</v>
      </c>
      <c r="K27" s="672"/>
      <c r="L27" s="679"/>
      <c r="M27" s="679"/>
      <c r="N27" s="680"/>
    </row>
    <row r="28" spans="1:14" s="694" customFormat="1">
      <c r="A28" s="667"/>
      <c r="B28" s="677"/>
      <c r="C28" s="675"/>
      <c r="D28" s="679"/>
      <c r="E28" s="679"/>
      <c r="F28" s="672" t="s">
        <v>125</v>
      </c>
      <c r="G28" s="780"/>
      <c r="H28" s="690" t="s">
        <v>109</v>
      </c>
      <c r="I28" s="690" t="s">
        <v>110</v>
      </c>
      <c r="J28" s="691" t="s">
        <v>111</v>
      </c>
      <c r="K28" s="672"/>
      <c r="L28" s="679"/>
      <c r="M28" s="679"/>
      <c r="N28" s="680"/>
    </row>
    <row r="29" spans="1:14" ht="4.5" customHeight="1" thickBot="1">
      <c r="B29" s="692"/>
      <c r="C29" s="228"/>
      <c r="D29" s="228"/>
      <c r="E29" s="228"/>
      <c r="F29" s="228"/>
      <c r="G29" s="228"/>
      <c r="H29" s="228"/>
      <c r="I29" s="228"/>
      <c r="J29" s="228"/>
      <c r="K29" s="228"/>
      <c r="L29" s="228"/>
      <c r="M29" s="228"/>
      <c r="N29" s="693"/>
    </row>
    <row r="30" spans="1:14" s="694" customFormat="1" ht="25.5" customHeight="1" thickBot="1">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B33" s="697" t="s">
        <v>322</v>
      </c>
      <c r="C33" s="961" t="s">
        <v>191</v>
      </c>
      <c r="D33" s="961"/>
      <c r="E33" s="961"/>
      <c r="F33" s="961"/>
      <c r="G33" s="961"/>
      <c r="H33" s="961"/>
      <c r="I33" s="961"/>
      <c r="J33" s="961"/>
      <c r="K33" s="961"/>
      <c r="L33" s="961" t="s">
        <v>148</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781"/>
      <c r="C36" s="782"/>
      <c r="D36" s="782"/>
      <c r="E36" s="782"/>
      <c r="F36" s="782"/>
      <c r="G36" s="782"/>
      <c r="H36" s="782"/>
      <c r="I36" s="782"/>
      <c r="J36" s="782"/>
      <c r="K36" s="782"/>
      <c r="L36" s="782"/>
      <c r="M36" s="782"/>
      <c r="N36" s="783"/>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B38" s="705" t="s">
        <v>192</v>
      </c>
      <c r="C38" s="949" t="s">
        <v>323</v>
      </c>
      <c r="D38" s="949"/>
      <c r="E38" s="949"/>
      <c r="F38" s="949"/>
      <c r="G38" s="949"/>
      <c r="H38" s="949"/>
      <c r="I38" s="949"/>
      <c r="J38" s="706"/>
      <c r="K38" s="707">
        <f>VLOOKUP(B38,[34]EQUIPOS!$C$6:$G$137,5,0)</f>
        <v>95015.272931157553</v>
      </c>
      <c r="L38" s="955">
        <f>1/45</f>
        <v>2.2222222222222223E-2</v>
      </c>
      <c r="M38" s="955"/>
      <c r="N38" s="708">
        <f>K38*L38</f>
        <v>2111.4505095812792</v>
      </c>
    </row>
    <row r="39" spans="1:14">
      <c r="B39" s="709" t="s">
        <v>193</v>
      </c>
      <c r="C39" s="943" t="s">
        <v>324</v>
      </c>
      <c r="D39" s="943"/>
      <c r="E39" s="943"/>
      <c r="F39" s="943"/>
      <c r="G39" s="943"/>
      <c r="H39" s="943"/>
      <c r="I39" s="943"/>
      <c r="J39" s="710"/>
      <c r="K39" s="711">
        <f>VLOOKUP(B39,[34]EQUIPOS!$C$6:$G$137,5,0)</f>
        <v>160470.23872817721</v>
      </c>
      <c r="L39" s="953">
        <f>1/45</f>
        <v>2.2222222222222223E-2</v>
      </c>
      <c r="M39" s="953"/>
      <c r="N39" s="708">
        <f t="shared" ref="N39:N51" si="0">K39*L39</f>
        <v>3566.0053050706047</v>
      </c>
    </row>
    <row r="40" spans="1:14">
      <c r="B40" s="709" t="s">
        <v>194</v>
      </c>
      <c r="C40" s="943" t="s">
        <v>325</v>
      </c>
      <c r="D40" s="943"/>
      <c r="E40" s="943"/>
      <c r="F40" s="943"/>
      <c r="G40" s="943"/>
      <c r="H40" s="943"/>
      <c r="I40" s="943"/>
      <c r="J40" s="710"/>
      <c r="K40" s="711">
        <f>VLOOKUP(B40,[34]EQUIPOS!$C$6:$G$137,5,0)</f>
        <v>74956.493090135395</v>
      </c>
      <c r="L40" s="953">
        <f>1/45</f>
        <v>2.2222222222222223E-2</v>
      </c>
      <c r="M40" s="953"/>
      <c r="N40" s="708">
        <f t="shared" si="0"/>
        <v>1665.6998464474532</v>
      </c>
    </row>
    <row r="41" spans="1:14">
      <c r="B41" s="709"/>
      <c r="C41" s="943"/>
      <c r="D41" s="943"/>
      <c r="E41" s="943"/>
      <c r="F41" s="943"/>
      <c r="G41" s="943"/>
      <c r="H41" s="943"/>
      <c r="I41" s="943"/>
      <c r="J41" s="710"/>
      <c r="K41" s="711"/>
      <c r="L41" s="953"/>
      <c r="M41" s="953"/>
      <c r="N41" s="708">
        <f t="shared" si="0"/>
        <v>0</v>
      </c>
    </row>
    <row r="42" spans="1:14">
      <c r="B42" s="709"/>
      <c r="C42" s="943"/>
      <c r="D42" s="943"/>
      <c r="E42" s="943"/>
      <c r="F42" s="943"/>
      <c r="G42" s="943"/>
      <c r="H42" s="943"/>
      <c r="I42" s="943"/>
      <c r="J42" s="710"/>
      <c r="K42" s="711"/>
      <c r="L42" s="953"/>
      <c r="M42" s="953"/>
      <c r="N42" s="708">
        <f t="shared" si="0"/>
        <v>0</v>
      </c>
    </row>
    <row r="43" spans="1:14">
      <c r="B43" s="709"/>
      <c r="C43" s="943"/>
      <c r="D43" s="943"/>
      <c r="E43" s="943"/>
      <c r="F43" s="943"/>
      <c r="G43" s="943"/>
      <c r="H43" s="943"/>
      <c r="I43" s="943"/>
      <c r="J43" s="710"/>
      <c r="K43" s="711"/>
      <c r="L43" s="953"/>
      <c r="M43" s="953"/>
      <c r="N43" s="708">
        <f t="shared" si="0"/>
        <v>0</v>
      </c>
    </row>
    <row r="44" spans="1:14">
      <c r="B44" s="709"/>
      <c r="C44" s="943"/>
      <c r="D44" s="943"/>
      <c r="E44" s="943"/>
      <c r="F44" s="943"/>
      <c r="G44" s="943"/>
      <c r="H44" s="943"/>
      <c r="I44" s="943"/>
      <c r="J44" s="710"/>
      <c r="K44" s="711"/>
      <c r="L44" s="953"/>
      <c r="M44" s="953"/>
      <c r="N44" s="708">
        <f t="shared" si="0"/>
        <v>0</v>
      </c>
    </row>
    <row r="45" spans="1:14">
      <c r="B45" s="709"/>
      <c r="C45" s="943"/>
      <c r="D45" s="943"/>
      <c r="E45" s="943"/>
      <c r="F45" s="943"/>
      <c r="G45" s="943"/>
      <c r="H45" s="943"/>
      <c r="I45" s="943"/>
      <c r="J45" s="710"/>
      <c r="K45" s="711"/>
      <c r="L45" s="953"/>
      <c r="M45" s="953"/>
      <c r="N45" s="708">
        <f t="shared" si="0"/>
        <v>0</v>
      </c>
    </row>
    <row r="46" spans="1:14">
      <c r="B46" s="709"/>
      <c r="C46" s="943"/>
      <c r="D46" s="943"/>
      <c r="E46" s="943"/>
      <c r="F46" s="943"/>
      <c r="G46" s="943"/>
      <c r="H46" s="943"/>
      <c r="I46" s="943"/>
      <c r="J46" s="710"/>
      <c r="K46" s="711"/>
      <c r="L46" s="953"/>
      <c r="M46" s="953"/>
      <c r="N46" s="708">
        <f t="shared" si="0"/>
        <v>0</v>
      </c>
    </row>
    <row r="47" spans="1:14">
      <c r="B47" s="709"/>
      <c r="C47" s="943"/>
      <c r="D47" s="943"/>
      <c r="E47" s="943"/>
      <c r="F47" s="943"/>
      <c r="G47" s="943"/>
      <c r="H47" s="943"/>
      <c r="I47" s="943"/>
      <c r="J47" s="710"/>
      <c r="K47" s="711"/>
      <c r="L47" s="953"/>
      <c r="M47" s="953"/>
      <c r="N47" s="708">
        <f t="shared" si="0"/>
        <v>0</v>
      </c>
    </row>
    <row r="48" spans="1:14">
      <c r="B48" s="709"/>
      <c r="C48" s="943"/>
      <c r="D48" s="943"/>
      <c r="E48" s="943"/>
      <c r="F48" s="943"/>
      <c r="G48" s="943"/>
      <c r="H48" s="943"/>
      <c r="I48" s="943"/>
      <c r="J48" s="710"/>
      <c r="K48" s="711"/>
      <c r="L48" s="953"/>
      <c r="M48" s="953"/>
      <c r="N48" s="708">
        <f t="shared" si="0"/>
        <v>0</v>
      </c>
    </row>
    <row r="49" spans="1:14">
      <c r="B49" s="709"/>
      <c r="C49" s="943"/>
      <c r="D49" s="943"/>
      <c r="E49" s="943"/>
      <c r="F49" s="943"/>
      <c r="G49" s="943"/>
      <c r="H49" s="943"/>
      <c r="I49" s="943"/>
      <c r="J49" s="710"/>
      <c r="K49" s="711"/>
      <c r="L49" s="953"/>
      <c r="M49" s="953"/>
      <c r="N49" s="708">
        <f t="shared" si="0"/>
        <v>0</v>
      </c>
    </row>
    <row r="50" spans="1:14">
      <c r="B50" s="709"/>
      <c r="C50" s="943"/>
      <c r="D50" s="943"/>
      <c r="E50" s="943"/>
      <c r="F50" s="943"/>
      <c r="G50" s="943"/>
      <c r="H50" s="943"/>
      <c r="I50" s="943"/>
      <c r="J50" s="710"/>
      <c r="K50" s="711"/>
      <c r="L50" s="953"/>
      <c r="M50" s="953"/>
      <c r="N50" s="708">
        <f t="shared" si="0"/>
        <v>0</v>
      </c>
    </row>
    <row r="51" spans="1:14">
      <c r="B51" s="529"/>
      <c r="C51" s="943"/>
      <c r="D51" s="943"/>
      <c r="E51" s="943"/>
      <c r="F51" s="943"/>
      <c r="G51" s="943"/>
      <c r="H51" s="943"/>
      <c r="I51" s="943"/>
      <c r="J51" s="710"/>
      <c r="K51" s="711"/>
      <c r="L51" s="953"/>
      <c r="M51" s="953"/>
      <c r="N51" s="708">
        <f t="shared" si="0"/>
        <v>0</v>
      </c>
    </row>
    <row r="52" spans="1:14" ht="15.75" customHeight="1" thickBot="1">
      <c r="B52" s="712"/>
      <c r="C52" s="1015" t="s">
        <v>132</v>
      </c>
      <c r="D52" s="1015"/>
      <c r="E52" s="1015"/>
      <c r="F52" s="1015"/>
      <c r="G52" s="1015"/>
      <c r="H52" s="1015"/>
      <c r="I52" s="1015"/>
      <c r="J52" s="713"/>
      <c r="K52" s="714"/>
      <c r="L52" s="954">
        <v>0.05</v>
      </c>
      <c r="M52" s="954"/>
      <c r="N52" s="533">
        <f>L52*N98</f>
        <v>31.689814814814817</v>
      </c>
    </row>
    <row r="53" spans="1:14" ht="15" thickBot="1">
      <c r="A53" s="627"/>
      <c r="B53" s="930" t="s">
        <v>60</v>
      </c>
      <c r="C53" s="931"/>
      <c r="D53" s="931"/>
      <c r="E53" s="931"/>
      <c r="F53" s="931"/>
      <c r="G53" s="931"/>
      <c r="H53" s="931"/>
      <c r="I53" s="931"/>
      <c r="J53" s="931"/>
      <c r="K53" s="931"/>
      <c r="L53" s="931"/>
      <c r="M53" s="932"/>
      <c r="N53" s="716">
        <f>SUM(N38:N52)</f>
        <v>7374.8454759141523</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784"/>
      <c r="C56" s="785"/>
      <c r="D56" s="785"/>
      <c r="E56" s="785"/>
      <c r="F56" s="785"/>
      <c r="G56" s="785"/>
      <c r="H56" s="785"/>
      <c r="I56" s="785"/>
      <c r="J56" s="785"/>
      <c r="K56" s="785"/>
      <c r="L56" s="785"/>
      <c r="M56" s="785"/>
      <c r="N56" s="786"/>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c r="B58" s="705" t="s">
        <v>171</v>
      </c>
      <c r="C58" s="949" t="s">
        <v>304</v>
      </c>
      <c r="D58" s="949"/>
      <c r="E58" s="949"/>
      <c r="F58" s="949"/>
      <c r="G58" s="949"/>
      <c r="H58" s="949"/>
      <c r="I58" s="949"/>
      <c r="J58" s="717" t="s">
        <v>305</v>
      </c>
      <c r="K58" s="718">
        <v>22</v>
      </c>
      <c r="L58" s="1013">
        <f>VLOOKUP(B58,[34]MATERIALES!$C$6:$F$373,4,0)</f>
        <v>80.139002610341748</v>
      </c>
      <c r="M58" s="1014"/>
      <c r="N58" s="708">
        <f>K58*L58</f>
        <v>1763.0580574275184</v>
      </c>
    </row>
    <row r="59" spans="1:14">
      <c r="B59" s="709" t="s">
        <v>326</v>
      </c>
      <c r="C59" s="943" t="s">
        <v>327</v>
      </c>
      <c r="D59" s="943"/>
      <c r="E59" s="943"/>
      <c r="F59" s="943"/>
      <c r="G59" s="943"/>
      <c r="H59" s="943"/>
      <c r="I59" s="943"/>
      <c r="J59" s="719" t="s">
        <v>148</v>
      </c>
      <c r="K59" s="720">
        <v>1.25</v>
      </c>
      <c r="L59" s="1011">
        <v>32200</v>
      </c>
      <c r="M59" s="1012"/>
      <c r="N59" s="708">
        <f t="shared" ref="N59:N72" si="1">K59*L59</f>
        <v>40250</v>
      </c>
    </row>
    <row r="60" spans="1:14">
      <c r="B60" s="709"/>
      <c r="C60" s="943"/>
      <c r="D60" s="943"/>
      <c r="E60" s="943"/>
      <c r="F60" s="943"/>
      <c r="G60" s="943"/>
      <c r="H60" s="943"/>
      <c r="I60" s="943"/>
      <c r="J60" s="719"/>
      <c r="K60" s="720"/>
      <c r="L60" s="1011"/>
      <c r="M60" s="1012"/>
      <c r="N60" s="708">
        <f t="shared" si="1"/>
        <v>0</v>
      </c>
    </row>
    <row r="61" spans="1:14">
      <c r="B61" s="709"/>
      <c r="C61" s="943"/>
      <c r="D61" s="943"/>
      <c r="E61" s="943"/>
      <c r="F61" s="943"/>
      <c r="G61" s="943"/>
      <c r="H61" s="943"/>
      <c r="I61" s="943"/>
      <c r="J61" s="719"/>
      <c r="K61" s="720"/>
      <c r="L61" s="1011"/>
      <c r="M61" s="1012"/>
      <c r="N61" s="708">
        <f t="shared" si="1"/>
        <v>0</v>
      </c>
    </row>
    <row r="62" spans="1:14">
      <c r="B62" s="709"/>
      <c r="C62" s="943"/>
      <c r="D62" s="943"/>
      <c r="E62" s="943"/>
      <c r="F62" s="943"/>
      <c r="G62" s="943"/>
      <c r="H62" s="943"/>
      <c r="I62" s="943"/>
      <c r="J62" s="719"/>
      <c r="K62" s="720"/>
      <c r="L62" s="1011"/>
      <c r="M62" s="1012"/>
      <c r="N62" s="708">
        <f t="shared" si="1"/>
        <v>0</v>
      </c>
    </row>
    <row r="63" spans="1:14">
      <c r="B63" s="709"/>
      <c r="C63" s="943"/>
      <c r="D63" s="943"/>
      <c r="E63" s="943"/>
      <c r="F63" s="943"/>
      <c r="G63" s="943"/>
      <c r="H63" s="943"/>
      <c r="I63" s="943"/>
      <c r="J63" s="719"/>
      <c r="K63" s="720"/>
      <c r="L63" s="1011"/>
      <c r="M63" s="1012"/>
      <c r="N63" s="708">
        <f t="shared" si="1"/>
        <v>0</v>
      </c>
    </row>
    <row r="64" spans="1:14">
      <c r="B64" s="709"/>
      <c r="C64" s="943"/>
      <c r="D64" s="943"/>
      <c r="E64" s="943"/>
      <c r="F64" s="943"/>
      <c r="G64" s="943"/>
      <c r="H64" s="943"/>
      <c r="I64" s="943"/>
      <c r="J64" s="719"/>
      <c r="K64" s="720"/>
      <c r="L64" s="1011"/>
      <c r="M64" s="1012"/>
      <c r="N64" s="708">
        <f t="shared" si="1"/>
        <v>0</v>
      </c>
    </row>
    <row r="65" spans="1:14">
      <c r="B65" s="709"/>
      <c r="C65" s="943"/>
      <c r="D65" s="943"/>
      <c r="E65" s="943"/>
      <c r="F65" s="943"/>
      <c r="G65" s="943"/>
      <c r="H65" s="943"/>
      <c r="I65" s="943"/>
      <c r="J65" s="719"/>
      <c r="K65" s="720"/>
      <c r="L65" s="1011"/>
      <c r="M65" s="1012"/>
      <c r="N65" s="708">
        <f t="shared" si="1"/>
        <v>0</v>
      </c>
    </row>
    <row r="66" spans="1:14">
      <c r="B66" s="709"/>
      <c r="C66" s="943"/>
      <c r="D66" s="943"/>
      <c r="E66" s="943"/>
      <c r="F66" s="943"/>
      <c r="G66" s="943"/>
      <c r="H66" s="943"/>
      <c r="I66" s="943"/>
      <c r="J66" s="719"/>
      <c r="K66" s="720"/>
      <c r="L66" s="1011"/>
      <c r="M66" s="1012"/>
      <c r="N66" s="708">
        <f t="shared" si="1"/>
        <v>0</v>
      </c>
    </row>
    <row r="67" spans="1:14">
      <c r="B67" s="709"/>
      <c r="C67" s="943"/>
      <c r="D67" s="943"/>
      <c r="E67" s="943"/>
      <c r="F67" s="943"/>
      <c r="G67" s="943"/>
      <c r="H67" s="943"/>
      <c r="I67" s="943"/>
      <c r="J67" s="719"/>
      <c r="K67" s="720"/>
      <c r="L67" s="1011"/>
      <c r="M67" s="1012"/>
      <c r="N67" s="708">
        <f t="shared" si="1"/>
        <v>0</v>
      </c>
    </row>
    <row r="68" spans="1:14">
      <c r="B68" s="709"/>
      <c r="C68" s="943"/>
      <c r="D68" s="943"/>
      <c r="E68" s="943"/>
      <c r="F68" s="943"/>
      <c r="G68" s="943"/>
      <c r="H68" s="943"/>
      <c r="I68" s="943"/>
      <c r="J68" s="719"/>
      <c r="K68" s="720"/>
      <c r="L68" s="1011"/>
      <c r="M68" s="1012"/>
      <c r="N68" s="708">
        <f t="shared" si="1"/>
        <v>0</v>
      </c>
    </row>
    <row r="69" spans="1:14">
      <c r="B69" s="709"/>
      <c r="C69" s="943"/>
      <c r="D69" s="943"/>
      <c r="E69" s="943"/>
      <c r="F69" s="943"/>
      <c r="G69" s="943"/>
      <c r="H69" s="943"/>
      <c r="I69" s="943"/>
      <c r="J69" s="719"/>
      <c r="K69" s="720"/>
      <c r="L69" s="1011"/>
      <c r="M69" s="1012"/>
      <c r="N69" s="708">
        <f t="shared" si="1"/>
        <v>0</v>
      </c>
    </row>
    <row r="70" spans="1:14">
      <c r="B70" s="709"/>
      <c r="C70" s="943"/>
      <c r="D70" s="943"/>
      <c r="E70" s="943"/>
      <c r="F70" s="943"/>
      <c r="G70" s="943"/>
      <c r="H70" s="943"/>
      <c r="I70" s="943"/>
      <c r="J70" s="719"/>
      <c r="K70" s="720"/>
      <c r="L70" s="944"/>
      <c r="M70" s="945"/>
      <c r="N70" s="708">
        <f t="shared" si="1"/>
        <v>0</v>
      </c>
    </row>
    <row r="71" spans="1:14">
      <c r="B71" s="709"/>
      <c r="C71" s="943"/>
      <c r="D71" s="943"/>
      <c r="E71" s="943"/>
      <c r="F71" s="943"/>
      <c r="G71" s="943"/>
      <c r="H71" s="943"/>
      <c r="I71" s="943"/>
      <c r="J71" s="719"/>
      <c r="K71" s="720"/>
      <c r="L71" s="944"/>
      <c r="M71" s="945"/>
      <c r="N71" s="708">
        <f t="shared" si="1"/>
        <v>0</v>
      </c>
    </row>
    <row r="72" spans="1:14" ht="15" thickBot="1">
      <c r="B72" s="721"/>
      <c r="C72" s="933"/>
      <c r="D72" s="933"/>
      <c r="E72" s="933"/>
      <c r="F72" s="933"/>
      <c r="G72" s="933"/>
      <c r="H72" s="933"/>
      <c r="I72" s="933"/>
      <c r="J72" s="713"/>
      <c r="K72" s="722"/>
      <c r="L72" s="934"/>
      <c r="M72" s="935"/>
      <c r="N72" s="723">
        <f t="shared" si="1"/>
        <v>0</v>
      </c>
    </row>
    <row r="73" spans="1:14" ht="15" thickBot="1">
      <c r="A73" s="627"/>
      <c r="B73" s="930" t="s">
        <v>60</v>
      </c>
      <c r="C73" s="931"/>
      <c r="D73" s="931"/>
      <c r="E73" s="931"/>
      <c r="F73" s="931"/>
      <c r="G73" s="931"/>
      <c r="H73" s="931"/>
      <c r="I73" s="931"/>
      <c r="J73" s="931"/>
      <c r="K73" s="931"/>
      <c r="L73" s="931"/>
      <c r="M73" s="932"/>
      <c r="N73" s="724">
        <f>SUM(N58:N72)</f>
        <v>42013.058057427515</v>
      </c>
    </row>
    <row r="74" spans="1:14" ht="4.5" customHeight="1">
      <c r="A74" s="627"/>
      <c r="B74" s="254"/>
      <c r="C74" s="255"/>
      <c r="D74" s="255"/>
      <c r="E74" s="255"/>
      <c r="F74" s="255"/>
      <c r="G74" s="255"/>
      <c r="H74" s="255"/>
      <c r="I74" s="255"/>
      <c r="J74" s="255"/>
      <c r="K74" s="255"/>
      <c r="L74" s="255"/>
      <c r="M74" s="255"/>
      <c r="N74" s="256"/>
    </row>
    <row r="75" spans="1:14" s="694" customFormat="1" ht="19.149999999999999" customHeight="1">
      <c r="B75" s="936" t="s">
        <v>63</v>
      </c>
      <c r="C75" s="937"/>
      <c r="D75" s="937"/>
      <c r="E75" s="937"/>
      <c r="F75" s="937"/>
      <c r="G75" s="937"/>
      <c r="H75" s="937"/>
      <c r="I75" s="937"/>
      <c r="J75" s="937"/>
      <c r="K75" s="937"/>
      <c r="L75" s="937"/>
      <c r="M75" s="937"/>
      <c r="N75" s="938"/>
    </row>
    <row r="76" spans="1:14" ht="6.75" customHeight="1" thickBot="1">
      <c r="A76" s="627"/>
      <c r="B76" s="787"/>
      <c r="C76" s="788"/>
      <c r="D76" s="788"/>
      <c r="E76" s="788"/>
      <c r="F76" s="788"/>
      <c r="G76" s="788"/>
      <c r="H76" s="788"/>
      <c r="I76" s="788"/>
      <c r="J76" s="788"/>
      <c r="K76" s="788"/>
      <c r="L76" s="788"/>
      <c r="M76" s="788"/>
      <c r="N76" s="789"/>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B78" s="552" t="s">
        <v>328</v>
      </c>
      <c r="C78" s="1008" t="s">
        <v>329</v>
      </c>
      <c r="D78" s="1009"/>
      <c r="E78" s="1009"/>
      <c r="F78" s="1009"/>
      <c r="G78" s="1009"/>
      <c r="H78" s="1010"/>
      <c r="I78" s="729" t="s">
        <v>153</v>
      </c>
      <c r="J78" s="730">
        <v>1.25</v>
      </c>
      <c r="K78" s="730">
        <v>77</v>
      </c>
      <c r="L78" s="730">
        <f>J78*K78</f>
        <v>96.25</v>
      </c>
      <c r="M78" s="731">
        <f>VLOOKUP(B78,[34]TRANSPORTE!$C$6:$F$40,4,0)</f>
        <v>1321.1150630002205</v>
      </c>
      <c r="N78" s="732">
        <f>L78*M78</f>
        <v>127157.32481377122</v>
      </c>
    </row>
    <row r="79" spans="1:14">
      <c r="B79" s="557"/>
      <c r="C79" s="924" t="s">
        <v>330</v>
      </c>
      <c r="D79" s="925"/>
      <c r="E79" s="925"/>
      <c r="F79" s="925"/>
      <c r="G79" s="925"/>
      <c r="H79" s="926"/>
      <c r="I79" s="733"/>
      <c r="J79" s="734"/>
      <c r="K79" s="734"/>
      <c r="L79" s="734"/>
      <c r="M79" s="735"/>
      <c r="N79" s="732">
        <v>7426</v>
      </c>
    </row>
    <row r="80" spans="1:14">
      <c r="B80" s="557"/>
      <c r="C80" s="924" t="s">
        <v>331</v>
      </c>
      <c r="D80" s="925"/>
      <c r="E80" s="925"/>
      <c r="F80" s="925"/>
      <c r="G80" s="925"/>
      <c r="H80" s="926"/>
      <c r="I80" s="733"/>
      <c r="J80" s="734"/>
      <c r="K80" s="734"/>
      <c r="L80" s="734"/>
      <c r="M80" s="735"/>
      <c r="N80" s="732">
        <v>362</v>
      </c>
    </row>
    <row r="81" spans="1:14">
      <c r="B81" s="557"/>
      <c r="C81" s="924"/>
      <c r="D81" s="925"/>
      <c r="E81" s="925"/>
      <c r="F81" s="925"/>
      <c r="G81" s="925"/>
      <c r="H81" s="926"/>
      <c r="I81" s="733"/>
      <c r="J81" s="734"/>
      <c r="K81" s="734"/>
      <c r="L81" s="734"/>
      <c r="M81" s="735"/>
      <c r="N81" s="732">
        <f t="shared" ref="N81:N82" si="2">L81*M81</f>
        <v>0</v>
      </c>
    </row>
    <row r="82" spans="1:14" ht="15.75" customHeight="1" thickBot="1">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134945.32481377124</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790"/>
      <c r="C86" s="791"/>
      <c r="D86" s="791"/>
      <c r="E86" s="791"/>
      <c r="F86" s="791"/>
      <c r="G86" s="791"/>
      <c r="H86" s="791"/>
      <c r="I86" s="791"/>
      <c r="J86" s="791"/>
      <c r="K86" s="791"/>
      <c r="L86" s="791"/>
      <c r="M86" s="791"/>
      <c r="N86" s="792"/>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B88" s="728" t="s">
        <v>139</v>
      </c>
      <c r="C88" s="921" t="s">
        <v>253</v>
      </c>
      <c r="D88" s="922"/>
      <c r="E88" s="922"/>
      <c r="F88" s="922"/>
      <c r="G88" s="922"/>
      <c r="H88" s="922"/>
      <c r="I88" s="731">
        <f>K88/J88*100</f>
        <v>56666.666666666672</v>
      </c>
      <c r="J88" s="567">
        <v>185</v>
      </c>
      <c r="K88" s="740">
        <f>VLOOKUP(B88,'[34]MANO DE OBRA'!$C$15:$F$79,4,0)</f>
        <v>104833.33333333334</v>
      </c>
      <c r="L88" s="915">
        <v>360</v>
      </c>
      <c r="M88" s="916"/>
      <c r="N88" s="569">
        <f>K88/L88</f>
        <v>291.20370370370375</v>
      </c>
    </row>
    <row r="89" spans="1:14">
      <c r="B89" s="741" t="s">
        <v>195</v>
      </c>
      <c r="C89" s="905" t="s">
        <v>264</v>
      </c>
      <c r="D89" s="906"/>
      <c r="E89" s="906"/>
      <c r="F89" s="906"/>
      <c r="G89" s="906"/>
      <c r="H89" s="907"/>
      <c r="I89" s="735">
        <f>K89/J89*100</f>
        <v>66666.666666666672</v>
      </c>
      <c r="J89" s="571">
        <v>185</v>
      </c>
      <c r="K89" s="742">
        <f>VLOOKUP(B89,'[34]MANO DE OBRA'!$C$15:$F$79,4,0)</f>
        <v>123333.33333333334</v>
      </c>
      <c r="L89" s="1006">
        <v>360</v>
      </c>
      <c r="M89" s="1007"/>
      <c r="N89" s="569">
        <f>K89/L89</f>
        <v>342.59259259259261</v>
      </c>
    </row>
    <row r="90" spans="1:14">
      <c r="B90" s="741"/>
      <c r="C90" s="905"/>
      <c r="D90" s="906"/>
      <c r="E90" s="906"/>
      <c r="F90" s="906"/>
      <c r="G90" s="906"/>
      <c r="H90" s="907"/>
      <c r="I90" s="735"/>
      <c r="J90" s="571"/>
      <c r="K90" s="742"/>
      <c r="L90" s="908"/>
      <c r="M90" s="909"/>
      <c r="N90" s="573"/>
    </row>
    <row r="91" spans="1:14">
      <c r="B91" s="741"/>
      <c r="C91" s="905"/>
      <c r="D91" s="906"/>
      <c r="E91" s="906"/>
      <c r="F91" s="906"/>
      <c r="G91" s="906"/>
      <c r="H91" s="907"/>
      <c r="I91" s="735"/>
      <c r="J91" s="571"/>
      <c r="K91" s="742"/>
      <c r="L91" s="908"/>
      <c r="M91" s="909"/>
      <c r="N91" s="573"/>
    </row>
    <row r="92" spans="1:14">
      <c r="B92" s="741"/>
      <c r="C92" s="905"/>
      <c r="D92" s="906"/>
      <c r="E92" s="906"/>
      <c r="F92" s="906"/>
      <c r="G92" s="906"/>
      <c r="H92" s="907"/>
      <c r="I92" s="735"/>
      <c r="J92" s="571"/>
      <c r="K92" s="742"/>
      <c r="L92" s="908"/>
      <c r="M92" s="909"/>
      <c r="N92" s="573"/>
    </row>
    <row r="93" spans="1:14">
      <c r="B93" s="741"/>
      <c r="C93" s="905"/>
      <c r="D93" s="906"/>
      <c r="E93" s="906"/>
      <c r="F93" s="906"/>
      <c r="G93" s="906"/>
      <c r="H93" s="907"/>
      <c r="I93" s="735"/>
      <c r="J93" s="571"/>
      <c r="K93" s="742"/>
      <c r="L93" s="908"/>
      <c r="M93" s="909"/>
      <c r="N93" s="573"/>
    </row>
    <row r="94" spans="1:14">
      <c r="B94" s="741"/>
      <c r="C94" s="905"/>
      <c r="D94" s="906"/>
      <c r="E94" s="906"/>
      <c r="F94" s="906"/>
      <c r="G94" s="906"/>
      <c r="H94" s="907"/>
      <c r="I94" s="735"/>
      <c r="J94" s="571"/>
      <c r="K94" s="743"/>
      <c r="L94" s="908"/>
      <c r="M94" s="909"/>
      <c r="N94" s="573"/>
    </row>
    <row r="95" spans="1:14">
      <c r="B95" s="741"/>
      <c r="C95" s="905"/>
      <c r="D95" s="906"/>
      <c r="E95" s="906"/>
      <c r="F95" s="906"/>
      <c r="G95" s="906"/>
      <c r="H95" s="907"/>
      <c r="I95" s="735"/>
      <c r="J95" s="571"/>
      <c r="K95" s="743"/>
      <c r="L95" s="908"/>
      <c r="M95" s="909"/>
      <c r="N95" s="573"/>
    </row>
    <row r="96" spans="1:14">
      <c r="B96" s="741"/>
      <c r="C96" s="905"/>
      <c r="D96" s="906"/>
      <c r="E96" s="906"/>
      <c r="F96" s="906"/>
      <c r="G96" s="906"/>
      <c r="H96" s="907"/>
      <c r="I96" s="735"/>
      <c r="J96" s="571"/>
      <c r="K96" s="743"/>
      <c r="L96" s="908"/>
      <c r="M96" s="909"/>
      <c r="N96" s="573"/>
    </row>
    <row r="97" spans="1:14" ht="15.75" customHeight="1" thickBot="1">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633.7962962962963</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184967.02464340918</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793"/>
      <c r="C103" s="794"/>
      <c r="D103" s="794"/>
      <c r="E103" s="794"/>
      <c r="F103" s="794"/>
      <c r="G103" s="794"/>
      <c r="H103" s="794"/>
      <c r="I103" s="794"/>
      <c r="J103" s="794"/>
      <c r="K103" s="794"/>
      <c r="L103" s="794"/>
      <c r="M103" s="794"/>
      <c r="N103" s="795"/>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B105" s="1004" t="s">
        <v>79</v>
      </c>
      <c r="C105" s="1005"/>
      <c r="D105" s="1005"/>
      <c r="E105" s="1005"/>
      <c r="F105" s="1005"/>
      <c r="G105" s="1005"/>
      <c r="H105" s="1005"/>
      <c r="I105" s="812"/>
      <c r="J105" s="813"/>
      <c r="K105" s="584">
        <v>0.2</v>
      </c>
      <c r="L105" s="876">
        <f>K105*N100</f>
        <v>36993.404928681841</v>
      </c>
      <c r="M105" s="877"/>
      <c r="N105" s="878"/>
    </row>
    <row r="106" spans="1:14" ht="15">
      <c r="B106" s="814" t="s">
        <v>80</v>
      </c>
      <c r="C106" s="815"/>
      <c r="D106" s="815"/>
      <c r="E106" s="815"/>
      <c r="F106" s="815"/>
      <c r="G106" s="815"/>
      <c r="H106" s="815"/>
      <c r="I106" s="812"/>
      <c r="J106" s="813"/>
      <c r="K106" s="584">
        <v>0.05</v>
      </c>
      <c r="L106" s="876">
        <f>K106*N100</f>
        <v>9248.3512321704602</v>
      </c>
      <c r="M106" s="877"/>
      <c r="N106" s="878"/>
    </row>
    <row r="107" spans="1:14" ht="15.75" thickBot="1">
      <c r="B107" s="816" t="s">
        <v>81</v>
      </c>
      <c r="C107" s="817"/>
      <c r="D107" s="817"/>
      <c r="E107" s="817"/>
      <c r="F107" s="817"/>
      <c r="G107" s="817"/>
      <c r="H107" s="817"/>
      <c r="I107" s="818"/>
      <c r="J107" s="819"/>
      <c r="K107" s="591">
        <v>0.05</v>
      </c>
      <c r="L107" s="879">
        <f>K107*N100</f>
        <v>9248.3512321704602</v>
      </c>
      <c r="M107" s="880"/>
      <c r="N107" s="881"/>
    </row>
    <row r="108" spans="1:14" s="694" customFormat="1" ht="24.75" customHeight="1" thickBot="1">
      <c r="B108" s="882" t="s">
        <v>60</v>
      </c>
      <c r="C108" s="883"/>
      <c r="D108" s="883"/>
      <c r="E108" s="883"/>
      <c r="F108" s="883"/>
      <c r="G108" s="883"/>
      <c r="H108" s="883"/>
      <c r="I108" s="883"/>
      <c r="J108" s="883"/>
      <c r="K108" s="883"/>
      <c r="L108" s="883"/>
      <c r="M108" s="884"/>
      <c r="N108" s="724">
        <f>L105+L106+L107</f>
        <v>55490.107393022765</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240457.13203643195</v>
      </c>
    </row>
    <row r="111" spans="1:14" ht="7.5" customHeight="1">
      <c r="B111" s="664"/>
      <c r="C111" s="665"/>
      <c r="D111" s="665"/>
      <c r="E111" s="665"/>
      <c r="F111" s="665"/>
      <c r="G111" s="665"/>
      <c r="H111" s="665"/>
      <c r="I111" s="665"/>
      <c r="J111" s="665"/>
      <c r="K111" s="665"/>
      <c r="L111" s="665"/>
      <c r="M111" s="665"/>
      <c r="N111" s="666"/>
    </row>
    <row r="112" spans="1:14" ht="7.5" customHeight="1">
      <c r="B112" s="692"/>
      <c r="C112" s="228"/>
      <c r="D112" s="228"/>
      <c r="E112" s="228"/>
      <c r="F112" s="228"/>
      <c r="G112" s="228"/>
      <c r="H112" s="228"/>
      <c r="I112" s="228"/>
      <c r="J112" s="228"/>
      <c r="K112" s="228"/>
      <c r="L112" s="228"/>
      <c r="M112" s="228"/>
      <c r="N112" s="693"/>
    </row>
    <row r="113" spans="1:14" ht="10.5" customHeight="1">
      <c r="B113" s="692"/>
      <c r="C113" s="228"/>
      <c r="D113" s="228"/>
      <c r="E113" s="228"/>
      <c r="F113" s="228"/>
      <c r="G113" s="228"/>
      <c r="H113" s="228"/>
      <c r="I113" s="228"/>
      <c r="J113" s="228"/>
      <c r="K113" s="228"/>
      <c r="L113" s="228"/>
      <c r="M113" s="228"/>
      <c r="N113" s="693"/>
    </row>
    <row r="114" spans="1:14" ht="12" customHeight="1">
      <c r="B114" s="692"/>
      <c r="C114" s="228"/>
      <c r="D114" s="228"/>
      <c r="E114" s="228"/>
      <c r="F114" s="228"/>
      <c r="G114" s="228"/>
      <c r="H114" s="228"/>
      <c r="I114" s="228"/>
      <c r="J114" s="228"/>
      <c r="K114" s="228"/>
      <c r="L114" s="228"/>
      <c r="M114" s="228"/>
      <c r="N114" s="693"/>
    </row>
    <row r="115" spans="1:14">
      <c r="B115" s="692"/>
      <c r="C115" s="228"/>
      <c r="D115" s="228"/>
      <c r="E115" s="226" t="s">
        <v>83</v>
      </c>
      <c r="F115" s="226"/>
      <c r="G115" s="226"/>
      <c r="H115" s="226"/>
      <c r="I115" s="226"/>
      <c r="J115" s="226"/>
      <c r="K115" s="228"/>
      <c r="L115" s="228"/>
      <c r="M115" s="820"/>
      <c r="N115" s="693"/>
    </row>
    <row r="116" spans="1:14">
      <c r="B116" s="692"/>
      <c r="C116" s="228"/>
      <c r="D116" s="228"/>
      <c r="E116" s="228" t="s">
        <v>84</v>
      </c>
      <c r="F116" s="228"/>
      <c r="G116" s="228"/>
      <c r="H116" s="228"/>
      <c r="I116" s="228"/>
      <c r="J116" s="228"/>
      <c r="K116" s="228"/>
      <c r="L116" s="228"/>
      <c r="M116" s="228"/>
      <c r="N116" s="693"/>
    </row>
    <row r="117" spans="1:14">
      <c r="B117" s="692"/>
      <c r="C117" s="228"/>
      <c r="D117" s="228"/>
      <c r="E117" s="228" t="s">
        <v>85</v>
      </c>
      <c r="F117" s="228"/>
      <c r="G117" s="228"/>
      <c r="H117" s="228"/>
      <c r="I117" s="228"/>
      <c r="J117" s="228"/>
      <c r="K117" s="228"/>
      <c r="L117" s="228"/>
      <c r="M117" s="228"/>
      <c r="N117" s="693"/>
    </row>
    <row r="118" spans="1:14">
      <c r="B118" s="692"/>
      <c r="C118" s="228"/>
      <c r="D118" s="228"/>
      <c r="E118" s="228" t="s">
        <v>86</v>
      </c>
      <c r="F118" s="228"/>
      <c r="G118" s="228"/>
      <c r="H118" s="228"/>
      <c r="I118" s="228"/>
      <c r="J118" s="228"/>
      <c r="K118" s="228"/>
      <c r="L118" s="228"/>
      <c r="M118" s="228"/>
      <c r="N118" s="693"/>
    </row>
    <row r="119" spans="1:14" ht="10.5" customHeight="1" thickBot="1">
      <c r="B119" s="692"/>
      <c r="C119" s="228"/>
      <c r="D119" s="228"/>
      <c r="E119" s="228"/>
      <c r="F119" s="228" t="s">
        <v>87</v>
      </c>
      <c r="G119" s="228"/>
      <c r="H119" s="228"/>
      <c r="I119" s="228"/>
      <c r="J119" s="228"/>
      <c r="K119" s="228"/>
      <c r="L119" s="228"/>
      <c r="M119" s="228"/>
      <c r="N119" s="693"/>
    </row>
    <row r="120" spans="1:14">
      <c r="B120" s="759" t="s">
        <v>142</v>
      </c>
      <c r="C120" s="760"/>
      <c r="D120" s="760"/>
      <c r="E120" s="760"/>
      <c r="F120" s="760"/>
      <c r="G120" s="760"/>
      <c r="H120" s="760"/>
      <c r="I120" s="760"/>
      <c r="J120" s="760"/>
      <c r="K120" s="760"/>
      <c r="L120" s="760"/>
      <c r="M120" s="760"/>
      <c r="N120" s="761"/>
    </row>
    <row r="121" spans="1:14">
      <c r="B121" s="762"/>
      <c r="C121" s="763"/>
      <c r="D121" s="763"/>
      <c r="E121" s="763"/>
      <c r="F121" s="763"/>
      <c r="G121" s="763"/>
      <c r="H121" s="763"/>
      <c r="I121" s="763"/>
      <c r="J121" s="763"/>
      <c r="K121" s="763"/>
      <c r="L121" s="763"/>
      <c r="M121" s="763"/>
      <c r="N121" s="764"/>
    </row>
    <row r="122" spans="1:14">
      <c r="B122" s="762"/>
      <c r="C122" s="763"/>
      <c r="D122" s="763"/>
      <c r="E122" s="763"/>
      <c r="F122" s="763"/>
      <c r="G122" s="763"/>
      <c r="H122" s="763"/>
      <c r="I122" s="763"/>
      <c r="J122" s="763"/>
      <c r="K122" s="763"/>
      <c r="L122" s="763"/>
      <c r="M122" s="763"/>
      <c r="N122" s="764"/>
    </row>
    <row r="123" spans="1:14" ht="15" thickBot="1">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B131" s="768"/>
      <c r="C131" s="769"/>
      <c r="D131" s="769"/>
      <c r="E131" s="769"/>
      <c r="F131" s="769"/>
      <c r="G131" s="769"/>
      <c r="H131" s="769"/>
      <c r="I131" s="769"/>
      <c r="J131" s="769"/>
      <c r="K131" s="769"/>
      <c r="L131" s="769"/>
      <c r="M131" s="769"/>
      <c r="N131" s="770"/>
    </row>
    <row r="132" spans="1:14" ht="9.75" customHeight="1">
      <c r="B132" s="768"/>
      <c r="C132" s="769"/>
      <c r="D132" s="769"/>
      <c r="E132" s="769"/>
      <c r="F132" s="769"/>
      <c r="G132" s="769"/>
      <c r="H132" s="769"/>
      <c r="I132" s="769"/>
      <c r="J132" s="769"/>
      <c r="K132" s="769"/>
      <c r="L132" s="769"/>
      <c r="M132" s="769"/>
      <c r="N132" s="770"/>
    </row>
    <row r="133" spans="1:14">
      <c r="B133" s="223"/>
      <c r="C133" s="235"/>
      <c r="D133" s="235"/>
      <c r="E133" s="235"/>
      <c r="F133" s="235"/>
      <c r="G133" s="235"/>
      <c r="H133" s="235"/>
      <c r="I133" s="235"/>
      <c r="J133" s="235"/>
      <c r="K133" s="235"/>
      <c r="L133" s="235"/>
      <c r="M133" s="235"/>
      <c r="N133" s="236"/>
    </row>
    <row r="134" spans="1:14">
      <c r="B134" s="692"/>
      <c r="C134" s="228"/>
      <c r="D134" s="228"/>
      <c r="E134" s="228" t="s">
        <v>83</v>
      </c>
      <c r="F134" s="226"/>
      <c r="G134" s="226"/>
      <c r="H134" s="228"/>
      <c r="I134" s="228"/>
      <c r="J134" s="228"/>
      <c r="K134" s="228"/>
      <c r="L134" s="228"/>
      <c r="M134" s="228"/>
      <c r="N134" s="693"/>
    </row>
    <row r="135" spans="1:14">
      <c r="B135" s="692"/>
      <c r="C135" s="228"/>
      <c r="D135" s="228"/>
      <c r="E135" s="771" t="s">
        <v>84</v>
      </c>
      <c r="F135" s="228"/>
      <c r="G135" s="228"/>
      <c r="H135" s="771"/>
      <c r="I135" s="771"/>
      <c r="J135" s="771"/>
      <c r="K135" s="228"/>
      <c r="L135" s="228"/>
      <c r="M135" s="228"/>
      <c r="N135" s="693"/>
    </row>
    <row r="136" spans="1:14">
      <c r="B136" s="692"/>
      <c r="C136" s="228"/>
      <c r="D136" s="228"/>
      <c r="E136" s="772" t="s">
        <v>145</v>
      </c>
      <c r="F136" s="228"/>
      <c r="G136" s="228"/>
      <c r="H136" s="772"/>
      <c r="I136" s="772"/>
      <c r="J136" s="772"/>
      <c r="K136" s="228"/>
      <c r="L136" s="228"/>
      <c r="M136" s="228"/>
      <c r="N136" s="693"/>
    </row>
    <row r="137" spans="1:14">
      <c r="B137" s="773"/>
      <c r="C137" s="235"/>
      <c r="D137" s="235"/>
      <c r="E137" s="228" t="s">
        <v>86</v>
      </c>
      <c r="F137" s="228"/>
      <c r="G137" s="228"/>
      <c r="H137" s="228"/>
      <c r="I137" s="228"/>
      <c r="J137" s="228"/>
      <c r="K137" s="235"/>
      <c r="L137" s="235"/>
      <c r="M137" s="235"/>
      <c r="N137" s="236"/>
    </row>
    <row r="138" spans="1:14" ht="12.75" customHeight="1">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B140" s="774"/>
      <c r="C140" s="775"/>
      <c r="D140" s="775"/>
      <c r="E140" s="776"/>
      <c r="F140" s="776"/>
      <c r="G140" s="776"/>
      <c r="H140" s="776"/>
      <c r="I140" s="776"/>
      <c r="J140" s="777"/>
      <c r="K140" s="777"/>
      <c r="L140" s="777"/>
      <c r="M140" s="777"/>
      <c r="N140" s="778"/>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AC0BD"/>
    <pageSetUpPr fitToPage="1"/>
  </sheetPr>
  <dimension ref="A1:O140"/>
  <sheetViews>
    <sheetView showGridLines="0" showRowColHeaders="0" topLeftCell="A67" zoomScale="70" zoomScaleNormal="70" workbookViewId="0">
      <selection activeCell="C33" sqref="C33:I33"/>
    </sheetView>
  </sheetViews>
  <sheetFormatPr baseColWidth="10" defaultColWidth="0" defaultRowHeight="14.25"/>
  <cols>
    <col min="1" max="1" width="3" style="633" customWidth="1"/>
    <col min="2" max="2" width="14.28515625" style="633" customWidth="1"/>
    <col min="3" max="3" width="11.5703125" style="633" customWidth="1"/>
    <col min="4" max="4" width="17" style="633" customWidth="1"/>
    <col min="5" max="5" width="12.5703125" style="633" customWidth="1"/>
    <col min="6" max="6" width="8" style="633" customWidth="1"/>
    <col min="7" max="7" width="8.85546875" style="633" customWidth="1"/>
    <col min="8" max="8" width="10.5703125" style="633" customWidth="1"/>
    <col min="9" max="9" width="14.5703125" style="633" customWidth="1"/>
    <col min="10" max="10" width="23.42578125" style="633" customWidth="1"/>
    <col min="11" max="11" width="18" style="633" customWidth="1"/>
    <col min="12" max="12" width="11.42578125" style="633" customWidth="1"/>
    <col min="13" max="13" width="12.85546875" style="633" customWidth="1"/>
    <col min="14" max="14" width="21.5703125" style="633" customWidth="1"/>
    <col min="15" max="15" width="4.42578125" style="627" customWidth="1"/>
    <col min="16" max="16384" width="11.42578125" style="627"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B8" s="634"/>
      <c r="C8" s="635"/>
      <c r="D8" s="635"/>
      <c r="E8" s="635"/>
      <c r="F8" s="970"/>
      <c r="G8" s="970"/>
      <c r="H8" s="970"/>
      <c r="I8" s="970"/>
      <c r="J8" s="635"/>
      <c r="K8" s="636" t="s">
        <v>45</v>
      </c>
      <c r="L8" s="637"/>
      <c r="M8" s="637"/>
      <c r="N8" s="638"/>
    </row>
    <row r="9" spans="1:14" ht="12" customHeight="1">
      <c r="B9" s="639"/>
      <c r="C9" s="640"/>
      <c r="D9" s="640"/>
      <c r="E9" s="640"/>
      <c r="F9" s="971"/>
      <c r="G9" s="971"/>
      <c r="H9" s="971"/>
      <c r="I9" s="971"/>
      <c r="J9" s="640"/>
      <c r="K9" s="641"/>
      <c r="L9" s="642" t="s">
        <v>109</v>
      </c>
      <c r="M9" s="642" t="s">
        <v>110</v>
      </c>
      <c r="N9" s="643" t="s">
        <v>111</v>
      </c>
    </row>
    <row r="10" spans="1:14" ht="21.75" customHeight="1">
      <c r="B10" s="964" t="s">
        <v>199</v>
      </c>
      <c r="C10" s="965"/>
      <c r="D10" s="965"/>
      <c r="E10" s="644" t="s">
        <v>200</v>
      </c>
      <c r="F10" s="972" t="s">
        <v>201</v>
      </c>
      <c r="G10" s="972"/>
      <c r="H10" s="973" t="s">
        <v>257</v>
      </c>
      <c r="I10" s="973"/>
      <c r="J10" s="640"/>
      <c r="K10" s="645"/>
      <c r="L10" s="642"/>
      <c r="M10" s="642"/>
      <c r="N10" s="643"/>
    </row>
    <row r="11" spans="1:14" ht="5.45" customHeight="1">
      <c r="B11" s="646"/>
      <c r="C11" s="647"/>
      <c r="D11" s="647"/>
      <c r="E11" s="648"/>
      <c r="F11" s="640"/>
      <c r="G11" s="640"/>
      <c r="H11" s="649"/>
      <c r="I11" s="640"/>
      <c r="J11" s="640"/>
      <c r="K11" s="645"/>
      <c r="L11" s="642"/>
      <c r="M11" s="642"/>
      <c r="N11" s="643"/>
    </row>
    <row r="12" spans="1:14" ht="19.149999999999999" customHeight="1">
      <c r="B12" s="962" t="s">
        <v>203</v>
      </c>
      <c r="C12" s="963"/>
      <c r="D12" s="963"/>
      <c r="E12" s="963"/>
      <c r="F12" s="640"/>
      <c r="G12" s="640"/>
      <c r="H12" s="640"/>
      <c r="I12" s="640"/>
      <c r="J12" s="640"/>
      <c r="K12" s="641"/>
      <c r="L12" s="642"/>
      <c r="M12" s="642"/>
      <c r="N12" s="643"/>
    </row>
    <row r="13" spans="1:14" ht="23.1" customHeight="1">
      <c r="B13" s="964" t="s">
        <v>204</v>
      </c>
      <c r="C13" s="965"/>
      <c r="D13" s="965"/>
      <c r="E13" s="650" t="s">
        <v>113</v>
      </c>
      <c r="F13" s="650"/>
      <c r="G13" s="651"/>
      <c r="H13" s="966" t="s">
        <v>205</v>
      </c>
      <c r="I13" s="966"/>
      <c r="J13" s="652" t="s">
        <v>113</v>
      </c>
      <c r="K13" s="966" t="s">
        <v>206</v>
      </c>
      <c r="L13" s="966"/>
      <c r="M13" s="652" t="s">
        <v>113</v>
      </c>
      <c r="N13" s="653"/>
    </row>
    <row r="14" spans="1:14" ht="18" customHeight="1">
      <c r="B14" s="654" t="s">
        <v>115</v>
      </c>
      <c r="C14" s="655"/>
      <c r="D14" s="967"/>
      <c r="E14" s="967"/>
      <c r="F14" s="656"/>
      <c r="G14" s="656"/>
      <c r="H14" s="655"/>
      <c r="I14" s="657"/>
      <c r="J14" s="658" t="s">
        <v>116</v>
      </c>
      <c r="K14" s="659"/>
      <c r="L14" s="656"/>
      <c r="M14" s="656"/>
      <c r="N14" s="660"/>
    </row>
    <row r="15" spans="1:14" ht="14.25" customHeight="1" thickBot="1">
      <c r="B15" s="661"/>
      <c r="C15" s="662"/>
      <c r="D15" s="663"/>
      <c r="E15" s="663"/>
      <c r="F15" s="663"/>
      <c r="G15" s="663"/>
      <c r="H15" s="662"/>
      <c r="I15" s="663"/>
      <c r="J15" s="662"/>
      <c r="K15" s="663"/>
      <c r="L15" s="968"/>
      <c r="M15" s="968"/>
      <c r="N15" s="969"/>
    </row>
    <row r="16" spans="1:14" ht="8.4499999999999993" customHeight="1">
      <c r="B16" s="664"/>
      <c r="C16" s="665"/>
      <c r="D16" s="665"/>
      <c r="E16" s="665"/>
      <c r="F16" s="665"/>
      <c r="G16" s="665"/>
      <c r="H16" s="665"/>
      <c r="I16" s="665"/>
      <c r="J16" s="665"/>
      <c r="K16" s="665"/>
      <c r="L16" s="665"/>
      <c r="M16" s="665"/>
      <c r="N16" s="666"/>
    </row>
    <row r="17" spans="1:14" s="694" customFormat="1" ht="18" customHeight="1">
      <c r="A17" s="667"/>
      <c r="B17" s="668" t="s">
        <v>117</v>
      </c>
      <c r="C17" s="669"/>
      <c r="D17" s="670" t="s">
        <v>207</v>
      </c>
      <c r="E17" s="671"/>
      <c r="F17" s="672"/>
      <c r="G17" s="672"/>
      <c r="H17" s="672"/>
      <c r="I17" s="672"/>
      <c r="J17" s="672"/>
      <c r="K17" s="672"/>
      <c r="L17" s="672"/>
      <c r="M17" s="672"/>
      <c r="N17" s="673"/>
    </row>
    <row r="18" spans="1:14" s="694" customFormat="1" ht="24" customHeight="1">
      <c r="A18" s="667"/>
      <c r="B18" s="418" t="s">
        <v>118</v>
      </c>
      <c r="C18" s="675"/>
      <c r="D18" s="676"/>
      <c r="E18" s="676"/>
      <c r="F18" s="676"/>
      <c r="G18" s="676"/>
      <c r="H18" s="676"/>
      <c r="I18" s="676"/>
      <c r="J18" s="676"/>
      <c r="K18" s="676"/>
      <c r="L18" s="676"/>
      <c r="M18" s="676"/>
      <c r="N18" s="673"/>
    </row>
    <row r="19" spans="1:14" s="694" customFormat="1" ht="20.25" customHeight="1">
      <c r="A19" s="667"/>
      <c r="B19" s="677"/>
      <c r="C19" s="675"/>
      <c r="D19" s="678"/>
      <c r="E19" s="676"/>
      <c r="F19" s="676"/>
      <c r="G19" s="676"/>
      <c r="H19" s="676"/>
      <c r="I19" s="676"/>
      <c r="J19" s="676"/>
      <c r="K19" s="676"/>
      <c r="L19" s="676"/>
      <c r="M19" s="676"/>
      <c r="N19" s="673"/>
    </row>
    <row r="20" spans="1:14" s="694" customFormat="1" ht="11.25" customHeight="1">
      <c r="A20" s="667"/>
      <c r="B20" s="677"/>
      <c r="C20" s="675"/>
      <c r="D20" s="679"/>
      <c r="E20" s="679"/>
      <c r="F20" s="679"/>
      <c r="G20" s="679"/>
      <c r="H20" s="679"/>
      <c r="I20" s="679"/>
      <c r="J20" s="679"/>
      <c r="K20" s="679"/>
      <c r="L20" s="679"/>
      <c r="M20" s="679"/>
      <c r="N20" s="680"/>
    </row>
    <row r="21" spans="1:14" s="694" customFormat="1">
      <c r="A21" s="667"/>
      <c r="B21" s="677" t="s">
        <v>119</v>
      </c>
      <c r="C21" s="681"/>
      <c r="D21" s="676"/>
      <c r="E21" s="676"/>
      <c r="F21" s="676"/>
      <c r="G21" s="676"/>
      <c r="H21" s="676"/>
      <c r="I21" s="671"/>
      <c r="J21" s="682" t="s">
        <v>120</v>
      </c>
      <c r="K21" s="676"/>
      <c r="L21" s="676"/>
      <c r="M21" s="676"/>
      <c r="N21" s="680"/>
    </row>
    <row r="22" spans="1:14" s="694" customFormat="1">
      <c r="A22" s="667"/>
      <c r="B22" s="677"/>
      <c r="C22" s="675"/>
      <c r="D22" s="679"/>
      <c r="E22" s="679"/>
      <c r="F22" s="679"/>
      <c r="G22" s="679"/>
      <c r="H22" s="679"/>
      <c r="I22" s="679"/>
      <c r="J22" s="679"/>
      <c r="K22" s="679"/>
      <c r="L22" s="679"/>
      <c r="M22" s="679"/>
      <c r="N22" s="680"/>
    </row>
    <row r="23" spans="1:14" s="694" customFormat="1">
      <c r="A23" s="667"/>
      <c r="B23" s="677" t="s">
        <v>121</v>
      </c>
      <c r="C23" s="681"/>
      <c r="D23" s="676"/>
      <c r="E23" s="676"/>
      <c r="F23" s="676"/>
      <c r="G23" s="676"/>
      <c r="H23" s="676"/>
      <c r="I23" s="676"/>
      <c r="J23" s="676"/>
      <c r="K23" s="676"/>
      <c r="L23" s="676"/>
      <c r="M23" s="676"/>
      <c r="N23" s="683"/>
    </row>
    <row r="24" spans="1:14" s="694" customFormat="1">
      <c r="A24" s="667"/>
      <c r="B24" s="677"/>
      <c r="C24" s="675"/>
      <c r="D24" s="679"/>
      <c r="E24" s="679"/>
      <c r="F24" s="679"/>
      <c r="G24" s="679"/>
      <c r="H24" s="679"/>
      <c r="I24" s="679"/>
      <c r="J24" s="679"/>
      <c r="K24" s="679"/>
      <c r="L24" s="679"/>
      <c r="M24" s="679"/>
      <c r="N24" s="680"/>
    </row>
    <row r="25" spans="1:14" s="694" customFormat="1">
      <c r="A25" s="667"/>
      <c r="B25" s="677" t="s">
        <v>122</v>
      </c>
      <c r="C25" s="681"/>
      <c r="D25" s="676"/>
      <c r="E25" s="676"/>
      <c r="F25" s="676"/>
      <c r="G25" s="676"/>
      <c r="H25" s="676"/>
      <c r="I25" s="676"/>
      <c r="J25" s="676"/>
      <c r="K25" s="684" t="s">
        <v>117</v>
      </c>
      <c r="L25" s="685"/>
      <c r="M25" s="686" t="s">
        <v>207</v>
      </c>
      <c r="N25" s="687" t="s">
        <v>208</v>
      </c>
    </row>
    <row r="26" spans="1:14" s="694" customFormat="1" ht="12" customHeight="1">
      <c r="A26" s="667"/>
      <c r="B26" s="677"/>
      <c r="C26" s="675"/>
      <c r="D26" s="679"/>
      <c r="E26" s="679"/>
      <c r="F26" s="679"/>
      <c r="G26" s="679"/>
      <c r="H26" s="679"/>
      <c r="I26" s="679"/>
      <c r="J26" s="679"/>
      <c r="K26" s="679"/>
      <c r="L26" s="679"/>
      <c r="M26" s="679"/>
      <c r="N26" s="680"/>
    </row>
    <row r="27" spans="1:14" s="694" customFormat="1">
      <c r="A27" s="667"/>
      <c r="B27" s="677" t="s">
        <v>209</v>
      </c>
      <c r="C27" s="675"/>
      <c r="D27" s="679"/>
      <c r="E27" s="679"/>
      <c r="F27" s="679"/>
      <c r="G27" s="679"/>
      <c r="H27" s="671"/>
      <c r="I27" s="688" t="s">
        <v>210</v>
      </c>
      <c r="J27" s="688" t="s">
        <v>210</v>
      </c>
      <c r="K27" s="672"/>
      <c r="L27" s="679"/>
      <c r="M27" s="679"/>
      <c r="N27" s="680"/>
    </row>
    <row r="28" spans="1:14" s="694" customFormat="1">
      <c r="A28" s="667"/>
      <c r="B28" s="677"/>
      <c r="C28" s="675"/>
      <c r="D28" s="679"/>
      <c r="E28" s="679"/>
      <c r="F28" s="672" t="s">
        <v>125</v>
      </c>
      <c r="G28" s="780"/>
      <c r="H28" s="690" t="s">
        <v>109</v>
      </c>
      <c r="I28" s="690" t="s">
        <v>110</v>
      </c>
      <c r="J28" s="691" t="s">
        <v>111</v>
      </c>
      <c r="K28" s="672"/>
      <c r="L28" s="679"/>
      <c r="M28" s="679"/>
      <c r="N28" s="680"/>
    </row>
    <row r="29" spans="1:14" ht="4.5" customHeight="1" thickBot="1">
      <c r="B29" s="692"/>
      <c r="C29" s="228"/>
      <c r="D29" s="228"/>
      <c r="E29" s="228"/>
      <c r="F29" s="228"/>
      <c r="G29" s="228"/>
      <c r="H29" s="228"/>
      <c r="I29" s="228"/>
      <c r="J29" s="228"/>
      <c r="K29" s="228"/>
      <c r="L29" s="228"/>
      <c r="M29" s="228"/>
      <c r="N29" s="693"/>
    </row>
    <row r="30" spans="1:14" s="694" customFormat="1" ht="25.5" customHeight="1" thickBot="1">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B33" s="697" t="s">
        <v>265</v>
      </c>
      <c r="C33" s="961" t="s">
        <v>266</v>
      </c>
      <c r="D33" s="961"/>
      <c r="E33" s="961"/>
      <c r="F33" s="961"/>
      <c r="G33" s="961"/>
      <c r="H33" s="961"/>
      <c r="I33" s="961"/>
      <c r="J33" s="961"/>
      <c r="K33" s="961"/>
      <c r="L33" s="961" t="s">
        <v>148</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781"/>
      <c r="C36" s="782"/>
      <c r="D36" s="782"/>
      <c r="E36" s="782"/>
      <c r="F36" s="782"/>
      <c r="G36" s="782"/>
      <c r="H36" s="782"/>
      <c r="I36" s="782"/>
      <c r="J36" s="782"/>
      <c r="K36" s="782"/>
      <c r="L36" s="782"/>
      <c r="M36" s="782"/>
      <c r="N36" s="783"/>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B38" s="705" t="s">
        <v>130</v>
      </c>
      <c r="C38" s="949" t="s">
        <v>260</v>
      </c>
      <c r="D38" s="949"/>
      <c r="E38" s="949"/>
      <c r="F38" s="949"/>
      <c r="G38" s="949"/>
      <c r="H38" s="949"/>
      <c r="I38" s="949"/>
      <c r="J38" s="706"/>
      <c r="K38" s="707">
        <f>VLOOKUP(B38,[34]EQUIPOS!$C$6:$G$137,5,0)</f>
        <v>34152.711992477183</v>
      </c>
      <c r="L38" s="955">
        <f>1/25</f>
        <v>0.04</v>
      </c>
      <c r="M38" s="955"/>
      <c r="N38" s="708"/>
    </row>
    <row r="39" spans="1:14">
      <c r="B39" s="709" t="s">
        <v>129</v>
      </c>
      <c r="C39" s="943" t="s">
        <v>259</v>
      </c>
      <c r="D39" s="943"/>
      <c r="E39" s="943"/>
      <c r="F39" s="943"/>
      <c r="G39" s="943"/>
      <c r="H39" s="943"/>
      <c r="I39" s="943"/>
      <c r="J39" s="710"/>
      <c r="K39" s="711">
        <f>VLOOKUP(B39,[34]EQUIPOS!$C$6:$G$137,5,0)</f>
        <v>128798.48108445799</v>
      </c>
      <c r="L39" s="955">
        <f>1/25</f>
        <v>0.04</v>
      </c>
      <c r="M39" s="955"/>
      <c r="N39" s="708">
        <f t="shared" ref="N39:N51" si="0">K39*L39</f>
        <v>5151.9392433783196</v>
      </c>
    </row>
    <row r="40" spans="1:14">
      <c r="B40" s="709"/>
      <c r="C40" s="943"/>
      <c r="D40" s="943"/>
      <c r="E40" s="943"/>
      <c r="F40" s="943"/>
      <c r="G40" s="943"/>
      <c r="H40" s="943"/>
      <c r="I40" s="943"/>
      <c r="J40" s="710"/>
      <c r="K40" s="711"/>
      <c r="L40" s="955"/>
      <c r="M40" s="955"/>
      <c r="N40" s="708">
        <f t="shared" si="0"/>
        <v>0</v>
      </c>
    </row>
    <row r="41" spans="1:14">
      <c r="B41" s="709"/>
      <c r="C41" s="943"/>
      <c r="D41" s="943"/>
      <c r="E41" s="943"/>
      <c r="F41" s="943"/>
      <c r="G41" s="943"/>
      <c r="H41" s="943"/>
      <c r="I41" s="943"/>
      <c r="J41" s="710"/>
      <c r="K41" s="711"/>
      <c r="L41" s="953"/>
      <c r="M41" s="953"/>
      <c r="N41" s="708">
        <f t="shared" si="0"/>
        <v>0</v>
      </c>
    </row>
    <row r="42" spans="1:14">
      <c r="B42" s="709"/>
      <c r="C42" s="943"/>
      <c r="D42" s="943"/>
      <c r="E42" s="943"/>
      <c r="F42" s="943"/>
      <c r="G42" s="943"/>
      <c r="H42" s="943"/>
      <c r="I42" s="943"/>
      <c r="J42" s="710"/>
      <c r="K42" s="711"/>
      <c r="L42" s="953"/>
      <c r="M42" s="953"/>
      <c r="N42" s="708">
        <f t="shared" si="0"/>
        <v>0</v>
      </c>
    </row>
    <row r="43" spans="1:14">
      <c r="B43" s="709"/>
      <c r="C43" s="943"/>
      <c r="D43" s="943"/>
      <c r="E43" s="943"/>
      <c r="F43" s="943"/>
      <c r="G43" s="943"/>
      <c r="H43" s="943"/>
      <c r="I43" s="943"/>
      <c r="J43" s="710"/>
      <c r="K43" s="711"/>
      <c r="L43" s="953"/>
      <c r="M43" s="953"/>
      <c r="N43" s="708">
        <f t="shared" si="0"/>
        <v>0</v>
      </c>
    </row>
    <row r="44" spans="1:14">
      <c r="B44" s="709"/>
      <c r="C44" s="943"/>
      <c r="D44" s="943"/>
      <c r="E44" s="943"/>
      <c r="F44" s="943"/>
      <c r="G44" s="943"/>
      <c r="H44" s="943"/>
      <c r="I44" s="943"/>
      <c r="J44" s="710"/>
      <c r="K44" s="711"/>
      <c r="L44" s="953"/>
      <c r="M44" s="953"/>
      <c r="N44" s="708">
        <f t="shared" si="0"/>
        <v>0</v>
      </c>
    </row>
    <row r="45" spans="1:14">
      <c r="B45" s="709"/>
      <c r="C45" s="943"/>
      <c r="D45" s="943"/>
      <c r="E45" s="943"/>
      <c r="F45" s="943"/>
      <c r="G45" s="943"/>
      <c r="H45" s="943"/>
      <c r="I45" s="943"/>
      <c r="J45" s="710"/>
      <c r="K45" s="711"/>
      <c r="L45" s="953"/>
      <c r="M45" s="953"/>
      <c r="N45" s="708">
        <f t="shared" si="0"/>
        <v>0</v>
      </c>
    </row>
    <row r="46" spans="1:14">
      <c r="B46" s="709"/>
      <c r="C46" s="943"/>
      <c r="D46" s="943"/>
      <c r="E46" s="943"/>
      <c r="F46" s="943"/>
      <c r="G46" s="943"/>
      <c r="H46" s="943"/>
      <c r="I46" s="943"/>
      <c r="J46" s="710"/>
      <c r="K46" s="711"/>
      <c r="L46" s="953"/>
      <c r="M46" s="953"/>
      <c r="N46" s="708">
        <f t="shared" si="0"/>
        <v>0</v>
      </c>
    </row>
    <row r="47" spans="1:14">
      <c r="B47" s="709"/>
      <c r="C47" s="943"/>
      <c r="D47" s="943"/>
      <c r="E47" s="943"/>
      <c r="F47" s="943"/>
      <c r="G47" s="943"/>
      <c r="H47" s="943"/>
      <c r="I47" s="943"/>
      <c r="J47" s="710"/>
      <c r="K47" s="711"/>
      <c r="L47" s="953"/>
      <c r="M47" s="953"/>
      <c r="N47" s="708">
        <f t="shared" si="0"/>
        <v>0</v>
      </c>
    </row>
    <row r="48" spans="1:14">
      <c r="B48" s="709"/>
      <c r="C48" s="943"/>
      <c r="D48" s="943"/>
      <c r="E48" s="943"/>
      <c r="F48" s="943"/>
      <c r="G48" s="943"/>
      <c r="H48" s="943"/>
      <c r="I48" s="943"/>
      <c r="J48" s="710"/>
      <c r="K48" s="711"/>
      <c r="L48" s="953"/>
      <c r="M48" s="953"/>
      <c r="N48" s="708">
        <f t="shared" si="0"/>
        <v>0</v>
      </c>
    </row>
    <row r="49" spans="1:14">
      <c r="B49" s="709"/>
      <c r="C49" s="943"/>
      <c r="D49" s="943"/>
      <c r="E49" s="943"/>
      <c r="F49" s="943"/>
      <c r="G49" s="943"/>
      <c r="H49" s="943"/>
      <c r="I49" s="943"/>
      <c r="J49" s="710"/>
      <c r="K49" s="711"/>
      <c r="L49" s="953"/>
      <c r="M49" s="953"/>
      <c r="N49" s="708">
        <f t="shared" si="0"/>
        <v>0</v>
      </c>
    </row>
    <row r="50" spans="1:14">
      <c r="B50" s="709"/>
      <c r="C50" s="943"/>
      <c r="D50" s="943"/>
      <c r="E50" s="943"/>
      <c r="F50" s="943"/>
      <c r="G50" s="943"/>
      <c r="H50" s="943"/>
      <c r="I50" s="943"/>
      <c r="J50" s="710"/>
      <c r="K50" s="711"/>
      <c r="L50" s="953"/>
      <c r="M50" s="953"/>
      <c r="N50" s="708">
        <f t="shared" si="0"/>
        <v>0</v>
      </c>
    </row>
    <row r="51" spans="1:14">
      <c r="B51" s="529"/>
      <c r="C51" s="943"/>
      <c r="D51" s="943"/>
      <c r="E51" s="943"/>
      <c r="F51" s="943"/>
      <c r="G51" s="943"/>
      <c r="H51" s="943"/>
      <c r="I51" s="943"/>
      <c r="J51" s="710"/>
      <c r="K51" s="711"/>
      <c r="L51" s="953"/>
      <c r="M51" s="953"/>
      <c r="N51" s="708">
        <f t="shared" si="0"/>
        <v>0</v>
      </c>
    </row>
    <row r="52" spans="1:14" ht="15.75" customHeight="1" thickBot="1">
      <c r="B52" s="712"/>
      <c r="C52" s="1015" t="s">
        <v>132</v>
      </c>
      <c r="D52" s="1015"/>
      <c r="E52" s="1015"/>
      <c r="F52" s="1015"/>
      <c r="G52" s="1015"/>
      <c r="H52" s="1015"/>
      <c r="I52" s="1015"/>
      <c r="J52" s="713"/>
      <c r="K52" s="714"/>
      <c r="L52" s="954">
        <v>0.05</v>
      </c>
      <c r="M52" s="954"/>
      <c r="N52" s="533">
        <f>L52*N98</f>
        <v>57.041666666666679</v>
      </c>
    </row>
    <row r="53" spans="1:14" ht="15" thickBot="1">
      <c r="A53" s="627"/>
      <c r="B53" s="930" t="s">
        <v>60</v>
      </c>
      <c r="C53" s="931"/>
      <c r="D53" s="931"/>
      <c r="E53" s="931"/>
      <c r="F53" s="931"/>
      <c r="G53" s="931"/>
      <c r="H53" s="931"/>
      <c r="I53" s="931"/>
      <c r="J53" s="931"/>
      <c r="K53" s="931"/>
      <c r="L53" s="931"/>
      <c r="M53" s="932"/>
      <c r="N53" s="716">
        <f>SUM(N38:N52)</f>
        <v>5208.9809100449866</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784"/>
      <c r="C56" s="785"/>
      <c r="D56" s="785"/>
      <c r="E56" s="785"/>
      <c r="F56" s="785"/>
      <c r="G56" s="785"/>
      <c r="H56" s="785"/>
      <c r="I56" s="785"/>
      <c r="J56" s="785"/>
      <c r="K56" s="785"/>
      <c r="L56" s="785"/>
      <c r="M56" s="785"/>
      <c r="N56" s="786"/>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c r="B58" s="705" t="s">
        <v>267</v>
      </c>
      <c r="C58" s="949" t="s">
        <v>268</v>
      </c>
      <c r="D58" s="949"/>
      <c r="E58" s="949"/>
      <c r="F58" s="949"/>
      <c r="G58" s="949"/>
      <c r="H58" s="949"/>
      <c r="I58" s="949"/>
      <c r="J58" s="717" t="s">
        <v>148</v>
      </c>
      <c r="K58" s="718">
        <v>1.3</v>
      </c>
      <c r="L58" s="1013">
        <f>VLOOKUP(B58,[34]MATERIALES!$C$6:$F$373,4,0)</f>
        <v>6914.3460046305154</v>
      </c>
      <c r="M58" s="1014"/>
      <c r="N58" s="708">
        <f>K58*L58</f>
        <v>8988.64980601967</v>
      </c>
    </row>
    <row r="59" spans="1:14">
      <c r="B59" s="709"/>
      <c r="C59" s="943"/>
      <c r="D59" s="943"/>
      <c r="E59" s="943"/>
      <c r="F59" s="943"/>
      <c r="G59" s="943"/>
      <c r="H59" s="943"/>
      <c r="I59" s="943"/>
      <c r="J59" s="719"/>
      <c r="K59" s="720"/>
      <c r="L59" s="1011"/>
      <c r="M59" s="1012"/>
      <c r="N59" s="708">
        <f t="shared" ref="N59:N72" si="1">K59*L59</f>
        <v>0</v>
      </c>
    </row>
    <row r="60" spans="1:14">
      <c r="B60" s="709"/>
      <c r="C60" s="943"/>
      <c r="D60" s="943"/>
      <c r="E60" s="943"/>
      <c r="F60" s="943"/>
      <c r="G60" s="943"/>
      <c r="H60" s="943"/>
      <c r="I60" s="943"/>
      <c r="J60" s="719"/>
      <c r="K60" s="720"/>
      <c r="L60" s="1011"/>
      <c r="M60" s="1012"/>
      <c r="N60" s="708">
        <f t="shared" si="1"/>
        <v>0</v>
      </c>
    </row>
    <row r="61" spans="1:14">
      <c r="B61" s="709"/>
      <c r="C61" s="943"/>
      <c r="D61" s="943"/>
      <c r="E61" s="943"/>
      <c r="F61" s="943"/>
      <c r="G61" s="943"/>
      <c r="H61" s="943"/>
      <c r="I61" s="943"/>
      <c r="J61" s="719"/>
      <c r="K61" s="720"/>
      <c r="L61" s="1011"/>
      <c r="M61" s="1012"/>
      <c r="N61" s="708">
        <f t="shared" si="1"/>
        <v>0</v>
      </c>
    </row>
    <row r="62" spans="1:14">
      <c r="B62" s="709"/>
      <c r="C62" s="943"/>
      <c r="D62" s="943"/>
      <c r="E62" s="943"/>
      <c r="F62" s="943"/>
      <c r="G62" s="943"/>
      <c r="H62" s="943"/>
      <c r="I62" s="943"/>
      <c r="J62" s="719"/>
      <c r="K62" s="720"/>
      <c r="L62" s="1011"/>
      <c r="M62" s="1012"/>
      <c r="N62" s="708">
        <f t="shared" si="1"/>
        <v>0</v>
      </c>
    </row>
    <row r="63" spans="1:14">
      <c r="B63" s="709"/>
      <c r="C63" s="943"/>
      <c r="D63" s="943"/>
      <c r="E63" s="943"/>
      <c r="F63" s="943"/>
      <c r="G63" s="943"/>
      <c r="H63" s="943"/>
      <c r="I63" s="943"/>
      <c r="J63" s="719"/>
      <c r="K63" s="720"/>
      <c r="L63" s="1011"/>
      <c r="M63" s="1012"/>
      <c r="N63" s="708">
        <f t="shared" si="1"/>
        <v>0</v>
      </c>
    </row>
    <row r="64" spans="1:14">
      <c r="B64" s="709"/>
      <c r="C64" s="943"/>
      <c r="D64" s="943"/>
      <c r="E64" s="943"/>
      <c r="F64" s="943"/>
      <c r="G64" s="943"/>
      <c r="H64" s="943"/>
      <c r="I64" s="943"/>
      <c r="J64" s="719"/>
      <c r="K64" s="720"/>
      <c r="L64" s="1011"/>
      <c r="M64" s="1012"/>
      <c r="N64" s="708">
        <f t="shared" si="1"/>
        <v>0</v>
      </c>
    </row>
    <row r="65" spans="1:14">
      <c r="B65" s="709"/>
      <c r="C65" s="943"/>
      <c r="D65" s="943"/>
      <c r="E65" s="943"/>
      <c r="F65" s="943"/>
      <c r="G65" s="943"/>
      <c r="H65" s="943"/>
      <c r="I65" s="943"/>
      <c r="J65" s="719"/>
      <c r="K65" s="720"/>
      <c r="L65" s="1011"/>
      <c r="M65" s="1012"/>
      <c r="N65" s="708">
        <f t="shared" si="1"/>
        <v>0</v>
      </c>
    </row>
    <row r="66" spans="1:14">
      <c r="B66" s="709"/>
      <c r="C66" s="943"/>
      <c r="D66" s="943"/>
      <c r="E66" s="943"/>
      <c r="F66" s="943"/>
      <c r="G66" s="943"/>
      <c r="H66" s="943"/>
      <c r="I66" s="943"/>
      <c r="J66" s="719"/>
      <c r="K66" s="720"/>
      <c r="L66" s="1011"/>
      <c r="M66" s="1012"/>
      <c r="N66" s="708">
        <f t="shared" si="1"/>
        <v>0</v>
      </c>
    </row>
    <row r="67" spans="1:14">
      <c r="B67" s="709"/>
      <c r="C67" s="943"/>
      <c r="D67" s="943"/>
      <c r="E67" s="943"/>
      <c r="F67" s="943"/>
      <c r="G67" s="943"/>
      <c r="H67" s="943"/>
      <c r="I67" s="943"/>
      <c r="J67" s="719"/>
      <c r="K67" s="720"/>
      <c r="L67" s="1011"/>
      <c r="M67" s="1012"/>
      <c r="N67" s="708">
        <f t="shared" si="1"/>
        <v>0</v>
      </c>
    </row>
    <row r="68" spans="1:14">
      <c r="B68" s="709"/>
      <c r="C68" s="943"/>
      <c r="D68" s="943"/>
      <c r="E68" s="943"/>
      <c r="F68" s="943"/>
      <c r="G68" s="943"/>
      <c r="H68" s="943"/>
      <c r="I68" s="943"/>
      <c r="J68" s="719"/>
      <c r="K68" s="720"/>
      <c r="L68" s="1011"/>
      <c r="M68" s="1012"/>
      <c r="N68" s="708">
        <f t="shared" si="1"/>
        <v>0</v>
      </c>
    </row>
    <row r="69" spans="1:14">
      <c r="B69" s="709"/>
      <c r="C69" s="943"/>
      <c r="D69" s="943"/>
      <c r="E69" s="943"/>
      <c r="F69" s="943"/>
      <c r="G69" s="943"/>
      <c r="H69" s="943"/>
      <c r="I69" s="943"/>
      <c r="J69" s="719"/>
      <c r="K69" s="720"/>
      <c r="L69" s="1011"/>
      <c r="M69" s="1012"/>
      <c r="N69" s="708">
        <f t="shared" si="1"/>
        <v>0</v>
      </c>
    </row>
    <row r="70" spans="1:14">
      <c r="B70" s="709"/>
      <c r="C70" s="943"/>
      <c r="D70" s="943"/>
      <c r="E70" s="943"/>
      <c r="F70" s="943"/>
      <c r="G70" s="943"/>
      <c r="H70" s="943"/>
      <c r="I70" s="943"/>
      <c r="J70" s="719"/>
      <c r="K70" s="720"/>
      <c r="L70" s="1011"/>
      <c r="M70" s="1012"/>
      <c r="N70" s="708">
        <f t="shared" si="1"/>
        <v>0</v>
      </c>
    </row>
    <row r="71" spans="1:14">
      <c r="B71" s="709"/>
      <c r="C71" s="943"/>
      <c r="D71" s="943"/>
      <c r="E71" s="943"/>
      <c r="F71" s="943"/>
      <c r="G71" s="943"/>
      <c r="H71" s="943"/>
      <c r="I71" s="943"/>
      <c r="J71" s="719"/>
      <c r="K71" s="720"/>
      <c r="L71" s="1011"/>
      <c r="M71" s="1012"/>
      <c r="N71" s="708">
        <f t="shared" si="1"/>
        <v>0</v>
      </c>
    </row>
    <row r="72" spans="1:14" ht="15.75" customHeight="1" thickBot="1">
      <c r="B72" s="721"/>
      <c r="C72" s="933"/>
      <c r="D72" s="933"/>
      <c r="E72" s="933"/>
      <c r="F72" s="933"/>
      <c r="G72" s="933"/>
      <c r="H72" s="933"/>
      <c r="I72" s="933"/>
      <c r="J72" s="713"/>
      <c r="K72" s="722"/>
      <c r="L72" s="934"/>
      <c r="M72" s="935"/>
      <c r="N72" s="723">
        <f t="shared" si="1"/>
        <v>0</v>
      </c>
    </row>
    <row r="73" spans="1:14" ht="15" thickBot="1">
      <c r="A73" s="627"/>
      <c r="B73" s="930" t="s">
        <v>60</v>
      </c>
      <c r="C73" s="931"/>
      <c r="D73" s="931"/>
      <c r="E73" s="931"/>
      <c r="F73" s="931"/>
      <c r="G73" s="931"/>
      <c r="H73" s="931"/>
      <c r="I73" s="931"/>
      <c r="J73" s="931"/>
      <c r="K73" s="931"/>
      <c r="L73" s="931"/>
      <c r="M73" s="932"/>
      <c r="N73" s="724">
        <f>SUM(N58:N72)</f>
        <v>8988.64980601967</v>
      </c>
    </row>
    <row r="74" spans="1:14" ht="4.5" customHeight="1">
      <c r="A74" s="627"/>
      <c r="B74" s="254"/>
      <c r="C74" s="255"/>
      <c r="D74" s="255"/>
      <c r="E74" s="255"/>
      <c r="F74" s="255"/>
      <c r="G74" s="255"/>
      <c r="H74" s="255"/>
      <c r="I74" s="255"/>
      <c r="J74" s="255"/>
      <c r="K74" s="255"/>
      <c r="L74" s="255"/>
      <c r="M74" s="255"/>
      <c r="N74" s="256"/>
    </row>
    <row r="75" spans="1:14" s="694" customFormat="1" ht="19.149999999999999" customHeight="1">
      <c r="B75" s="936" t="s">
        <v>63</v>
      </c>
      <c r="C75" s="937"/>
      <c r="D75" s="937"/>
      <c r="E75" s="937"/>
      <c r="F75" s="937"/>
      <c r="G75" s="937"/>
      <c r="H75" s="937"/>
      <c r="I75" s="937"/>
      <c r="J75" s="937"/>
      <c r="K75" s="937"/>
      <c r="L75" s="937"/>
      <c r="M75" s="937"/>
      <c r="N75" s="938"/>
    </row>
    <row r="76" spans="1:14" ht="6.75" customHeight="1" thickBot="1">
      <c r="A76" s="627"/>
      <c r="B76" s="787"/>
      <c r="C76" s="788"/>
      <c r="D76" s="788"/>
      <c r="E76" s="788"/>
      <c r="F76" s="788"/>
      <c r="G76" s="788"/>
      <c r="H76" s="788"/>
      <c r="I76" s="788"/>
      <c r="J76" s="788"/>
      <c r="K76" s="788"/>
      <c r="L76" s="788"/>
      <c r="M76" s="788"/>
      <c r="N76" s="789"/>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B78" s="552" t="s">
        <v>269</v>
      </c>
      <c r="C78" s="1008" t="s">
        <v>270</v>
      </c>
      <c r="D78" s="1009"/>
      <c r="E78" s="1009"/>
      <c r="F78" s="1009"/>
      <c r="G78" s="1009"/>
      <c r="H78" s="1010"/>
      <c r="I78" s="729" t="s">
        <v>153</v>
      </c>
      <c r="J78" s="730">
        <f>K58</f>
        <v>1.3</v>
      </c>
      <c r="K78" s="730">
        <v>1</v>
      </c>
      <c r="L78" s="730">
        <f>J78*K78</f>
        <v>1.3</v>
      </c>
      <c r="M78" s="731">
        <f>VLOOKUP(B78,[34]TRANSPORTE!$C$6:$F$40,4,0)</f>
        <v>1321.1150630002205</v>
      </c>
      <c r="N78" s="732">
        <f>L78*M78</f>
        <v>1717.4495819002868</v>
      </c>
    </row>
    <row r="79" spans="1:14">
      <c r="B79" s="557"/>
      <c r="C79" s="924"/>
      <c r="D79" s="925"/>
      <c r="E79" s="925"/>
      <c r="F79" s="925"/>
      <c r="G79" s="925"/>
      <c r="H79" s="926"/>
      <c r="I79" s="733"/>
      <c r="J79" s="734"/>
      <c r="K79" s="734"/>
      <c r="L79" s="734"/>
      <c r="M79" s="735"/>
      <c r="N79" s="732">
        <f t="shared" ref="N79:N82" si="2">L79*M79</f>
        <v>0</v>
      </c>
    </row>
    <row r="80" spans="1:14">
      <c r="B80" s="557"/>
      <c r="C80" s="924"/>
      <c r="D80" s="925"/>
      <c r="E80" s="925"/>
      <c r="F80" s="925"/>
      <c r="G80" s="925"/>
      <c r="H80" s="926"/>
      <c r="I80" s="733"/>
      <c r="J80" s="734"/>
      <c r="K80" s="734"/>
      <c r="L80" s="734"/>
      <c r="M80" s="735"/>
      <c r="N80" s="732">
        <f t="shared" si="2"/>
        <v>0</v>
      </c>
    </row>
    <row r="81" spans="1:14">
      <c r="B81" s="557"/>
      <c r="C81" s="924"/>
      <c r="D81" s="925"/>
      <c r="E81" s="925"/>
      <c r="F81" s="925"/>
      <c r="G81" s="925"/>
      <c r="H81" s="926"/>
      <c r="I81" s="733"/>
      <c r="J81" s="734"/>
      <c r="K81" s="734"/>
      <c r="L81" s="734"/>
      <c r="M81" s="735"/>
      <c r="N81" s="732">
        <f t="shared" si="2"/>
        <v>0</v>
      </c>
    </row>
    <row r="82" spans="1:14" ht="15.75" customHeight="1" thickBot="1">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1717.4495819002868</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790"/>
      <c r="C86" s="791"/>
      <c r="D86" s="791"/>
      <c r="E86" s="791"/>
      <c r="F86" s="791"/>
      <c r="G86" s="791"/>
      <c r="H86" s="791"/>
      <c r="I86" s="791"/>
      <c r="J86" s="791"/>
      <c r="K86" s="791"/>
      <c r="L86" s="791"/>
      <c r="M86" s="791"/>
      <c r="N86" s="792"/>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B88" s="728" t="s">
        <v>195</v>
      </c>
      <c r="C88" s="921" t="s">
        <v>264</v>
      </c>
      <c r="D88" s="922"/>
      <c r="E88" s="922"/>
      <c r="F88" s="922"/>
      <c r="G88" s="922"/>
      <c r="H88" s="922"/>
      <c r="I88" s="731">
        <f>K88/J88*100</f>
        <v>66666.666666666672</v>
      </c>
      <c r="J88" s="567">
        <v>185</v>
      </c>
      <c r="K88" s="740">
        <f>VLOOKUP(B88,'[34]MANO DE OBRA'!$C$15:$F$79,4,0)</f>
        <v>123333.33333333334</v>
      </c>
      <c r="L88" s="1018">
        <v>200</v>
      </c>
      <c r="M88" s="1019"/>
      <c r="N88" s="569">
        <f>K88/L88</f>
        <v>616.66666666666674</v>
      </c>
    </row>
    <row r="89" spans="1:14">
      <c r="B89" s="741" t="s">
        <v>139</v>
      </c>
      <c r="C89" s="905" t="s">
        <v>253</v>
      </c>
      <c r="D89" s="906"/>
      <c r="E89" s="906"/>
      <c r="F89" s="906"/>
      <c r="G89" s="906"/>
      <c r="H89" s="907"/>
      <c r="I89" s="735">
        <f>K89/J89*100</f>
        <v>56666.666666666672</v>
      </c>
      <c r="J89" s="571">
        <v>185</v>
      </c>
      <c r="K89" s="742">
        <f>VLOOKUP(B89,'[34]MANO DE OBRA'!$C$15:$F$79,4,0)</f>
        <v>104833.33333333334</v>
      </c>
      <c r="L89" s="908">
        <v>200</v>
      </c>
      <c r="M89" s="909"/>
      <c r="N89" s="569">
        <f>K89/L89</f>
        <v>524.16666666666674</v>
      </c>
    </row>
    <row r="90" spans="1:14">
      <c r="B90" s="741"/>
      <c r="C90" s="905"/>
      <c r="D90" s="906"/>
      <c r="E90" s="906"/>
      <c r="F90" s="906"/>
      <c r="G90" s="906"/>
      <c r="H90" s="907"/>
      <c r="I90" s="735"/>
      <c r="J90" s="571"/>
      <c r="K90" s="742"/>
      <c r="L90" s="908"/>
      <c r="M90" s="909"/>
      <c r="N90" s="573"/>
    </row>
    <row r="91" spans="1:14">
      <c r="B91" s="741"/>
      <c r="C91" s="905"/>
      <c r="D91" s="906"/>
      <c r="E91" s="906"/>
      <c r="F91" s="906"/>
      <c r="G91" s="906"/>
      <c r="H91" s="907"/>
      <c r="I91" s="735"/>
      <c r="J91" s="571"/>
      <c r="K91" s="742"/>
      <c r="L91" s="908"/>
      <c r="M91" s="909"/>
      <c r="N91" s="573"/>
    </row>
    <row r="92" spans="1:14">
      <c r="B92" s="741"/>
      <c r="C92" s="905"/>
      <c r="D92" s="906"/>
      <c r="E92" s="906"/>
      <c r="F92" s="906"/>
      <c r="G92" s="906"/>
      <c r="H92" s="907"/>
      <c r="I92" s="735"/>
      <c r="J92" s="571"/>
      <c r="K92" s="742"/>
      <c r="L92" s="908"/>
      <c r="M92" s="909"/>
      <c r="N92" s="573"/>
    </row>
    <row r="93" spans="1:14">
      <c r="B93" s="741"/>
      <c r="C93" s="905"/>
      <c r="D93" s="906"/>
      <c r="E93" s="906"/>
      <c r="F93" s="906"/>
      <c r="G93" s="906"/>
      <c r="H93" s="907"/>
      <c r="I93" s="735"/>
      <c r="J93" s="571"/>
      <c r="K93" s="743"/>
      <c r="L93" s="908"/>
      <c r="M93" s="909"/>
      <c r="N93" s="573"/>
    </row>
    <row r="94" spans="1:14">
      <c r="B94" s="741"/>
      <c r="C94" s="905"/>
      <c r="D94" s="906"/>
      <c r="E94" s="906"/>
      <c r="F94" s="906"/>
      <c r="G94" s="906"/>
      <c r="H94" s="907"/>
      <c r="I94" s="735"/>
      <c r="J94" s="571"/>
      <c r="K94" s="743"/>
      <c r="L94" s="908"/>
      <c r="M94" s="909"/>
      <c r="N94" s="573"/>
    </row>
    <row r="95" spans="1:14">
      <c r="B95" s="741"/>
      <c r="C95" s="905"/>
      <c r="D95" s="906"/>
      <c r="E95" s="906"/>
      <c r="F95" s="906"/>
      <c r="G95" s="906"/>
      <c r="H95" s="907"/>
      <c r="I95" s="735"/>
      <c r="J95" s="571"/>
      <c r="K95" s="743"/>
      <c r="L95" s="908"/>
      <c r="M95" s="909"/>
      <c r="N95" s="573"/>
    </row>
    <row r="96" spans="1:14">
      <c r="B96" s="741"/>
      <c r="C96" s="905"/>
      <c r="D96" s="906"/>
      <c r="E96" s="906"/>
      <c r="F96" s="906"/>
      <c r="G96" s="906"/>
      <c r="H96" s="907"/>
      <c r="I96" s="735"/>
      <c r="J96" s="571"/>
      <c r="K96" s="743"/>
      <c r="L96" s="908"/>
      <c r="M96" s="909"/>
      <c r="N96" s="573"/>
    </row>
    <row r="97" spans="1:14" ht="15.75" customHeight="1" thickBot="1">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1140.8333333333335</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17055.913631298277</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793"/>
      <c r="C103" s="794"/>
      <c r="D103" s="794"/>
      <c r="E103" s="794"/>
      <c r="F103" s="794"/>
      <c r="G103" s="794"/>
      <c r="H103" s="794"/>
      <c r="I103" s="794"/>
      <c r="J103" s="794"/>
      <c r="K103" s="794"/>
      <c r="L103" s="794"/>
      <c r="M103" s="794"/>
      <c r="N103" s="795"/>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B105" s="1016" t="s">
        <v>79</v>
      </c>
      <c r="C105" s="1017"/>
      <c r="D105" s="1017"/>
      <c r="E105" s="1017"/>
      <c r="F105" s="1017"/>
      <c r="G105" s="1017"/>
      <c r="H105" s="1017"/>
      <c r="I105" s="796"/>
      <c r="J105" s="797"/>
      <c r="K105" s="584">
        <v>0.2</v>
      </c>
      <c r="L105" s="876">
        <f>K105*N100</f>
        <v>3411.1827262596557</v>
      </c>
      <c r="M105" s="877"/>
      <c r="N105" s="878"/>
    </row>
    <row r="106" spans="1:14" ht="15">
      <c r="B106" s="798" t="s">
        <v>80</v>
      </c>
      <c r="C106" s="799"/>
      <c r="D106" s="799"/>
      <c r="E106" s="799"/>
      <c r="F106" s="799"/>
      <c r="G106" s="799"/>
      <c r="H106" s="799"/>
      <c r="I106" s="796"/>
      <c r="J106" s="797"/>
      <c r="K106" s="584">
        <v>0.05</v>
      </c>
      <c r="L106" s="876">
        <f>K106*N100</f>
        <v>852.79568156491393</v>
      </c>
      <c r="M106" s="877"/>
      <c r="N106" s="878"/>
    </row>
    <row r="107" spans="1:14" ht="15.75" thickBot="1">
      <c r="B107" s="800" t="s">
        <v>81</v>
      </c>
      <c r="C107" s="801"/>
      <c r="D107" s="801"/>
      <c r="E107" s="801"/>
      <c r="F107" s="801"/>
      <c r="G107" s="801"/>
      <c r="H107" s="801"/>
      <c r="I107" s="802"/>
      <c r="J107" s="803"/>
      <c r="K107" s="591">
        <v>0.05</v>
      </c>
      <c r="L107" s="879">
        <f>K107*N100</f>
        <v>852.79568156491393</v>
      </c>
      <c r="M107" s="880"/>
      <c r="N107" s="881"/>
    </row>
    <row r="108" spans="1:14" s="694" customFormat="1" ht="24.75" customHeight="1" thickBot="1">
      <c r="B108" s="882" t="s">
        <v>60</v>
      </c>
      <c r="C108" s="883"/>
      <c r="D108" s="883"/>
      <c r="E108" s="883"/>
      <c r="F108" s="883"/>
      <c r="G108" s="883"/>
      <c r="H108" s="883"/>
      <c r="I108" s="883"/>
      <c r="J108" s="883"/>
      <c r="K108" s="883"/>
      <c r="L108" s="883"/>
      <c r="M108" s="884"/>
      <c r="N108" s="724">
        <f>L105+L106+L107</f>
        <v>5116.7740893894834</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22172.687720687762</v>
      </c>
    </row>
    <row r="111" spans="1:14" ht="7.5" customHeight="1">
      <c r="B111" s="664"/>
      <c r="C111" s="665"/>
      <c r="D111" s="665"/>
      <c r="E111" s="665"/>
      <c r="F111" s="665"/>
      <c r="G111" s="665"/>
      <c r="H111" s="665"/>
      <c r="I111" s="665"/>
      <c r="J111" s="665"/>
      <c r="K111" s="665"/>
      <c r="L111" s="665"/>
      <c r="M111" s="665"/>
      <c r="N111" s="666"/>
    </row>
    <row r="112" spans="1:14" ht="7.5" customHeight="1">
      <c r="B112" s="692"/>
      <c r="C112" s="228"/>
      <c r="D112" s="228"/>
      <c r="E112" s="228"/>
      <c r="F112" s="228"/>
      <c r="G112" s="228"/>
      <c r="H112" s="228"/>
      <c r="I112" s="228"/>
      <c r="J112" s="228"/>
      <c r="K112" s="228"/>
      <c r="L112" s="228"/>
      <c r="M112" s="228"/>
      <c r="N112" s="693"/>
    </row>
    <row r="113" spans="1:14" ht="10.5" customHeight="1">
      <c r="B113" s="692"/>
      <c r="C113" s="228"/>
      <c r="D113" s="228"/>
      <c r="E113" s="228"/>
      <c r="F113" s="228"/>
      <c r="G113" s="228"/>
      <c r="H113" s="228"/>
      <c r="I113" s="228"/>
      <c r="J113" s="228"/>
      <c r="K113" s="228"/>
      <c r="L113" s="228"/>
      <c r="M113" s="228"/>
      <c r="N113" s="693"/>
    </row>
    <row r="114" spans="1:14" ht="12" customHeight="1">
      <c r="B114" s="692"/>
      <c r="C114" s="228"/>
      <c r="D114" s="228"/>
      <c r="E114" s="228"/>
      <c r="F114" s="228"/>
      <c r="G114" s="228"/>
      <c r="H114" s="228"/>
      <c r="I114" s="228"/>
      <c r="J114" s="228"/>
      <c r="K114" s="228"/>
      <c r="L114" s="228"/>
      <c r="M114" s="228"/>
      <c r="N114" s="693"/>
    </row>
    <row r="115" spans="1:14">
      <c r="B115" s="692"/>
      <c r="C115" s="228"/>
      <c r="D115" s="228"/>
      <c r="E115" s="226" t="s">
        <v>83</v>
      </c>
      <c r="F115" s="226"/>
      <c r="G115" s="226"/>
      <c r="H115" s="226"/>
      <c r="I115" s="226"/>
      <c r="J115" s="226"/>
      <c r="K115" s="228"/>
      <c r="L115" s="228"/>
      <c r="M115" s="228"/>
      <c r="N115" s="693"/>
    </row>
    <row r="116" spans="1:14">
      <c r="B116" s="692"/>
      <c r="C116" s="228"/>
      <c r="D116" s="228"/>
      <c r="E116" s="228" t="s">
        <v>84</v>
      </c>
      <c r="F116" s="228"/>
      <c r="G116" s="228"/>
      <c r="H116" s="228"/>
      <c r="I116" s="228"/>
      <c r="J116" s="228"/>
      <c r="K116" s="228"/>
      <c r="L116" s="228"/>
      <c r="M116" s="228"/>
      <c r="N116" s="693"/>
    </row>
    <row r="117" spans="1:14">
      <c r="B117" s="692"/>
      <c r="C117" s="228"/>
      <c r="D117" s="228"/>
      <c r="E117" s="228" t="s">
        <v>85</v>
      </c>
      <c r="F117" s="228"/>
      <c r="G117" s="228"/>
      <c r="H117" s="228"/>
      <c r="I117" s="228"/>
      <c r="J117" s="228"/>
      <c r="K117" s="228"/>
      <c r="L117" s="228"/>
      <c r="M117" s="228"/>
      <c r="N117" s="693"/>
    </row>
    <row r="118" spans="1:14">
      <c r="B118" s="692"/>
      <c r="C118" s="228"/>
      <c r="D118" s="228"/>
      <c r="E118" s="228" t="s">
        <v>86</v>
      </c>
      <c r="F118" s="228"/>
      <c r="G118" s="228"/>
      <c r="H118" s="228"/>
      <c r="I118" s="228"/>
      <c r="J118" s="228"/>
      <c r="K118" s="228"/>
      <c r="L118" s="228"/>
      <c r="M118" s="228"/>
      <c r="N118" s="693"/>
    </row>
    <row r="119" spans="1:14" ht="10.5" customHeight="1" thickBot="1">
      <c r="B119" s="692"/>
      <c r="C119" s="228"/>
      <c r="D119" s="228"/>
      <c r="E119" s="228"/>
      <c r="F119" s="228" t="s">
        <v>87</v>
      </c>
      <c r="G119" s="228"/>
      <c r="H119" s="228"/>
      <c r="I119" s="228"/>
      <c r="J119" s="228"/>
      <c r="K119" s="228"/>
      <c r="L119" s="228"/>
      <c r="M119" s="228"/>
      <c r="N119" s="693"/>
    </row>
    <row r="120" spans="1:14">
      <c r="B120" s="759" t="s">
        <v>142</v>
      </c>
      <c r="C120" s="760"/>
      <c r="D120" s="760"/>
      <c r="E120" s="760"/>
      <c r="F120" s="760"/>
      <c r="G120" s="760"/>
      <c r="H120" s="760"/>
      <c r="I120" s="760"/>
      <c r="J120" s="760"/>
      <c r="K120" s="760"/>
      <c r="L120" s="760"/>
      <c r="M120" s="760"/>
      <c r="N120" s="761"/>
    </row>
    <row r="121" spans="1:14">
      <c r="B121" s="762"/>
      <c r="C121" s="763"/>
      <c r="D121" s="763"/>
      <c r="E121" s="763"/>
      <c r="F121" s="763"/>
      <c r="G121" s="763"/>
      <c r="H121" s="763"/>
      <c r="I121" s="763"/>
      <c r="J121" s="763"/>
      <c r="K121" s="763"/>
      <c r="L121" s="763"/>
      <c r="M121" s="763"/>
      <c r="N121" s="764"/>
    </row>
    <row r="122" spans="1:14">
      <c r="B122" s="762"/>
      <c r="C122" s="763"/>
      <c r="D122" s="763"/>
      <c r="E122" s="763"/>
      <c r="F122" s="763"/>
      <c r="G122" s="763"/>
      <c r="H122" s="763"/>
      <c r="I122" s="763"/>
      <c r="J122" s="763"/>
      <c r="K122" s="763"/>
      <c r="L122" s="763"/>
      <c r="M122" s="763"/>
      <c r="N122" s="764"/>
    </row>
    <row r="123" spans="1:14" ht="15" thickBot="1">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B131" s="768"/>
      <c r="C131" s="769"/>
      <c r="D131" s="769"/>
      <c r="E131" s="769"/>
      <c r="F131" s="769"/>
      <c r="G131" s="769"/>
      <c r="H131" s="769"/>
      <c r="I131" s="769"/>
      <c r="J131" s="769"/>
      <c r="K131" s="769"/>
      <c r="L131" s="769"/>
      <c r="M131" s="769"/>
      <c r="N131" s="770"/>
    </row>
    <row r="132" spans="1:14" ht="9.75" customHeight="1">
      <c r="B132" s="768"/>
      <c r="C132" s="769"/>
      <c r="D132" s="769"/>
      <c r="E132" s="769"/>
      <c r="F132" s="769"/>
      <c r="G132" s="769"/>
      <c r="H132" s="769"/>
      <c r="I132" s="769"/>
      <c r="J132" s="769"/>
      <c r="K132" s="769"/>
      <c r="L132" s="769"/>
      <c r="M132" s="769"/>
      <c r="N132" s="770"/>
    </row>
    <row r="133" spans="1:14">
      <c r="B133" s="223"/>
      <c r="C133" s="235"/>
      <c r="D133" s="235"/>
      <c r="E133" s="235"/>
      <c r="F133" s="235"/>
      <c r="G133" s="235"/>
      <c r="H133" s="235"/>
      <c r="I133" s="235"/>
      <c r="J133" s="235"/>
      <c r="K133" s="235"/>
      <c r="L133" s="235"/>
      <c r="M133" s="235"/>
      <c r="N133" s="236"/>
    </row>
    <row r="134" spans="1:14">
      <c r="B134" s="692"/>
      <c r="C134" s="228"/>
      <c r="D134" s="228"/>
      <c r="E134" s="228" t="s">
        <v>83</v>
      </c>
      <c r="F134" s="226"/>
      <c r="G134" s="226"/>
      <c r="H134" s="228"/>
      <c r="I134" s="228"/>
      <c r="J134" s="228"/>
      <c r="K134" s="228"/>
      <c r="L134" s="228"/>
      <c r="M134" s="228"/>
      <c r="N134" s="693"/>
    </row>
    <row r="135" spans="1:14">
      <c r="B135" s="692"/>
      <c r="C135" s="228"/>
      <c r="D135" s="228"/>
      <c r="E135" s="771" t="s">
        <v>84</v>
      </c>
      <c r="F135" s="228"/>
      <c r="G135" s="228"/>
      <c r="H135" s="771"/>
      <c r="I135" s="771"/>
      <c r="J135" s="771"/>
      <c r="K135" s="228"/>
      <c r="L135" s="228"/>
      <c r="M135" s="228"/>
      <c r="N135" s="693"/>
    </row>
    <row r="136" spans="1:14">
      <c r="B136" s="692"/>
      <c r="C136" s="228"/>
      <c r="D136" s="228"/>
      <c r="E136" s="772" t="s">
        <v>145</v>
      </c>
      <c r="F136" s="228"/>
      <c r="G136" s="228"/>
      <c r="H136" s="772"/>
      <c r="I136" s="772"/>
      <c r="J136" s="772"/>
      <c r="K136" s="228"/>
      <c r="L136" s="228"/>
      <c r="M136" s="228"/>
      <c r="N136" s="693"/>
    </row>
    <row r="137" spans="1:14">
      <c r="B137" s="773"/>
      <c r="C137" s="235"/>
      <c r="D137" s="235"/>
      <c r="E137" s="228" t="s">
        <v>86</v>
      </c>
      <c r="F137" s="228"/>
      <c r="G137" s="228"/>
      <c r="H137" s="228"/>
      <c r="I137" s="228"/>
      <c r="J137" s="228"/>
      <c r="K137" s="235"/>
      <c r="L137" s="235"/>
      <c r="M137" s="235"/>
      <c r="N137" s="236"/>
    </row>
    <row r="138" spans="1:14" ht="12.75" customHeight="1">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B140" s="774"/>
      <c r="C140" s="775"/>
      <c r="D140" s="775"/>
      <c r="E140" s="776"/>
      <c r="F140" s="776"/>
      <c r="G140" s="776"/>
      <c r="H140" s="776"/>
      <c r="I140" s="776"/>
      <c r="J140" s="777"/>
      <c r="K140" s="777"/>
      <c r="L140" s="777"/>
      <c r="M140" s="777"/>
      <c r="N140" s="778"/>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CC"/>
  </sheetPr>
  <dimension ref="A1:O120"/>
  <sheetViews>
    <sheetView topLeftCell="A19" zoomScale="75" zoomScaleNormal="75" workbookViewId="0">
      <selection activeCell="N89" sqref="N89"/>
    </sheetView>
  </sheetViews>
  <sheetFormatPr baseColWidth="10" defaultRowHeight="15"/>
  <cols>
    <col min="1" max="1" width="10.42578125" style="208" bestFit="1" customWidth="1"/>
    <col min="2" max="2" width="16.85546875" style="208" customWidth="1"/>
    <col min="3" max="5" width="11.42578125" style="208"/>
    <col min="6" max="6" width="16.5703125" style="208" customWidth="1"/>
    <col min="7" max="8" width="11.42578125" style="208"/>
    <col min="9" max="9" width="13.140625" style="208" bestFit="1" customWidth="1"/>
    <col min="10" max="10" width="15.5703125" style="208" customWidth="1"/>
    <col min="11" max="11" width="18.5703125" style="208" customWidth="1"/>
    <col min="12" max="12" width="11.42578125" style="208"/>
    <col min="13" max="13" width="15.85546875" style="208" customWidth="1"/>
    <col min="14" max="14" width="17.42578125" style="208" customWidth="1"/>
    <col min="15" max="15" width="12" style="208" bestFit="1" customWidth="1"/>
    <col min="16" max="16384" width="11.42578125" style="208"/>
  </cols>
  <sheetData>
    <row r="1" spans="2:14" ht="22.5" customHeight="1">
      <c r="B1" s="1040"/>
      <c r="C1" s="1043"/>
      <c r="D1" s="1044"/>
      <c r="E1" s="1044"/>
      <c r="F1" s="1044"/>
      <c r="G1" s="1044"/>
      <c r="H1" s="1044"/>
      <c r="I1" s="1044"/>
      <c r="J1" s="1045"/>
      <c r="K1" s="1046" t="s">
        <v>104</v>
      </c>
      <c r="L1" s="1020" t="s">
        <v>105</v>
      </c>
      <c r="M1" s="1021"/>
      <c r="N1" s="1022"/>
    </row>
    <row r="2" spans="2:14">
      <c r="B2" s="1041"/>
      <c r="C2" s="1026" t="s">
        <v>97</v>
      </c>
      <c r="D2" s="1027"/>
      <c r="E2" s="1027"/>
      <c r="F2" s="1027"/>
      <c r="G2" s="1027"/>
      <c r="H2" s="1027"/>
      <c r="I2" s="1027"/>
      <c r="J2" s="1028"/>
      <c r="K2" s="1047"/>
      <c r="L2" s="1023"/>
      <c r="M2" s="1024"/>
      <c r="N2" s="1025"/>
    </row>
    <row r="3" spans="2:14">
      <c r="B3" s="1041"/>
      <c r="C3" s="1026" t="s">
        <v>106</v>
      </c>
      <c r="D3" s="1027"/>
      <c r="E3" s="1027"/>
      <c r="F3" s="1027"/>
      <c r="G3" s="1027"/>
      <c r="H3" s="1027"/>
      <c r="I3" s="1027"/>
      <c r="J3" s="1028"/>
      <c r="K3" s="1029" t="s">
        <v>40</v>
      </c>
      <c r="L3" s="1031">
        <v>1</v>
      </c>
      <c r="M3" s="1032"/>
      <c r="N3" s="1033"/>
    </row>
    <row r="4" spans="2:14">
      <c r="B4" s="1041"/>
      <c r="C4" s="1026" t="s">
        <v>107</v>
      </c>
      <c r="D4" s="1027"/>
      <c r="E4" s="1027"/>
      <c r="F4" s="1027"/>
      <c r="G4" s="1027"/>
      <c r="H4" s="1027"/>
      <c r="I4" s="1027"/>
      <c r="J4" s="1028"/>
      <c r="K4" s="1030"/>
      <c r="L4" s="1034"/>
      <c r="M4" s="1035"/>
      <c r="N4" s="1036"/>
    </row>
    <row r="5" spans="2:14">
      <c r="B5" s="1041"/>
      <c r="C5" s="1026" t="s">
        <v>108</v>
      </c>
      <c r="D5" s="1027"/>
      <c r="E5" s="1027"/>
      <c r="F5" s="1027"/>
      <c r="G5" s="1027"/>
      <c r="H5" s="1027"/>
      <c r="I5" s="1027"/>
      <c r="J5" s="1028"/>
      <c r="K5" s="1029" t="s">
        <v>43</v>
      </c>
      <c r="L5" s="1049"/>
      <c r="M5" s="1049" t="s">
        <v>44</v>
      </c>
      <c r="N5" s="1051"/>
    </row>
    <row r="6" spans="2:14" ht="15.75" thickBot="1">
      <c r="B6" s="1042"/>
      <c r="C6" s="1053"/>
      <c r="D6" s="1054"/>
      <c r="E6" s="1054"/>
      <c r="F6" s="1054"/>
      <c r="G6" s="1054"/>
      <c r="H6" s="1054"/>
      <c r="I6" s="1054"/>
      <c r="J6" s="1055"/>
      <c r="K6" s="1048"/>
      <c r="L6" s="1050"/>
      <c r="M6" s="1050"/>
      <c r="N6" s="1052"/>
    </row>
    <row r="7" spans="2:14" ht="15.75" thickBot="1">
      <c r="B7" s="360"/>
      <c r="C7" s="361"/>
      <c r="D7" s="361"/>
      <c r="E7" s="361"/>
      <c r="F7" s="361"/>
      <c r="G7" s="361"/>
      <c r="H7" s="361"/>
      <c r="I7" s="361"/>
      <c r="J7" s="361"/>
      <c r="K7" s="361"/>
      <c r="L7" s="362"/>
      <c r="M7" s="362"/>
      <c r="N7" s="363"/>
    </row>
    <row r="8" spans="2:14" ht="18" customHeight="1">
      <c r="B8" s="364"/>
      <c r="C8" s="365"/>
      <c r="D8" s="365"/>
      <c r="E8" s="365"/>
      <c r="F8" s="365"/>
      <c r="G8" s="365"/>
      <c r="H8" s="366"/>
      <c r="I8" s="365"/>
      <c r="J8" s="365"/>
      <c r="K8" s="367" t="s">
        <v>45</v>
      </c>
      <c r="L8" s="368"/>
      <c r="M8" s="368"/>
      <c r="N8" s="369"/>
    </row>
    <row r="9" spans="2:14">
      <c r="B9" s="370"/>
      <c r="C9" s="371"/>
      <c r="D9" s="371"/>
      <c r="E9" s="371"/>
      <c r="F9" s="371"/>
      <c r="G9" s="371"/>
      <c r="H9" s="372"/>
      <c r="I9" s="371"/>
      <c r="J9" s="371"/>
      <c r="K9" s="373"/>
      <c r="L9" s="374" t="s">
        <v>109</v>
      </c>
      <c r="M9" s="374" t="s">
        <v>110</v>
      </c>
      <c r="N9" s="375" t="s">
        <v>111</v>
      </c>
    </row>
    <row r="10" spans="2:14" ht="36">
      <c r="B10" s="1037" t="s">
        <v>112</v>
      </c>
      <c r="C10" s="1038"/>
      <c r="D10" s="1038"/>
      <c r="E10" s="1038"/>
      <c r="F10" s="376" t="s">
        <v>113</v>
      </c>
      <c r="G10" s="371"/>
      <c r="H10" s="377"/>
      <c r="I10" s="1039" t="s">
        <v>114</v>
      </c>
      <c r="J10" s="1039"/>
      <c r="K10" s="378" t="s">
        <v>113</v>
      </c>
      <c r="L10" s="374"/>
      <c r="M10" s="374"/>
      <c r="N10" s="375"/>
    </row>
    <row r="11" spans="2:14">
      <c r="B11" s="210" t="s">
        <v>115</v>
      </c>
      <c r="C11" s="211"/>
      <c r="D11" s="1059"/>
      <c r="E11" s="1059"/>
      <c r="F11" s="212"/>
      <c r="G11" s="213"/>
      <c r="H11" s="211"/>
      <c r="I11" s="209"/>
      <c r="J11" s="214" t="s">
        <v>116</v>
      </c>
      <c r="K11" s="215"/>
      <c r="L11" s="212"/>
      <c r="M11" s="212"/>
      <c r="N11" s="216"/>
    </row>
    <row r="12" spans="2:14" ht="15.75" thickBot="1">
      <c r="B12" s="217"/>
      <c r="C12" s="218"/>
      <c r="D12" s="219"/>
      <c r="E12" s="219"/>
      <c r="F12" s="219"/>
      <c r="G12" s="219"/>
      <c r="H12" s="218"/>
      <c r="I12" s="219"/>
      <c r="J12" s="218"/>
      <c r="K12" s="219"/>
      <c r="L12" s="1060"/>
      <c r="M12" s="1060"/>
      <c r="N12" s="1061"/>
    </row>
    <row r="13" spans="2:14">
      <c r="B13" s="220"/>
      <c r="C13" s="221"/>
      <c r="D13" s="221"/>
      <c r="E13" s="221"/>
      <c r="F13" s="221"/>
      <c r="G13" s="221"/>
      <c r="H13" s="221"/>
      <c r="I13" s="221"/>
      <c r="J13" s="221"/>
      <c r="K13" s="221"/>
      <c r="L13" s="221"/>
      <c r="M13" s="221"/>
      <c r="N13" s="222"/>
    </row>
    <row r="14" spans="2:14">
      <c r="B14" s="223" t="s">
        <v>117</v>
      </c>
      <c r="C14" s="224"/>
      <c r="D14" s="225" t="s">
        <v>44</v>
      </c>
      <c r="E14" s="226"/>
      <c r="F14" s="227"/>
      <c r="G14" s="227"/>
      <c r="H14" s="228"/>
      <c r="I14" s="228"/>
      <c r="J14" s="228"/>
      <c r="K14" s="228"/>
      <c r="L14" s="228"/>
      <c r="M14" s="228"/>
      <c r="N14" s="229"/>
    </row>
    <row r="15" spans="2:14" ht="19.5" customHeight="1">
      <c r="B15" s="230" t="s">
        <v>118</v>
      </c>
      <c r="C15" s="231"/>
      <c r="D15" s="232"/>
      <c r="E15" s="232"/>
      <c r="F15" s="232"/>
      <c r="G15" s="232"/>
      <c r="H15" s="232"/>
      <c r="I15" s="232"/>
      <c r="J15" s="232"/>
      <c r="K15" s="232"/>
      <c r="L15" s="232"/>
      <c r="M15" s="232"/>
      <c r="N15" s="229"/>
    </row>
    <row r="16" spans="2:14">
      <c r="B16" s="230"/>
      <c r="C16" s="233"/>
      <c r="D16" s="234"/>
      <c r="E16" s="232"/>
      <c r="F16" s="232"/>
      <c r="G16" s="232"/>
      <c r="H16" s="232"/>
      <c r="I16" s="232"/>
      <c r="J16" s="232"/>
      <c r="K16" s="232"/>
      <c r="L16" s="232"/>
      <c r="M16" s="232"/>
      <c r="N16" s="229"/>
    </row>
    <row r="17" spans="1:14">
      <c r="B17" s="230"/>
      <c r="C17" s="231"/>
      <c r="D17" s="235"/>
      <c r="E17" s="235"/>
      <c r="F17" s="235"/>
      <c r="G17" s="235"/>
      <c r="H17" s="235"/>
      <c r="I17" s="235"/>
      <c r="J17" s="235"/>
      <c r="K17" s="235"/>
      <c r="L17" s="235"/>
      <c r="M17" s="235"/>
      <c r="N17" s="236"/>
    </row>
    <row r="18" spans="1:14">
      <c r="B18" s="230" t="s">
        <v>119</v>
      </c>
      <c r="C18" s="233"/>
      <c r="D18" s="232"/>
      <c r="E18" s="232"/>
      <c r="F18" s="232"/>
      <c r="G18" s="232"/>
      <c r="H18" s="232"/>
      <c r="I18" s="237"/>
      <c r="J18" s="225" t="s">
        <v>120</v>
      </c>
      <c r="K18" s="232"/>
      <c r="L18" s="232"/>
      <c r="M18" s="232"/>
      <c r="N18" s="238"/>
    </row>
    <row r="19" spans="1:14">
      <c r="B19" s="230"/>
      <c r="C19" s="231"/>
      <c r="D19" s="235"/>
      <c r="E19" s="235"/>
      <c r="F19" s="235"/>
      <c r="G19" s="235"/>
      <c r="H19" s="235"/>
      <c r="I19" s="235"/>
      <c r="J19" s="235"/>
      <c r="K19" s="235"/>
      <c r="L19" s="235"/>
      <c r="M19" s="235"/>
      <c r="N19" s="236"/>
    </row>
    <row r="20" spans="1:14">
      <c r="B20" s="230" t="s">
        <v>121</v>
      </c>
      <c r="C20" s="233"/>
      <c r="D20" s="239"/>
      <c r="E20" s="239"/>
      <c r="F20" s="239"/>
      <c r="G20" s="239"/>
      <c r="H20" s="239"/>
      <c r="I20" s="239"/>
      <c r="J20" s="239"/>
      <c r="K20" s="239"/>
      <c r="L20" s="239"/>
      <c r="M20" s="239"/>
      <c r="N20" s="240"/>
    </row>
    <row r="21" spans="1:14">
      <c r="B21" s="230"/>
      <c r="C21" s="231"/>
      <c r="D21" s="241"/>
      <c r="E21" s="241"/>
      <c r="F21" s="241"/>
      <c r="G21" s="241"/>
      <c r="H21" s="241"/>
      <c r="I21" s="241"/>
      <c r="J21" s="241"/>
      <c r="K21" s="241"/>
      <c r="L21" s="241"/>
      <c r="M21" s="241"/>
      <c r="N21" s="242"/>
    </row>
    <row r="22" spans="1:14">
      <c r="B22" s="230" t="s">
        <v>122</v>
      </c>
      <c r="C22" s="233"/>
      <c r="D22" s="239"/>
      <c r="E22" s="239"/>
      <c r="F22" s="239"/>
      <c r="G22" s="239"/>
      <c r="H22" s="239"/>
      <c r="I22" s="239"/>
      <c r="J22" s="239"/>
      <c r="K22" s="243" t="s">
        <v>123</v>
      </c>
      <c r="L22" s="244"/>
      <c r="M22" s="243" t="s">
        <v>44</v>
      </c>
      <c r="N22" s="245"/>
    </row>
    <row r="23" spans="1:14">
      <c r="B23" s="230"/>
      <c r="C23" s="231"/>
      <c r="D23" s="241"/>
      <c r="E23" s="241"/>
      <c r="F23" s="241"/>
      <c r="G23" s="241"/>
      <c r="H23" s="241"/>
      <c r="I23" s="241"/>
      <c r="J23" s="241"/>
      <c r="K23" s="241"/>
      <c r="L23" s="241"/>
      <c r="M23" s="241"/>
      <c r="N23" s="242"/>
    </row>
    <row r="24" spans="1:14">
      <c r="B24" s="230" t="s">
        <v>124</v>
      </c>
      <c r="C24" s="231"/>
      <c r="D24" s="241"/>
      <c r="E24" s="241"/>
      <c r="F24" s="246"/>
      <c r="G24" s="247"/>
      <c r="H24" s="237"/>
      <c r="I24" s="239"/>
      <c r="J24" s="239"/>
      <c r="K24" s="227"/>
      <c r="L24" s="241"/>
      <c r="M24" s="241"/>
      <c r="N24" s="242"/>
    </row>
    <row r="25" spans="1:14">
      <c r="B25" s="248"/>
      <c r="C25" s="249"/>
      <c r="D25" s="250"/>
      <c r="E25" s="250"/>
      <c r="F25" s="1062" t="s">
        <v>125</v>
      </c>
      <c r="G25" s="1063"/>
      <c r="H25" s="1063"/>
      <c r="I25" s="250" t="s">
        <v>110</v>
      </c>
      <c r="J25" s="250" t="s">
        <v>111</v>
      </c>
      <c r="K25" s="251"/>
      <c r="L25" s="250"/>
      <c r="M25" s="250"/>
      <c r="N25" s="252"/>
    </row>
    <row r="26" spans="1:14">
      <c r="B26" s="253"/>
      <c r="C26" s="228"/>
      <c r="D26" s="228"/>
      <c r="E26" s="228"/>
      <c r="F26" s="228"/>
      <c r="G26" s="228"/>
      <c r="H26" s="228"/>
      <c r="I26" s="228"/>
      <c r="J26" s="228"/>
      <c r="K26" s="228"/>
      <c r="L26" s="228"/>
      <c r="M26" s="228"/>
      <c r="N26" s="229"/>
    </row>
    <row r="27" spans="1:14">
      <c r="B27" s="1064" t="s">
        <v>51</v>
      </c>
      <c r="C27" s="1065"/>
      <c r="D27" s="1065"/>
      <c r="E27" s="1065"/>
      <c r="F27" s="1065"/>
      <c r="G27" s="1065"/>
      <c r="H27" s="1065"/>
      <c r="I27" s="1065"/>
      <c r="J27" s="1065"/>
      <c r="K27" s="1065"/>
      <c r="L27" s="1065"/>
      <c r="M27" s="1065"/>
      <c r="N27" s="1066"/>
    </row>
    <row r="28" spans="1:14" ht="15.75" thickBot="1">
      <c r="B28" s="254"/>
      <c r="C28" s="255"/>
      <c r="D28" s="255"/>
      <c r="E28" s="255"/>
      <c r="F28" s="255"/>
      <c r="G28" s="255"/>
      <c r="H28" s="255"/>
      <c r="I28" s="255"/>
      <c r="J28" s="255"/>
      <c r="K28" s="255"/>
      <c r="L28" s="255"/>
      <c r="M28" s="255"/>
      <c r="N28" s="256"/>
    </row>
    <row r="29" spans="1:14" ht="30" customHeight="1" thickBot="1">
      <c r="B29" s="257" t="s">
        <v>126</v>
      </c>
      <c r="C29" s="1067" t="s">
        <v>7</v>
      </c>
      <c r="D29" s="1068"/>
      <c r="E29" s="1068"/>
      <c r="F29" s="1068"/>
      <c r="G29" s="1068"/>
      <c r="H29" s="1068"/>
      <c r="I29" s="1068"/>
      <c r="J29" s="258"/>
      <c r="K29" s="259" t="s">
        <v>127</v>
      </c>
      <c r="L29" s="1069" t="s">
        <v>53</v>
      </c>
      <c r="M29" s="1070"/>
      <c r="N29" s="257" t="s">
        <v>9</v>
      </c>
    </row>
    <row r="30" spans="1:14" ht="17.25" hidden="1" customHeight="1">
      <c r="B30" s="257" t="s">
        <v>126</v>
      </c>
      <c r="C30" s="1067" t="s">
        <v>7</v>
      </c>
      <c r="D30" s="1068"/>
      <c r="E30" s="1068"/>
      <c r="F30" s="1068"/>
      <c r="G30" s="1068"/>
      <c r="H30" s="1068"/>
      <c r="I30" s="1068"/>
      <c r="J30" s="258"/>
      <c r="K30" s="260"/>
      <c r="L30" s="1069" t="s">
        <v>53</v>
      </c>
      <c r="M30" s="1070"/>
      <c r="N30" s="257" t="s">
        <v>9</v>
      </c>
    </row>
    <row r="31" spans="1:14" ht="20.25" customHeight="1" thickBot="1">
      <c r="A31" s="208" t="s">
        <v>128</v>
      </c>
      <c r="B31" s="261" t="s">
        <v>159</v>
      </c>
      <c r="C31" s="262" t="s">
        <v>160</v>
      </c>
      <c r="D31" s="263"/>
      <c r="E31" s="263"/>
      <c r="F31" s="263"/>
      <c r="G31" s="263"/>
      <c r="H31" s="263"/>
      <c r="I31" s="263"/>
      <c r="J31" s="263"/>
      <c r="K31" s="384"/>
      <c r="L31" s="264" t="s">
        <v>148</v>
      </c>
      <c r="M31" s="265"/>
      <c r="N31" s="266"/>
    </row>
    <row r="32" spans="1:14" ht="6" customHeight="1">
      <c r="B32" s="267"/>
      <c r="C32" s="268"/>
      <c r="D32" s="268"/>
      <c r="E32" s="268"/>
      <c r="F32" s="268"/>
      <c r="G32" s="268"/>
      <c r="H32" s="268"/>
      <c r="I32" s="268"/>
      <c r="J32" s="268"/>
      <c r="K32" s="268"/>
      <c r="L32" s="268"/>
      <c r="M32" s="268"/>
      <c r="N32" s="269"/>
    </row>
    <row r="33" spans="1:14">
      <c r="B33" s="270" t="s">
        <v>54</v>
      </c>
      <c r="C33" s="271"/>
      <c r="D33" s="271"/>
      <c r="E33" s="271"/>
      <c r="F33" s="271"/>
      <c r="G33" s="271"/>
      <c r="H33" s="271"/>
      <c r="I33" s="271"/>
      <c r="J33" s="271"/>
      <c r="K33" s="271"/>
      <c r="L33" s="271"/>
      <c r="M33" s="271"/>
      <c r="N33" s="272"/>
    </row>
    <row r="34" spans="1:14" ht="15.75" thickBot="1">
      <c r="B34" s="273"/>
      <c r="C34" s="274"/>
      <c r="D34" s="274"/>
      <c r="E34" s="274"/>
      <c r="F34" s="274"/>
      <c r="G34" s="274"/>
      <c r="H34" s="274"/>
      <c r="I34" s="275"/>
      <c r="J34" s="275"/>
      <c r="K34" s="274"/>
      <c r="L34" s="274"/>
      <c r="M34" s="274"/>
      <c r="N34" s="276"/>
    </row>
    <row r="35" spans="1:14">
      <c r="B35" s="1071" t="s">
        <v>7</v>
      </c>
      <c r="C35" s="1072"/>
      <c r="D35" s="1072"/>
      <c r="E35" s="1072"/>
      <c r="F35" s="1072"/>
      <c r="G35" s="1072"/>
      <c r="H35" s="1073"/>
      <c r="I35" s="1074" t="s">
        <v>56</v>
      </c>
      <c r="J35" s="1075"/>
      <c r="K35" s="277" t="s">
        <v>57</v>
      </c>
      <c r="L35" s="1076" t="s">
        <v>58</v>
      </c>
      <c r="M35" s="1073"/>
      <c r="N35" s="278" t="s">
        <v>59</v>
      </c>
    </row>
    <row r="36" spans="1:14">
      <c r="A36" s="385" t="s">
        <v>161</v>
      </c>
      <c r="B36" s="1056" t="str">
        <f>VLOOKUP(A36,[35]EQUIPOS!A6:D154,3,FALSE)</f>
        <v xml:space="preserve">Aspersor manual
</v>
      </c>
      <c r="C36" s="1057"/>
      <c r="D36" s="1057"/>
      <c r="E36" s="1057"/>
      <c r="F36" s="1057"/>
      <c r="G36" s="1057"/>
      <c r="H36" s="1058"/>
      <c r="I36" s="279"/>
      <c r="J36" s="280"/>
      <c r="K36" s="281">
        <f>VLOOKUP(A36,[35]EQUIPOS!A6:D163,4,FALSE)</f>
        <v>3425.6032042832294</v>
      </c>
      <c r="L36" s="282"/>
      <c r="M36" s="386">
        <v>2</v>
      </c>
      <c r="N36" s="283">
        <f>K36/M36</f>
        <v>1712.8016021416147</v>
      </c>
    </row>
    <row r="37" spans="1:14">
      <c r="A37" s="385" t="s">
        <v>162</v>
      </c>
      <c r="B37" s="1056" t="str">
        <f>VLOOKUP(A37,[35]EQUIPOS!A7:D154,3,FALSE)</f>
        <v>Vibrador de concreto, Motor de 3 hp a 18.000 rpm Mangueras de 4 mt</v>
      </c>
      <c r="C37" s="1057"/>
      <c r="D37" s="1057"/>
      <c r="E37" s="1057"/>
      <c r="F37" s="1057"/>
      <c r="G37" s="1057"/>
      <c r="H37" s="1058"/>
      <c r="I37" s="387"/>
      <c r="J37" s="388"/>
      <c r="K37" s="281">
        <f>VLOOKUP(A37,[35]EQUIPOS!A7:D164,4,FALSE)</f>
        <v>10375.96912070271</v>
      </c>
      <c r="L37" s="389"/>
      <c r="M37" s="386">
        <v>2</v>
      </c>
      <c r="N37" s="283">
        <f>K37/M37</f>
        <v>5187.984560351355</v>
      </c>
    </row>
    <row r="38" spans="1:14">
      <c r="A38" s="385"/>
      <c r="B38" s="1056"/>
      <c r="C38" s="1057"/>
      <c r="D38" s="1057"/>
      <c r="E38" s="1057"/>
      <c r="F38" s="1057"/>
      <c r="G38" s="1057"/>
      <c r="H38" s="1058"/>
      <c r="I38" s="390"/>
      <c r="J38" s="391"/>
      <c r="K38" s="281"/>
      <c r="L38" s="392"/>
      <c r="M38" s="393"/>
      <c r="N38" s="283"/>
    </row>
    <row r="39" spans="1:14">
      <c r="B39" s="1056"/>
      <c r="C39" s="1057"/>
      <c r="D39" s="1057"/>
      <c r="E39" s="1057"/>
      <c r="F39" s="1057"/>
      <c r="G39" s="1057"/>
      <c r="H39" s="1058"/>
      <c r="I39" s="284"/>
      <c r="J39" s="285"/>
      <c r="K39" s="281"/>
      <c r="L39" s="286"/>
      <c r="M39" s="386"/>
      <c r="N39" s="283"/>
    </row>
    <row r="40" spans="1:14">
      <c r="B40" s="394"/>
      <c r="C40" s="395"/>
      <c r="D40" s="395"/>
      <c r="E40" s="395"/>
      <c r="F40" s="396"/>
      <c r="G40" s="396"/>
      <c r="H40" s="397"/>
      <c r="I40" s="284"/>
      <c r="J40" s="285"/>
      <c r="K40" s="281"/>
      <c r="L40" s="286"/>
      <c r="M40" s="287"/>
      <c r="N40" s="380"/>
    </row>
    <row r="41" spans="1:14">
      <c r="B41" s="1077" t="s">
        <v>132</v>
      </c>
      <c r="C41" s="1078"/>
      <c r="D41" s="1078"/>
      <c r="E41" s="288"/>
      <c r="F41" s="289"/>
      <c r="G41" s="289"/>
      <c r="H41" s="290"/>
      <c r="I41" s="284"/>
      <c r="J41" s="285"/>
      <c r="K41" s="291"/>
      <c r="L41" s="286"/>
      <c r="M41" s="398">
        <v>0.05</v>
      </c>
      <c r="N41" s="292">
        <f>N77*M41</f>
        <v>1348.350761295025</v>
      </c>
    </row>
    <row r="42" spans="1:14" ht="15.75" thickBot="1">
      <c r="B42" s="1056"/>
      <c r="C42" s="1057"/>
      <c r="D42" s="1057"/>
      <c r="E42" s="1057"/>
      <c r="F42" s="1057"/>
      <c r="G42" s="1057"/>
      <c r="H42" s="1058"/>
      <c r="I42" s="1087"/>
      <c r="J42" s="1088"/>
      <c r="K42" s="293"/>
      <c r="L42" s="1079"/>
      <c r="M42" s="1080"/>
      <c r="N42" s="294"/>
    </row>
    <row r="43" spans="1:14" ht="15.75" thickBot="1">
      <c r="B43" s="888" t="s">
        <v>60</v>
      </c>
      <c r="C43" s="889"/>
      <c r="D43" s="889"/>
      <c r="E43" s="889"/>
      <c r="F43" s="889"/>
      <c r="G43" s="889"/>
      <c r="H43" s="889"/>
      <c r="I43" s="889"/>
      <c r="J43" s="889"/>
      <c r="K43" s="889"/>
      <c r="L43" s="889"/>
      <c r="M43" s="890"/>
      <c r="N43" s="381">
        <f>SUM(N36:N42)</f>
        <v>8249.1369237879953</v>
      </c>
    </row>
    <row r="44" spans="1:14">
      <c r="B44" s="296"/>
      <c r="C44" s="255"/>
      <c r="D44" s="255"/>
      <c r="E44" s="255"/>
      <c r="F44" s="255"/>
      <c r="G44" s="255"/>
      <c r="H44" s="255"/>
      <c r="I44" s="255"/>
      <c r="J44" s="255"/>
      <c r="K44" s="255"/>
      <c r="L44" s="255"/>
      <c r="M44" s="255"/>
      <c r="N44" s="256"/>
    </row>
    <row r="45" spans="1:14">
      <c r="B45" s="297" t="s">
        <v>61</v>
      </c>
      <c r="C45" s="298"/>
      <c r="D45" s="298"/>
      <c r="E45" s="298"/>
      <c r="F45" s="298"/>
      <c r="G45" s="298"/>
      <c r="H45" s="298"/>
      <c r="I45" s="298"/>
      <c r="J45" s="298"/>
      <c r="K45" s="298"/>
      <c r="L45" s="298"/>
      <c r="M45" s="298"/>
      <c r="N45" s="299"/>
    </row>
    <row r="46" spans="1:14" ht="15.75" thickBot="1">
      <c r="B46" s="300"/>
      <c r="C46" s="275"/>
      <c r="D46" s="275"/>
      <c r="E46" s="275"/>
      <c r="F46" s="275"/>
      <c r="G46" s="275"/>
      <c r="H46" s="275"/>
      <c r="I46" s="275"/>
      <c r="J46" s="274"/>
      <c r="K46" s="274"/>
      <c r="L46" s="274"/>
      <c r="M46" s="274"/>
      <c r="N46" s="276"/>
    </row>
    <row r="47" spans="1:14">
      <c r="B47" s="1081" t="s">
        <v>7</v>
      </c>
      <c r="C47" s="1082"/>
      <c r="D47" s="1082"/>
      <c r="E47" s="1082"/>
      <c r="F47" s="1082"/>
      <c r="G47" s="1082"/>
      <c r="H47" s="1082"/>
      <c r="I47" s="1083"/>
      <c r="J47" s="301" t="s">
        <v>53</v>
      </c>
      <c r="K47" s="302" t="s">
        <v>9</v>
      </c>
      <c r="L47" s="1084" t="s">
        <v>62</v>
      </c>
      <c r="M47" s="1083"/>
      <c r="N47" s="303" t="s">
        <v>59</v>
      </c>
    </row>
    <row r="48" spans="1:14">
      <c r="A48" s="379" t="s">
        <v>163</v>
      </c>
      <c r="B48" s="304" t="str">
        <f>VLOOKUP(A48,[35]MATERIALES!A5:D373,3,FALSE)</f>
        <v>Concreto Resistencia  28 (Mpa)</v>
      </c>
      <c r="C48" s="305"/>
      <c r="D48" s="305"/>
      <c r="E48" s="305"/>
      <c r="F48" s="305"/>
      <c r="G48" s="305"/>
      <c r="H48" s="305"/>
      <c r="I48" s="305"/>
      <c r="J48" s="316" t="str">
        <f>VLOOKUP(A48,[35]MATERIALES!A4:D640,2,FALSE)</f>
        <v>m3</v>
      </c>
      <c r="K48" s="306">
        <v>1</v>
      </c>
      <c r="L48" s="279"/>
      <c r="M48" s="399">
        <f>VLOOKUP(A48,[35]MATERIALES!A5:D396,4,FALSE)</f>
        <v>405996.42253487941</v>
      </c>
      <c r="N48" s="283">
        <f>K48*M48</f>
        <v>405996.42253487941</v>
      </c>
    </row>
    <row r="49" spans="1:14">
      <c r="A49" s="379" t="s">
        <v>164</v>
      </c>
      <c r="B49" s="304" t="str">
        <f>VLOOKUP(A49,[35]MATERIALES!A6:D373,3,FALSE)</f>
        <v>Antisol blanco (presentación 20 kg)</v>
      </c>
      <c r="C49" s="400"/>
      <c r="D49" s="400"/>
      <c r="E49" s="400"/>
      <c r="F49" s="400"/>
      <c r="G49" s="400"/>
      <c r="H49" s="400"/>
      <c r="I49" s="400"/>
      <c r="J49" s="401" t="str">
        <f>VLOOKUP(A49,[35]MATERIALES!A5:D641,2,FALSE)</f>
        <v>kg</v>
      </c>
      <c r="K49" s="402">
        <v>1</v>
      </c>
      <c r="L49" s="387"/>
      <c r="M49" s="399">
        <f>VLOOKUP(A49,[35]MATERIALES!A6:D397,4,FALSE)</f>
        <v>5914.5305512125542</v>
      </c>
      <c r="N49" s="283">
        <f>K49*M49</f>
        <v>5914.5305512125542</v>
      </c>
    </row>
    <row r="50" spans="1:14">
      <c r="A50" s="379" t="s">
        <v>165</v>
      </c>
      <c r="B50" s="304" t="str">
        <f>VLOOKUP(A50,[35]MATERIALES!A6:D373,3,FALSE)</f>
        <v>FORMALETA (Depende para que sea el Concreto)</v>
      </c>
      <c r="C50" s="400"/>
      <c r="D50" s="400"/>
      <c r="E50" s="400"/>
      <c r="F50" s="400"/>
      <c r="G50" s="400"/>
      <c r="H50" s="400"/>
      <c r="I50" s="400"/>
      <c r="J50" s="401" t="str">
        <f>VLOOKUP(A50,[35]MATERIALES!A6:D642,2,FALSE)</f>
        <v>m2</v>
      </c>
      <c r="K50" s="402">
        <v>4.5999999999999996</v>
      </c>
      <c r="L50" s="387"/>
      <c r="M50" s="399">
        <f>VLOOKUP(A50,[35]MATERIALES!A6:D398,4,FALSE)</f>
        <v>21900.413651136223</v>
      </c>
      <c r="N50" s="283">
        <f>K50*M50</f>
        <v>100741.90279522662</v>
      </c>
    </row>
    <row r="51" spans="1:14">
      <c r="A51" s="379"/>
      <c r="B51" s="304"/>
      <c r="C51" s="400"/>
      <c r="D51" s="400"/>
      <c r="E51" s="400"/>
      <c r="F51" s="400"/>
      <c r="G51" s="400"/>
      <c r="H51" s="400"/>
      <c r="I51" s="400"/>
      <c r="J51" s="316"/>
      <c r="K51" s="402"/>
      <c r="L51" s="387"/>
      <c r="M51" s="399"/>
      <c r="N51" s="283"/>
    </row>
    <row r="52" spans="1:14">
      <c r="A52" s="379"/>
      <c r="B52" s="304"/>
      <c r="C52" s="400"/>
      <c r="D52" s="400"/>
      <c r="E52" s="400"/>
      <c r="F52" s="400"/>
      <c r="G52" s="400"/>
      <c r="H52" s="400"/>
      <c r="I52" s="400"/>
      <c r="J52" s="316"/>
      <c r="K52" s="402"/>
      <c r="L52" s="387"/>
      <c r="M52" s="399"/>
      <c r="N52" s="283"/>
    </row>
    <row r="53" spans="1:14">
      <c r="A53" s="379"/>
      <c r="B53" s="304"/>
      <c r="C53" s="400"/>
      <c r="D53" s="400"/>
      <c r="E53" s="400"/>
      <c r="F53" s="400"/>
      <c r="G53" s="400"/>
      <c r="H53" s="400"/>
      <c r="I53" s="400"/>
      <c r="J53" s="316"/>
      <c r="K53" s="402"/>
      <c r="L53" s="387"/>
      <c r="M53" s="399"/>
      <c r="N53" s="283"/>
    </row>
    <row r="54" spans="1:14" ht="15.75" thickBot="1">
      <c r="B54" s="304"/>
      <c r="C54" s="325"/>
      <c r="D54" s="325"/>
      <c r="E54" s="325"/>
      <c r="F54" s="325"/>
      <c r="G54" s="325"/>
      <c r="H54" s="325"/>
      <c r="I54" s="325"/>
      <c r="J54" s="403"/>
      <c r="K54" s="327"/>
      <c r="L54" s="404"/>
      <c r="M54" s="399"/>
      <c r="N54" s="283"/>
    </row>
    <row r="55" spans="1:14" ht="15.75" thickBot="1">
      <c r="B55" s="888" t="s">
        <v>60</v>
      </c>
      <c r="C55" s="889"/>
      <c r="D55" s="889"/>
      <c r="E55" s="889"/>
      <c r="F55" s="889"/>
      <c r="G55" s="889"/>
      <c r="H55" s="889"/>
      <c r="I55" s="889"/>
      <c r="J55" s="889"/>
      <c r="K55" s="889"/>
      <c r="L55" s="889"/>
      <c r="M55" s="890"/>
      <c r="N55" s="381">
        <f>SUM(N48:N54)</f>
        <v>512652.85588131857</v>
      </c>
    </row>
    <row r="56" spans="1:14">
      <c r="B56" s="254"/>
      <c r="C56" s="255"/>
      <c r="D56" s="255"/>
      <c r="E56" s="255"/>
      <c r="F56" s="255"/>
      <c r="G56" s="255"/>
      <c r="H56" s="255"/>
      <c r="I56" s="255"/>
      <c r="J56" s="255"/>
      <c r="K56" s="255"/>
      <c r="L56" s="255"/>
      <c r="M56" s="255"/>
      <c r="N56" s="256"/>
    </row>
    <row r="57" spans="1:14">
      <c r="B57" s="297" t="s">
        <v>63</v>
      </c>
      <c r="C57" s="298"/>
      <c r="D57" s="298"/>
      <c r="E57" s="298"/>
      <c r="F57" s="298"/>
      <c r="G57" s="298"/>
      <c r="H57" s="298"/>
      <c r="I57" s="298"/>
      <c r="J57" s="298"/>
      <c r="K57" s="298"/>
      <c r="L57" s="298"/>
      <c r="M57" s="298"/>
      <c r="N57" s="299"/>
    </row>
    <row r="58" spans="1:14" ht="15.75" thickBot="1">
      <c r="B58" s="307"/>
      <c r="C58" s="274"/>
      <c r="D58" s="274"/>
      <c r="E58" s="274"/>
      <c r="F58" s="274"/>
      <c r="G58" s="274"/>
      <c r="H58" s="274"/>
      <c r="I58" s="274"/>
      <c r="J58" s="274"/>
      <c r="K58" s="274"/>
      <c r="L58" s="274"/>
      <c r="M58" s="274"/>
      <c r="N58" s="276"/>
    </row>
    <row r="59" spans="1:14" ht="25.5">
      <c r="B59" s="308" t="s">
        <v>64</v>
      </c>
      <c r="C59" s="309"/>
      <c r="D59" s="309"/>
      <c r="E59" s="309"/>
      <c r="F59" s="309"/>
      <c r="G59" s="309"/>
      <c r="H59" s="310" t="s">
        <v>53</v>
      </c>
      <c r="I59" s="311" t="s">
        <v>133</v>
      </c>
      <c r="J59" s="312" t="s">
        <v>134</v>
      </c>
      <c r="K59" s="310" t="s">
        <v>135</v>
      </c>
      <c r="L59" s="1085" t="s">
        <v>68</v>
      </c>
      <c r="M59" s="1086"/>
      <c r="N59" s="313" t="s">
        <v>59</v>
      </c>
    </row>
    <row r="60" spans="1:14">
      <c r="A60" s="208" t="s">
        <v>166</v>
      </c>
      <c r="B60" s="314" t="str">
        <f>VLOOKUP(A60,[35]TRANSPORTE!A2:D117,3,FALSE)</f>
        <v>Transporte de concreto</v>
      </c>
      <c r="C60" s="315"/>
      <c r="D60" s="315"/>
      <c r="E60" s="315"/>
      <c r="F60" s="315"/>
      <c r="G60" s="315"/>
      <c r="H60" s="316" t="s">
        <v>167</v>
      </c>
      <c r="I60" s="291">
        <v>1</v>
      </c>
      <c r="J60" s="317">
        <v>61</v>
      </c>
      <c r="K60" s="291">
        <f>I60*J60</f>
        <v>61</v>
      </c>
      <c r="L60" s="1089">
        <f>VLOOKUP(A60,[35]TRANSPORTE!A2:D117,4,FALSE)</f>
        <v>1290.8397983112416</v>
      </c>
      <c r="M60" s="1090"/>
      <c r="N60" s="318">
        <f>K60*L60</f>
        <v>78741.227696985734</v>
      </c>
    </row>
    <row r="61" spans="1:14">
      <c r="B61" s="314"/>
      <c r="C61" s="319"/>
      <c r="D61" s="319"/>
      <c r="E61" s="319"/>
      <c r="F61" s="319"/>
      <c r="G61" s="319"/>
      <c r="H61" s="316"/>
      <c r="I61" s="291"/>
      <c r="J61" s="317"/>
      <c r="K61" s="291"/>
      <c r="L61" s="1089"/>
      <c r="M61" s="1090"/>
      <c r="N61" s="318"/>
    </row>
    <row r="62" spans="1:14">
      <c r="B62" s="314"/>
      <c r="C62" s="319"/>
      <c r="D62" s="319"/>
      <c r="E62" s="319"/>
      <c r="F62" s="319"/>
      <c r="G62" s="319"/>
      <c r="H62" s="316"/>
      <c r="I62" s="291"/>
      <c r="J62" s="317"/>
      <c r="K62" s="291"/>
      <c r="L62" s="1089"/>
      <c r="M62" s="1090"/>
      <c r="N62" s="318"/>
    </row>
    <row r="63" spans="1:14">
      <c r="B63" s="314"/>
      <c r="C63" s="319"/>
      <c r="D63" s="319"/>
      <c r="E63" s="319"/>
      <c r="F63" s="319"/>
      <c r="G63" s="319"/>
      <c r="H63" s="316"/>
      <c r="I63" s="291"/>
      <c r="J63" s="317"/>
      <c r="K63" s="291"/>
      <c r="L63" s="1089"/>
      <c r="M63" s="1090"/>
      <c r="N63" s="318"/>
    </row>
    <row r="64" spans="1:14">
      <c r="B64" s="314"/>
      <c r="C64" s="319"/>
      <c r="D64" s="319"/>
      <c r="E64" s="319"/>
      <c r="F64" s="319"/>
      <c r="G64" s="319"/>
      <c r="H64" s="320"/>
      <c r="I64" s="291"/>
      <c r="J64" s="291"/>
      <c r="K64" s="291"/>
      <c r="L64" s="321"/>
      <c r="M64" s="322"/>
      <c r="N64" s="323"/>
    </row>
    <row r="65" spans="1:15" ht="15.75" thickBot="1">
      <c r="B65" s="324"/>
      <c r="C65" s="325"/>
      <c r="D65" s="325"/>
      <c r="E65" s="325"/>
      <c r="F65" s="325"/>
      <c r="G65" s="325"/>
      <c r="H65" s="326"/>
      <c r="I65" s="327"/>
      <c r="J65" s="327"/>
      <c r="K65" s="327"/>
      <c r="L65" s="1091"/>
      <c r="M65" s="1092"/>
      <c r="N65" s="382"/>
    </row>
    <row r="66" spans="1:15" ht="15.75" thickBot="1">
      <c r="B66" s="930" t="s">
        <v>60</v>
      </c>
      <c r="C66" s="931"/>
      <c r="D66" s="931"/>
      <c r="E66" s="931"/>
      <c r="F66" s="931"/>
      <c r="G66" s="931"/>
      <c r="H66" s="931"/>
      <c r="I66" s="931"/>
      <c r="J66" s="931"/>
      <c r="K66" s="931"/>
      <c r="L66" s="931"/>
      <c r="M66" s="932"/>
      <c r="N66" s="328">
        <f>N60+N61+N62+N63+N64</f>
        <v>78741.227696985734</v>
      </c>
    </row>
    <row r="67" spans="1:15">
      <c r="B67" s="254"/>
      <c r="C67" s="255"/>
      <c r="D67" s="255"/>
      <c r="E67" s="255"/>
      <c r="F67" s="255"/>
      <c r="G67" s="255"/>
      <c r="H67" s="255"/>
      <c r="I67" s="255"/>
      <c r="J67" s="255"/>
      <c r="K67" s="255"/>
      <c r="L67" s="255"/>
      <c r="M67" s="255"/>
      <c r="N67" s="256"/>
    </row>
    <row r="68" spans="1:15">
      <c r="B68" s="297" t="s">
        <v>69</v>
      </c>
      <c r="C68" s="298"/>
      <c r="D68" s="298"/>
      <c r="E68" s="298"/>
      <c r="F68" s="298"/>
      <c r="G68" s="298"/>
      <c r="H68" s="298"/>
      <c r="I68" s="298"/>
      <c r="J68" s="298"/>
      <c r="K68" s="298"/>
      <c r="L68" s="298"/>
      <c r="M68" s="298"/>
      <c r="N68" s="299"/>
    </row>
    <row r="69" spans="1:15" ht="15.75" thickBot="1">
      <c r="B69" s="307"/>
      <c r="C69" s="274"/>
      <c r="D69" s="274"/>
      <c r="E69" s="274"/>
      <c r="F69" s="274"/>
      <c r="G69" s="274"/>
      <c r="H69" s="274"/>
      <c r="I69" s="274"/>
      <c r="J69" s="274"/>
      <c r="K69" s="274"/>
      <c r="L69" s="274"/>
      <c r="M69" s="274"/>
      <c r="N69" s="276"/>
    </row>
    <row r="70" spans="1:15" ht="25.5">
      <c r="B70" s="1095" t="s">
        <v>70</v>
      </c>
      <c r="C70" s="1096"/>
      <c r="D70" s="1096"/>
      <c r="E70" s="1096"/>
      <c r="F70" s="1096"/>
      <c r="G70" s="1096"/>
      <c r="H70" s="1096"/>
      <c r="I70" s="310" t="s">
        <v>71</v>
      </c>
      <c r="J70" s="312" t="s">
        <v>137</v>
      </c>
      <c r="K70" s="311" t="s">
        <v>73</v>
      </c>
      <c r="L70" s="1097" t="s">
        <v>58</v>
      </c>
      <c r="M70" s="1098"/>
      <c r="N70" s="329" t="s">
        <v>59</v>
      </c>
    </row>
    <row r="71" spans="1:15">
      <c r="A71" s="405" t="s">
        <v>168</v>
      </c>
      <c r="B71" s="330" t="str">
        <f>VLOOKUP(A71,'[35]MANO DE OBRA'!A8:D68,3,FALSE)</f>
        <v>Obrero (6)</v>
      </c>
      <c r="C71" s="319"/>
      <c r="D71" s="319"/>
      <c r="E71" s="319"/>
      <c r="F71" s="319"/>
      <c r="G71" s="319"/>
      <c r="H71" s="319"/>
      <c r="I71" s="331">
        <f>K71/J71*100</f>
        <v>175560</v>
      </c>
      <c r="J71" s="332">
        <v>185</v>
      </c>
      <c r="K71" s="333">
        <f>VLOOKUP(A71,'[35]MANO DE OBRA'!A8:D99,4,FALSE)</f>
        <v>324786</v>
      </c>
      <c r="L71" s="334"/>
      <c r="M71" s="406">
        <v>16</v>
      </c>
      <c r="N71" s="383">
        <f>K71/M71</f>
        <v>20299.125</v>
      </c>
      <c r="O71" s="336"/>
    </row>
    <row r="72" spans="1:15">
      <c r="A72" s="405" t="s">
        <v>139</v>
      </c>
      <c r="B72" s="330" t="str">
        <f>VLOOKUP(A72,'[35]MANO DE OBRA'!A8:D69,3,FALSE)</f>
        <v>Oficial</v>
      </c>
      <c r="C72" s="319"/>
      <c r="D72" s="319"/>
      <c r="E72" s="319"/>
      <c r="F72" s="319"/>
      <c r="G72" s="319"/>
      <c r="H72" s="319"/>
      <c r="I72" s="331">
        <f>K72/J72*100</f>
        <v>57668.23979157189</v>
      </c>
      <c r="J72" s="332">
        <v>185</v>
      </c>
      <c r="K72" s="333">
        <f>VLOOKUP(A72,'[35]MANO DE OBRA'!A8:D100,4,FALSE)</f>
        <v>106686.24361440798</v>
      </c>
      <c r="L72" s="334"/>
      <c r="M72" s="406">
        <v>16</v>
      </c>
      <c r="N72" s="383">
        <f>K72/M72</f>
        <v>6667.890225900499</v>
      </c>
    </row>
    <row r="73" spans="1:15">
      <c r="B73" s="330"/>
      <c r="C73" s="319"/>
      <c r="D73" s="319"/>
      <c r="E73" s="319"/>
      <c r="F73" s="319"/>
      <c r="G73" s="319"/>
      <c r="H73" s="319"/>
      <c r="I73" s="331"/>
      <c r="J73" s="332"/>
      <c r="K73" s="333"/>
      <c r="L73" s="334"/>
      <c r="M73" s="407"/>
      <c r="N73" s="383"/>
    </row>
    <row r="74" spans="1:15">
      <c r="B74" s="330"/>
      <c r="C74" s="319"/>
      <c r="D74" s="319"/>
      <c r="E74" s="319"/>
      <c r="F74" s="319"/>
      <c r="G74" s="319"/>
      <c r="H74" s="319"/>
      <c r="I74" s="291"/>
      <c r="J74" s="337"/>
      <c r="K74" s="338"/>
      <c r="L74" s="340"/>
      <c r="M74" s="339"/>
      <c r="N74" s="335"/>
    </row>
    <row r="75" spans="1:15">
      <c r="B75" s="330"/>
      <c r="C75" s="319"/>
      <c r="D75" s="319"/>
      <c r="E75" s="319"/>
      <c r="F75" s="319"/>
      <c r="G75" s="319"/>
      <c r="H75" s="319"/>
      <c r="I75" s="291"/>
      <c r="J75" s="337"/>
      <c r="K75" s="338"/>
      <c r="L75" s="340"/>
      <c r="M75" s="339"/>
      <c r="N75" s="335"/>
    </row>
    <row r="76" spans="1:15" ht="15.75" thickBot="1">
      <c r="B76" s="1099"/>
      <c r="C76" s="1100"/>
      <c r="D76" s="1100"/>
      <c r="E76" s="1100"/>
      <c r="F76" s="1100"/>
      <c r="G76" s="1100"/>
      <c r="H76" s="1100"/>
      <c r="I76" s="327"/>
      <c r="J76" s="327"/>
      <c r="K76" s="327"/>
      <c r="L76" s="1101"/>
      <c r="M76" s="1101"/>
      <c r="N76" s="382"/>
    </row>
    <row r="77" spans="1:15" ht="15.75" thickBot="1">
      <c r="B77" s="930" t="s">
        <v>60</v>
      </c>
      <c r="C77" s="931"/>
      <c r="D77" s="931"/>
      <c r="E77" s="931"/>
      <c r="F77" s="931"/>
      <c r="G77" s="931"/>
      <c r="H77" s="931"/>
      <c r="I77" s="931"/>
      <c r="J77" s="931"/>
      <c r="K77" s="931"/>
      <c r="L77" s="931"/>
      <c r="M77" s="932"/>
      <c r="N77" s="408">
        <f>SUM(N71:N76)</f>
        <v>26967.015225900497</v>
      </c>
    </row>
    <row r="78" spans="1:15" ht="15.75" thickBot="1">
      <c r="B78" s="254"/>
      <c r="C78" s="255"/>
      <c r="D78" s="255"/>
      <c r="E78" s="255"/>
      <c r="F78" s="255"/>
      <c r="G78" s="255"/>
      <c r="H78" s="255"/>
      <c r="I78" s="255"/>
      <c r="J78" s="255"/>
      <c r="K78" s="255"/>
      <c r="L78" s="255"/>
      <c r="M78" s="255"/>
      <c r="N78" s="256"/>
    </row>
    <row r="79" spans="1:15" ht="15.75" thickBot="1">
      <c r="B79" s="888" t="s">
        <v>74</v>
      </c>
      <c r="C79" s="889"/>
      <c r="D79" s="889"/>
      <c r="E79" s="889"/>
      <c r="F79" s="889"/>
      <c r="G79" s="889"/>
      <c r="H79" s="889"/>
      <c r="I79" s="889"/>
      <c r="J79" s="889"/>
      <c r="K79" s="889"/>
      <c r="L79" s="889"/>
      <c r="M79" s="890"/>
      <c r="N79" s="295">
        <f>N43+N55+N66+N77</f>
        <v>626610.23572799272</v>
      </c>
    </row>
    <row r="80" spans="1:15">
      <c r="B80" s="254"/>
      <c r="C80" s="255"/>
      <c r="D80" s="255"/>
      <c r="E80" s="255"/>
      <c r="F80" s="255"/>
      <c r="G80" s="255"/>
      <c r="H80" s="255"/>
      <c r="I80" s="255"/>
      <c r="J80" s="255"/>
      <c r="K80" s="255"/>
      <c r="L80" s="255"/>
      <c r="M80" s="255"/>
      <c r="N80" s="256"/>
    </row>
    <row r="81" spans="1:14">
      <c r="B81" s="297" t="s">
        <v>75</v>
      </c>
      <c r="C81" s="298"/>
      <c r="D81" s="298"/>
      <c r="E81" s="298"/>
      <c r="F81" s="298"/>
      <c r="G81" s="298"/>
      <c r="H81" s="298"/>
      <c r="I81" s="298"/>
      <c r="J81" s="298"/>
      <c r="K81" s="298"/>
      <c r="L81" s="298"/>
      <c r="M81" s="298"/>
      <c r="N81" s="299"/>
    </row>
    <row r="82" spans="1:14" ht="15.75" thickBot="1">
      <c r="B82" s="307"/>
      <c r="C82" s="274"/>
      <c r="D82" s="274"/>
      <c r="E82" s="274"/>
      <c r="F82" s="274"/>
      <c r="G82" s="274"/>
      <c r="H82" s="274"/>
      <c r="I82" s="274"/>
      <c r="J82" s="274"/>
      <c r="K82" s="274"/>
      <c r="L82" s="274"/>
      <c r="M82" s="274"/>
      <c r="N82" s="276"/>
    </row>
    <row r="83" spans="1:14">
      <c r="B83" s="1081" t="s">
        <v>76</v>
      </c>
      <c r="C83" s="1082"/>
      <c r="D83" s="1082"/>
      <c r="E83" s="1082"/>
      <c r="F83" s="1082"/>
      <c r="G83" s="1082"/>
      <c r="H83" s="1082"/>
      <c r="I83" s="309"/>
      <c r="J83" s="341"/>
      <c r="K83" s="342" t="s">
        <v>77</v>
      </c>
      <c r="L83" s="1102" t="s">
        <v>78</v>
      </c>
      <c r="M83" s="1103"/>
      <c r="N83" s="343"/>
    </row>
    <row r="84" spans="1:14">
      <c r="B84" s="1104" t="s">
        <v>79</v>
      </c>
      <c r="C84" s="1105"/>
      <c r="D84" s="1105"/>
      <c r="E84" s="1105"/>
      <c r="F84" s="1105"/>
      <c r="G84" s="1105"/>
      <c r="H84" s="1105"/>
      <c r="I84" s="344"/>
      <c r="J84" s="345"/>
      <c r="K84" s="346">
        <v>0.2</v>
      </c>
      <c r="L84" s="1106">
        <f>N79*K84</f>
        <v>125322.04714559855</v>
      </c>
      <c r="M84" s="1107"/>
      <c r="N84" s="347"/>
    </row>
    <row r="85" spans="1:14">
      <c r="B85" s="348" t="s">
        <v>80</v>
      </c>
      <c r="C85" s="349"/>
      <c r="D85" s="349"/>
      <c r="E85" s="349"/>
      <c r="F85" s="349"/>
      <c r="G85" s="349"/>
      <c r="H85" s="349"/>
      <c r="I85" s="344"/>
      <c r="J85" s="345"/>
      <c r="K85" s="346">
        <v>0.05</v>
      </c>
      <c r="L85" s="1106">
        <f>N79*K85</f>
        <v>31330.511786399638</v>
      </c>
      <c r="M85" s="1107"/>
      <c r="N85" s="347"/>
    </row>
    <row r="86" spans="1:14" ht="15.75" thickBot="1">
      <c r="B86" s="350" t="s">
        <v>81</v>
      </c>
      <c r="C86" s="351"/>
      <c r="D86" s="351"/>
      <c r="E86" s="351"/>
      <c r="F86" s="351"/>
      <c r="G86" s="351"/>
      <c r="H86" s="351"/>
      <c r="I86" s="352"/>
      <c r="J86" s="353"/>
      <c r="K86" s="354">
        <v>0.05</v>
      </c>
      <c r="L86" s="1093">
        <f>N79*K86</f>
        <v>31330.511786399638</v>
      </c>
      <c r="M86" s="1094"/>
      <c r="N86" s="347"/>
    </row>
    <row r="87" spans="1:14" ht="15.75" thickBot="1">
      <c r="B87" s="888" t="s">
        <v>60</v>
      </c>
      <c r="C87" s="889"/>
      <c r="D87" s="889"/>
      <c r="E87" s="889"/>
      <c r="F87" s="889"/>
      <c r="G87" s="889"/>
      <c r="H87" s="889"/>
      <c r="I87" s="889"/>
      <c r="J87" s="889"/>
      <c r="K87" s="889"/>
      <c r="L87" s="889"/>
      <c r="M87" s="890"/>
      <c r="N87" s="355">
        <f>L84+L85+L86</f>
        <v>187983.07071839782</v>
      </c>
    </row>
    <row r="88" spans="1:14" ht="15.75" thickBot="1">
      <c r="B88" s="254"/>
      <c r="C88" s="255"/>
      <c r="D88" s="255"/>
      <c r="E88" s="255"/>
      <c r="F88" s="255"/>
      <c r="G88" s="255"/>
      <c r="H88" s="255"/>
      <c r="I88" s="255"/>
      <c r="J88" s="255"/>
      <c r="K88" s="255"/>
      <c r="L88" s="255"/>
      <c r="M88" s="255"/>
      <c r="N88" s="256"/>
    </row>
    <row r="89" spans="1:14" ht="15.75" thickBot="1">
      <c r="A89" s="208" t="s">
        <v>140</v>
      </c>
      <c r="B89" s="888" t="s">
        <v>141</v>
      </c>
      <c r="C89" s="889"/>
      <c r="D89" s="889"/>
      <c r="E89" s="889"/>
      <c r="F89" s="889"/>
      <c r="G89" s="889"/>
      <c r="H89" s="889"/>
      <c r="I89" s="889"/>
      <c r="J89" s="889"/>
      <c r="K89" s="889"/>
      <c r="L89" s="889"/>
      <c r="M89" s="890"/>
      <c r="N89" s="356">
        <f>ROUND((N79+N87),0)</f>
        <v>814593</v>
      </c>
    </row>
    <row r="90" spans="1:14">
      <c r="B90" s="220"/>
      <c r="C90" s="221"/>
      <c r="D90" s="221"/>
      <c r="E90" s="221"/>
      <c r="F90" s="221"/>
      <c r="G90" s="221"/>
      <c r="H90" s="221"/>
      <c r="I90" s="221"/>
      <c r="J90" s="221"/>
      <c r="K90" s="221"/>
      <c r="L90" s="221"/>
      <c r="M90" s="221"/>
      <c r="N90" s="222"/>
    </row>
    <row r="91" spans="1:14">
      <c r="B91" s="253"/>
      <c r="C91" s="227"/>
      <c r="D91" s="227"/>
      <c r="E91" s="227"/>
      <c r="F91" s="227"/>
      <c r="G91" s="227"/>
      <c r="H91" s="227"/>
      <c r="I91" s="227"/>
      <c r="J91" s="227"/>
      <c r="K91" s="227"/>
      <c r="L91" s="227"/>
      <c r="M91" s="227"/>
      <c r="N91" s="229"/>
    </row>
    <row r="92" spans="1:14">
      <c r="B92" s="253"/>
      <c r="C92" s="227"/>
      <c r="D92" s="227"/>
      <c r="E92" s="227"/>
      <c r="F92" s="227"/>
      <c r="G92" s="227"/>
      <c r="H92" s="227"/>
      <c r="I92" s="227"/>
      <c r="J92" s="227"/>
      <c r="K92" s="227"/>
      <c r="L92" s="227"/>
      <c r="M92" s="227"/>
      <c r="N92" s="229"/>
    </row>
    <row r="93" spans="1:14">
      <c r="B93" s="253"/>
      <c r="C93" s="227"/>
      <c r="D93" s="227"/>
      <c r="E93" s="227"/>
      <c r="F93" s="227"/>
      <c r="G93" s="227"/>
      <c r="H93" s="227"/>
      <c r="I93" s="227"/>
      <c r="J93" s="227"/>
      <c r="K93" s="227"/>
      <c r="L93" s="227"/>
      <c r="M93" s="227"/>
      <c r="N93" s="229"/>
    </row>
    <row r="94" spans="1:14">
      <c r="B94" s="253"/>
      <c r="C94" s="227"/>
      <c r="D94" s="227"/>
      <c r="E94" s="237" t="s">
        <v>83</v>
      </c>
      <c r="F94" s="237"/>
      <c r="G94" s="237"/>
      <c r="H94" s="237"/>
      <c r="I94" s="237"/>
      <c r="J94" s="237"/>
      <c r="K94" s="227"/>
      <c r="L94" s="227"/>
      <c r="M94" s="227"/>
      <c r="N94" s="229"/>
    </row>
    <row r="95" spans="1:14">
      <c r="B95" s="253"/>
      <c r="C95" s="227"/>
      <c r="D95" s="227"/>
      <c r="E95" s="227" t="s">
        <v>84</v>
      </c>
      <c r="F95" s="227"/>
      <c r="G95" s="227"/>
      <c r="H95" s="227"/>
      <c r="I95" s="227"/>
      <c r="J95" s="227"/>
      <c r="K95" s="227"/>
      <c r="L95" s="227"/>
      <c r="M95" s="227"/>
      <c r="N95" s="229"/>
    </row>
    <row r="96" spans="1:14">
      <c r="B96" s="253"/>
      <c r="C96" s="227"/>
      <c r="D96" s="227"/>
      <c r="E96" s="227" t="s">
        <v>85</v>
      </c>
      <c r="F96" s="227"/>
      <c r="G96" s="227"/>
      <c r="H96" s="227"/>
      <c r="I96" s="227"/>
      <c r="J96" s="227"/>
      <c r="K96" s="227"/>
      <c r="L96" s="227"/>
      <c r="M96" s="227"/>
      <c r="N96" s="229"/>
    </row>
    <row r="97" spans="2:14">
      <c r="B97" s="253"/>
      <c r="C97" s="227"/>
      <c r="D97" s="227"/>
      <c r="E97" s="227" t="s">
        <v>86</v>
      </c>
      <c r="F97" s="227"/>
      <c r="G97" s="227"/>
      <c r="H97" s="227"/>
      <c r="I97" s="227"/>
      <c r="J97" s="227"/>
      <c r="K97" s="227"/>
      <c r="L97" s="227"/>
      <c r="M97" s="227"/>
      <c r="N97" s="229"/>
    </row>
    <row r="98" spans="2:14" ht="15.75" thickBot="1">
      <c r="B98" s="253"/>
      <c r="C98" s="227"/>
      <c r="D98" s="227"/>
      <c r="E98" s="227"/>
      <c r="F98" s="227" t="s">
        <v>87</v>
      </c>
      <c r="G98" s="227"/>
      <c r="H98" s="227"/>
      <c r="I98" s="227"/>
      <c r="J98" s="227"/>
      <c r="K98" s="227"/>
      <c r="L98" s="227"/>
      <c r="M98" s="227"/>
      <c r="N98" s="229"/>
    </row>
    <row r="99" spans="2:14">
      <c r="B99" s="357" t="s">
        <v>142</v>
      </c>
      <c r="C99" s="358"/>
      <c r="D99" s="358"/>
      <c r="E99" s="358"/>
      <c r="F99" s="358"/>
      <c r="G99" s="358"/>
      <c r="H99" s="358"/>
      <c r="I99" s="358"/>
      <c r="J99" s="358"/>
      <c r="K99" s="358"/>
      <c r="L99" s="358"/>
      <c r="M99" s="358"/>
      <c r="N99" s="359"/>
    </row>
    <row r="100" spans="2:14">
      <c r="B100" s="409"/>
      <c r="C100" s="410"/>
      <c r="D100" s="410"/>
      <c r="E100" s="410"/>
      <c r="F100" s="410"/>
      <c r="G100" s="410"/>
      <c r="H100" s="410"/>
      <c r="I100" s="410"/>
      <c r="J100" s="410"/>
      <c r="K100" s="410"/>
      <c r="L100" s="410"/>
      <c r="M100" s="410"/>
      <c r="N100" s="411"/>
    </row>
    <row r="101" spans="2:14">
      <c r="B101" s="409"/>
      <c r="C101" s="410"/>
      <c r="D101" s="410"/>
      <c r="E101" s="410"/>
      <c r="F101" s="410"/>
      <c r="G101" s="410"/>
      <c r="H101" s="410"/>
      <c r="I101" s="410"/>
      <c r="J101" s="410"/>
      <c r="K101" s="410"/>
      <c r="L101" s="410"/>
      <c r="M101" s="410"/>
      <c r="N101" s="411"/>
    </row>
    <row r="102" spans="2:14">
      <c r="B102" s="409"/>
      <c r="C102" s="410"/>
      <c r="D102" s="410"/>
      <c r="E102" s="410"/>
      <c r="F102" s="410"/>
      <c r="G102" s="410"/>
      <c r="H102" s="410"/>
      <c r="I102" s="410"/>
      <c r="J102" s="410"/>
      <c r="K102" s="410"/>
      <c r="L102" s="410"/>
      <c r="M102" s="410"/>
      <c r="N102" s="411"/>
    </row>
    <row r="103" spans="2:14" ht="15.75" thickBot="1">
      <c r="B103" s="412"/>
      <c r="C103" s="413"/>
      <c r="D103" s="413"/>
      <c r="E103" s="413"/>
      <c r="F103" s="413"/>
      <c r="G103" s="413"/>
      <c r="H103" s="413"/>
      <c r="I103" s="413"/>
      <c r="J103" s="413"/>
      <c r="K103" s="413"/>
      <c r="L103" s="413"/>
      <c r="M103" s="413"/>
      <c r="N103" s="414"/>
    </row>
    <row r="104" spans="2:14">
      <c r="B104" s="415"/>
      <c r="C104" s="416"/>
      <c r="D104" s="416"/>
      <c r="E104" s="416"/>
      <c r="F104" s="416"/>
      <c r="G104" s="416"/>
      <c r="H104" s="416"/>
      <c r="I104" s="416"/>
      <c r="J104" s="416"/>
      <c r="K104" s="416"/>
      <c r="L104" s="416"/>
      <c r="M104" s="416"/>
      <c r="N104" s="417"/>
    </row>
    <row r="105" spans="2:14">
      <c r="B105" s="418" t="s">
        <v>143</v>
      </c>
      <c r="C105" s="241"/>
      <c r="D105" s="241"/>
      <c r="E105" s="241"/>
      <c r="F105" s="241"/>
      <c r="G105" s="241"/>
      <c r="H105" s="241"/>
      <c r="I105" s="241"/>
      <c r="J105" s="241"/>
      <c r="K105" s="241"/>
      <c r="L105" s="241"/>
      <c r="M105" s="241"/>
      <c r="N105" s="242"/>
    </row>
    <row r="106" spans="2:14" ht="15" customHeight="1">
      <c r="B106" s="1108" t="s">
        <v>144</v>
      </c>
      <c r="C106" s="1109"/>
      <c r="D106" s="1109"/>
      <c r="E106" s="1109"/>
      <c r="F106" s="1109"/>
      <c r="G106" s="1109"/>
      <c r="H106" s="1109"/>
      <c r="I106" s="1109"/>
      <c r="J106" s="1109"/>
      <c r="K106" s="1109"/>
      <c r="L106" s="1109"/>
      <c r="M106" s="1109"/>
      <c r="N106" s="1110"/>
    </row>
    <row r="107" spans="2:14" ht="15" customHeight="1">
      <c r="B107" s="1108"/>
      <c r="C107" s="1109"/>
      <c r="D107" s="1109"/>
      <c r="E107" s="1109"/>
      <c r="F107" s="1109"/>
      <c r="G107" s="1109"/>
      <c r="H107" s="1109"/>
      <c r="I107" s="1109"/>
      <c r="J107" s="1109"/>
      <c r="K107" s="1109"/>
      <c r="L107" s="1109"/>
      <c r="M107" s="1109"/>
      <c r="N107" s="1110"/>
    </row>
    <row r="108" spans="2:14" ht="30" customHeight="1">
      <c r="B108" s="1111" t="s">
        <v>88</v>
      </c>
      <c r="C108" s="1112"/>
      <c r="D108" s="1112"/>
      <c r="E108" s="1112"/>
      <c r="F108" s="1112"/>
      <c r="G108" s="1112"/>
      <c r="H108" s="1112"/>
      <c r="I108" s="1112"/>
      <c r="J108" s="1112"/>
      <c r="K108" s="1112"/>
      <c r="L108" s="1112"/>
      <c r="M108" s="1112"/>
      <c r="N108" s="1113"/>
    </row>
    <row r="109" spans="2:14">
      <c r="B109" s="1111"/>
      <c r="C109" s="1112"/>
      <c r="D109" s="1112"/>
      <c r="E109" s="1112"/>
      <c r="F109" s="1112"/>
      <c r="G109" s="1112"/>
      <c r="H109" s="1112"/>
      <c r="I109" s="1112"/>
      <c r="J109" s="1112"/>
      <c r="K109" s="1112"/>
      <c r="L109" s="1112"/>
      <c r="M109" s="1112"/>
      <c r="N109" s="1113"/>
    </row>
    <row r="110" spans="2:14">
      <c r="B110" s="419"/>
      <c r="C110" s="420"/>
      <c r="D110" s="420"/>
      <c r="E110" s="420"/>
      <c r="F110" s="420"/>
      <c r="G110" s="420"/>
      <c r="H110" s="420"/>
      <c r="I110" s="420"/>
      <c r="J110" s="420"/>
      <c r="K110" s="420"/>
      <c r="L110" s="420"/>
      <c r="M110" s="420"/>
      <c r="N110" s="421"/>
    </row>
    <row r="111" spans="2:14">
      <c r="B111" s="419"/>
      <c r="C111" s="420"/>
      <c r="D111" s="420"/>
      <c r="E111" s="420"/>
      <c r="F111" s="420"/>
      <c r="G111" s="420"/>
      <c r="H111" s="420"/>
      <c r="I111" s="420"/>
      <c r="J111" s="420"/>
      <c r="K111" s="420"/>
      <c r="L111" s="420"/>
      <c r="M111" s="420"/>
      <c r="N111" s="421"/>
    </row>
    <row r="112" spans="2:14">
      <c r="B112" s="419"/>
      <c r="C112" s="420"/>
      <c r="D112" s="420"/>
      <c r="E112" s="420"/>
      <c r="F112" s="420"/>
      <c r="G112" s="420"/>
      <c r="H112" s="420"/>
      <c r="I112" s="420"/>
      <c r="J112" s="420"/>
      <c r="K112" s="420"/>
      <c r="L112" s="420"/>
      <c r="M112" s="420"/>
      <c r="N112" s="421"/>
    </row>
    <row r="113" spans="2:14">
      <c r="B113" s="418"/>
      <c r="C113" s="241"/>
      <c r="D113" s="241"/>
      <c r="E113" s="241"/>
      <c r="F113" s="241"/>
      <c r="G113" s="241"/>
      <c r="H113" s="241"/>
      <c r="I113" s="241"/>
      <c r="J113" s="241"/>
      <c r="K113" s="241"/>
      <c r="L113" s="241"/>
      <c r="M113" s="241"/>
      <c r="N113" s="242"/>
    </row>
    <row r="114" spans="2:14">
      <c r="B114" s="253"/>
      <c r="C114" s="227"/>
      <c r="D114" s="227"/>
      <c r="E114" s="227" t="s">
        <v>83</v>
      </c>
      <c r="F114" s="237"/>
      <c r="G114" s="237"/>
      <c r="H114" s="227"/>
      <c r="I114" s="227"/>
      <c r="J114" s="227"/>
      <c r="K114" s="227"/>
      <c r="L114" s="227"/>
      <c r="M114" s="227"/>
      <c r="N114" s="229"/>
    </row>
    <row r="115" spans="2:14">
      <c r="B115" s="253"/>
      <c r="C115" s="227"/>
      <c r="D115" s="227"/>
      <c r="E115" s="422" t="s">
        <v>84</v>
      </c>
      <c r="F115" s="227"/>
      <c r="G115" s="227"/>
      <c r="H115" s="422"/>
      <c r="I115" s="422"/>
      <c r="J115" s="422"/>
      <c r="K115" s="227"/>
      <c r="L115" s="227"/>
      <c r="M115" s="227"/>
      <c r="N115" s="229"/>
    </row>
    <row r="116" spans="2:14">
      <c r="B116" s="253"/>
      <c r="C116" s="227"/>
      <c r="D116" s="227"/>
      <c r="E116" s="423" t="s">
        <v>145</v>
      </c>
      <c r="F116" s="227"/>
      <c r="G116" s="227"/>
      <c r="H116" s="423"/>
      <c r="I116" s="423"/>
      <c r="J116" s="423"/>
      <c r="K116" s="227"/>
      <c r="L116" s="227"/>
      <c r="M116" s="227"/>
      <c r="N116" s="229"/>
    </row>
    <row r="117" spans="2:14">
      <c r="B117" s="424"/>
      <c r="C117" s="241"/>
      <c r="D117" s="241"/>
      <c r="E117" s="227" t="s">
        <v>86</v>
      </c>
      <c r="F117" s="227"/>
      <c r="G117" s="227"/>
      <c r="H117" s="227"/>
      <c r="I117" s="227"/>
      <c r="J117" s="227"/>
      <c r="K117" s="241"/>
      <c r="L117" s="241"/>
      <c r="M117" s="241"/>
      <c r="N117" s="242"/>
    </row>
    <row r="118" spans="2:14">
      <c r="B118" s="424"/>
      <c r="C118" s="241"/>
      <c r="D118" s="241"/>
      <c r="E118" s="241"/>
      <c r="F118" s="227"/>
      <c r="G118" s="227"/>
      <c r="H118" s="227"/>
      <c r="I118" s="227"/>
      <c r="J118" s="227"/>
      <c r="K118" s="241"/>
      <c r="L118" s="241"/>
      <c r="M118" s="241"/>
      <c r="N118" s="242"/>
    </row>
    <row r="119" spans="2:14">
      <c r="B119" s="424" t="s">
        <v>146</v>
      </c>
      <c r="C119" s="423"/>
      <c r="D119" s="423"/>
      <c r="E119" s="227"/>
      <c r="F119" s="227"/>
      <c r="G119" s="227"/>
      <c r="H119" s="227"/>
      <c r="I119" s="227"/>
      <c r="J119" s="1114"/>
      <c r="K119" s="1114"/>
      <c r="L119" s="1114"/>
      <c r="M119" s="1114"/>
      <c r="N119" s="1115"/>
    </row>
    <row r="120" spans="2:14" ht="15.75" thickBot="1">
      <c r="B120" s="425" t="s">
        <v>147</v>
      </c>
      <c r="C120" s="426"/>
      <c r="D120" s="426"/>
      <c r="E120" s="427"/>
      <c r="F120" s="427"/>
      <c r="G120" s="427"/>
      <c r="H120" s="427"/>
      <c r="I120" s="427"/>
      <c r="J120" s="1116"/>
      <c r="K120" s="1116"/>
      <c r="L120" s="1116"/>
      <c r="M120" s="1116"/>
      <c r="N120" s="1117"/>
    </row>
  </sheetData>
  <mergeCells count="64">
    <mergeCell ref="B87:M87"/>
    <mergeCell ref="B89:M89"/>
    <mergeCell ref="B106:N107"/>
    <mergeCell ref="B108:N109"/>
    <mergeCell ref="J119:N120"/>
    <mergeCell ref="L86:M86"/>
    <mergeCell ref="B70:H70"/>
    <mergeCell ref="L70:M70"/>
    <mergeCell ref="B76:H76"/>
    <mergeCell ref="L76:M76"/>
    <mergeCell ref="B77:M77"/>
    <mergeCell ref="B79:M79"/>
    <mergeCell ref="B83:H83"/>
    <mergeCell ref="L83:M83"/>
    <mergeCell ref="B84:H84"/>
    <mergeCell ref="L84:M84"/>
    <mergeCell ref="L85:M85"/>
    <mergeCell ref="B66:M66"/>
    <mergeCell ref="L42:M42"/>
    <mergeCell ref="B43:M43"/>
    <mergeCell ref="B47:I47"/>
    <mergeCell ref="L47:M47"/>
    <mergeCell ref="B55:M55"/>
    <mergeCell ref="L59:M59"/>
    <mergeCell ref="I42:J42"/>
    <mergeCell ref="L60:M60"/>
    <mergeCell ref="L61:M61"/>
    <mergeCell ref="L62:M62"/>
    <mergeCell ref="L63:M63"/>
    <mergeCell ref="L65:M65"/>
    <mergeCell ref="B37:H37"/>
    <mergeCell ref="B38:H38"/>
    <mergeCell ref="B39:H39"/>
    <mergeCell ref="B41:D41"/>
    <mergeCell ref="B42:H42"/>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AC0BD"/>
    <pageSetUpPr fitToPage="1"/>
  </sheetPr>
  <dimension ref="A1:O140"/>
  <sheetViews>
    <sheetView showGridLines="0" showRowColHeaders="0" topLeftCell="A17" zoomScale="70" zoomScaleNormal="70" workbookViewId="0">
      <selection activeCell="C33" sqref="C33:I33"/>
    </sheetView>
  </sheetViews>
  <sheetFormatPr baseColWidth="10" defaultColWidth="0" defaultRowHeight="14.25"/>
  <cols>
    <col min="1" max="1" width="3" style="779" customWidth="1"/>
    <col min="2" max="2" width="14.28515625" style="779" customWidth="1"/>
    <col min="3" max="3" width="11.5703125" style="779" customWidth="1"/>
    <col min="4" max="4" width="17" style="779" customWidth="1"/>
    <col min="5" max="5" width="12.5703125" style="779" customWidth="1"/>
    <col min="6" max="6" width="8" style="779" customWidth="1"/>
    <col min="7" max="7" width="8.85546875" style="779" customWidth="1"/>
    <col min="8" max="8" width="10.5703125" style="779" customWidth="1"/>
    <col min="9" max="9" width="14.5703125" style="779" customWidth="1"/>
    <col min="10" max="10" width="23.42578125" style="779" customWidth="1"/>
    <col min="11" max="11" width="18" style="779" customWidth="1"/>
    <col min="12" max="12" width="11.42578125" style="779" customWidth="1"/>
    <col min="13" max="13" width="12.85546875" style="779" customWidth="1"/>
    <col min="14" max="14" width="21.5703125" style="779" customWidth="1"/>
    <col min="15" max="15" width="4.42578125" style="628" customWidth="1"/>
    <col min="16" max="16384" width="10.5703125" style="628"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A8" s="633"/>
      <c r="B8" s="634"/>
      <c r="C8" s="635"/>
      <c r="D8" s="635"/>
      <c r="E8" s="635"/>
      <c r="F8" s="970"/>
      <c r="G8" s="970"/>
      <c r="H8" s="970"/>
      <c r="I8" s="970"/>
      <c r="J8" s="635"/>
      <c r="K8" s="636" t="s">
        <v>45</v>
      </c>
      <c r="L8" s="637"/>
      <c r="M8" s="637"/>
      <c r="N8" s="638"/>
    </row>
    <row r="9" spans="1:14" ht="12" customHeight="1">
      <c r="A9" s="633"/>
      <c r="B9" s="639"/>
      <c r="C9" s="640"/>
      <c r="D9" s="640"/>
      <c r="E9" s="640"/>
      <c r="F9" s="971"/>
      <c r="G9" s="971"/>
      <c r="H9" s="971"/>
      <c r="I9" s="971"/>
      <c r="J9" s="640"/>
      <c r="K9" s="641"/>
      <c r="L9" s="642" t="s">
        <v>109</v>
      </c>
      <c r="M9" s="642" t="s">
        <v>110</v>
      </c>
      <c r="N9" s="643" t="s">
        <v>111</v>
      </c>
    </row>
    <row r="10" spans="1:14" ht="21.75" customHeight="1">
      <c r="A10" s="633"/>
      <c r="B10" s="964" t="s">
        <v>199</v>
      </c>
      <c r="C10" s="965"/>
      <c r="D10" s="965"/>
      <c r="E10" s="644" t="s">
        <v>200</v>
      </c>
      <c r="F10" s="972" t="s">
        <v>201</v>
      </c>
      <c r="G10" s="972"/>
      <c r="H10" s="973" t="s">
        <v>257</v>
      </c>
      <c r="I10" s="973"/>
      <c r="J10" s="640"/>
      <c r="K10" s="645"/>
      <c r="L10" s="642"/>
      <c r="M10" s="642"/>
      <c r="N10" s="643"/>
    </row>
    <row r="11" spans="1:14" ht="5.45" customHeight="1">
      <c r="A11" s="633"/>
      <c r="B11" s="646"/>
      <c r="C11" s="647"/>
      <c r="D11" s="647"/>
      <c r="E11" s="648"/>
      <c r="F11" s="640"/>
      <c r="G11" s="640"/>
      <c r="H11" s="649"/>
      <c r="I11" s="640"/>
      <c r="J11" s="640"/>
      <c r="K11" s="645"/>
      <c r="L11" s="642"/>
      <c r="M11" s="642"/>
      <c r="N11" s="643"/>
    </row>
    <row r="12" spans="1:14" ht="19.149999999999999" customHeight="1">
      <c r="A12" s="633"/>
      <c r="B12" s="962" t="s">
        <v>203</v>
      </c>
      <c r="C12" s="963"/>
      <c r="D12" s="963"/>
      <c r="E12" s="963"/>
      <c r="F12" s="640"/>
      <c r="G12" s="640"/>
      <c r="H12" s="640"/>
      <c r="I12" s="640"/>
      <c r="J12" s="640"/>
      <c r="K12" s="641"/>
      <c r="L12" s="642"/>
      <c r="M12" s="642"/>
      <c r="N12" s="643"/>
    </row>
    <row r="13" spans="1:14" ht="23.1" customHeight="1">
      <c r="A13" s="633"/>
      <c r="B13" s="964" t="s">
        <v>204</v>
      </c>
      <c r="C13" s="965"/>
      <c r="D13" s="965"/>
      <c r="E13" s="650" t="s">
        <v>113</v>
      </c>
      <c r="F13" s="650"/>
      <c r="G13" s="651"/>
      <c r="H13" s="966" t="s">
        <v>205</v>
      </c>
      <c r="I13" s="966"/>
      <c r="J13" s="652" t="s">
        <v>113</v>
      </c>
      <c r="K13" s="966" t="s">
        <v>206</v>
      </c>
      <c r="L13" s="966"/>
      <c r="M13" s="652" t="s">
        <v>113</v>
      </c>
      <c r="N13" s="653"/>
    </row>
    <row r="14" spans="1:14" ht="18" customHeight="1">
      <c r="A14" s="633"/>
      <c r="B14" s="654" t="s">
        <v>115</v>
      </c>
      <c r="C14" s="655"/>
      <c r="D14" s="967"/>
      <c r="E14" s="967"/>
      <c r="F14" s="656"/>
      <c r="G14" s="656"/>
      <c r="H14" s="655"/>
      <c r="I14" s="657"/>
      <c r="J14" s="658" t="s">
        <v>116</v>
      </c>
      <c r="K14" s="659"/>
      <c r="L14" s="656"/>
      <c r="M14" s="656"/>
      <c r="N14" s="660"/>
    </row>
    <row r="15" spans="1:14" ht="14.25" customHeight="1" thickBot="1">
      <c r="A15" s="633"/>
      <c r="B15" s="661"/>
      <c r="C15" s="662"/>
      <c r="D15" s="663"/>
      <c r="E15" s="663"/>
      <c r="F15" s="663"/>
      <c r="G15" s="663"/>
      <c r="H15" s="662"/>
      <c r="I15" s="663"/>
      <c r="J15" s="662"/>
      <c r="K15" s="663"/>
      <c r="L15" s="968"/>
      <c r="M15" s="968"/>
      <c r="N15" s="969"/>
    </row>
    <row r="16" spans="1:14" ht="8.4499999999999993" customHeight="1">
      <c r="A16" s="633"/>
      <c r="B16" s="664"/>
      <c r="C16" s="665"/>
      <c r="D16" s="665"/>
      <c r="E16" s="665"/>
      <c r="F16" s="665"/>
      <c r="G16" s="665"/>
      <c r="H16" s="665"/>
      <c r="I16" s="665"/>
      <c r="J16" s="665"/>
      <c r="K16" s="665"/>
      <c r="L16" s="665"/>
      <c r="M16" s="665"/>
      <c r="N16" s="666"/>
    </row>
    <row r="17" spans="1:14" s="674" customFormat="1" ht="18" customHeight="1">
      <c r="A17" s="667"/>
      <c r="B17" s="668" t="s">
        <v>117</v>
      </c>
      <c r="C17" s="669"/>
      <c r="D17" s="670" t="s">
        <v>207</v>
      </c>
      <c r="E17" s="671"/>
      <c r="F17" s="672"/>
      <c r="G17" s="672"/>
      <c r="H17" s="672"/>
      <c r="I17" s="672"/>
      <c r="J17" s="672"/>
      <c r="K17" s="672"/>
      <c r="L17" s="672"/>
      <c r="M17" s="672"/>
      <c r="N17" s="673"/>
    </row>
    <row r="18" spans="1:14" s="674" customFormat="1" ht="24" customHeight="1">
      <c r="A18" s="667"/>
      <c r="B18" s="418" t="s">
        <v>118</v>
      </c>
      <c r="C18" s="675"/>
      <c r="D18" s="676"/>
      <c r="E18" s="676"/>
      <c r="F18" s="676"/>
      <c r="G18" s="676"/>
      <c r="H18" s="676"/>
      <c r="I18" s="676"/>
      <c r="J18" s="676"/>
      <c r="K18" s="676"/>
      <c r="L18" s="676"/>
      <c r="M18" s="676"/>
      <c r="N18" s="673"/>
    </row>
    <row r="19" spans="1:14" s="674" customFormat="1" ht="20.25" customHeight="1">
      <c r="A19" s="667"/>
      <c r="B19" s="677"/>
      <c r="C19" s="675"/>
      <c r="D19" s="678"/>
      <c r="E19" s="676"/>
      <c r="F19" s="676"/>
      <c r="G19" s="676"/>
      <c r="H19" s="676"/>
      <c r="I19" s="676"/>
      <c r="J19" s="676"/>
      <c r="K19" s="676"/>
      <c r="L19" s="676"/>
      <c r="M19" s="676"/>
      <c r="N19" s="673"/>
    </row>
    <row r="20" spans="1:14" s="674" customFormat="1" ht="11.25" customHeight="1">
      <c r="A20" s="667"/>
      <c r="B20" s="677"/>
      <c r="C20" s="675"/>
      <c r="D20" s="679"/>
      <c r="E20" s="679"/>
      <c r="F20" s="679"/>
      <c r="G20" s="679"/>
      <c r="H20" s="679"/>
      <c r="I20" s="679"/>
      <c r="J20" s="679"/>
      <c r="K20" s="679"/>
      <c r="L20" s="679"/>
      <c r="M20" s="679"/>
      <c r="N20" s="680"/>
    </row>
    <row r="21" spans="1:14" s="674" customFormat="1">
      <c r="A21" s="667"/>
      <c r="B21" s="677" t="s">
        <v>119</v>
      </c>
      <c r="C21" s="681"/>
      <c r="D21" s="676"/>
      <c r="E21" s="676"/>
      <c r="F21" s="676"/>
      <c r="G21" s="676"/>
      <c r="H21" s="676"/>
      <c r="I21" s="671"/>
      <c r="J21" s="682" t="s">
        <v>120</v>
      </c>
      <c r="K21" s="676"/>
      <c r="L21" s="676"/>
      <c r="M21" s="676"/>
      <c r="N21" s="680"/>
    </row>
    <row r="22" spans="1:14" s="674" customFormat="1">
      <c r="A22" s="667"/>
      <c r="B22" s="677"/>
      <c r="C22" s="675"/>
      <c r="D22" s="679"/>
      <c r="E22" s="679"/>
      <c r="F22" s="679"/>
      <c r="G22" s="679"/>
      <c r="H22" s="679"/>
      <c r="I22" s="679"/>
      <c r="J22" s="679"/>
      <c r="K22" s="679"/>
      <c r="L22" s="679"/>
      <c r="M22" s="679"/>
      <c r="N22" s="680"/>
    </row>
    <row r="23" spans="1:14" s="674" customFormat="1">
      <c r="A23" s="667"/>
      <c r="B23" s="677" t="s">
        <v>121</v>
      </c>
      <c r="C23" s="681"/>
      <c r="D23" s="676"/>
      <c r="E23" s="676"/>
      <c r="F23" s="676"/>
      <c r="G23" s="676"/>
      <c r="H23" s="676"/>
      <c r="I23" s="676"/>
      <c r="J23" s="676"/>
      <c r="K23" s="676"/>
      <c r="L23" s="676"/>
      <c r="M23" s="676"/>
      <c r="N23" s="683"/>
    </row>
    <row r="24" spans="1:14" s="674" customFormat="1">
      <c r="A24" s="667"/>
      <c r="B24" s="677"/>
      <c r="C24" s="675"/>
      <c r="D24" s="679"/>
      <c r="E24" s="679"/>
      <c r="F24" s="679"/>
      <c r="G24" s="679"/>
      <c r="H24" s="679"/>
      <c r="I24" s="679"/>
      <c r="J24" s="679"/>
      <c r="K24" s="679"/>
      <c r="L24" s="679"/>
      <c r="M24" s="679"/>
      <c r="N24" s="680"/>
    </row>
    <row r="25" spans="1:14" s="674" customFormat="1">
      <c r="A25" s="667"/>
      <c r="B25" s="677" t="s">
        <v>122</v>
      </c>
      <c r="C25" s="681"/>
      <c r="D25" s="676"/>
      <c r="E25" s="676"/>
      <c r="F25" s="676"/>
      <c r="G25" s="676"/>
      <c r="H25" s="676"/>
      <c r="I25" s="676"/>
      <c r="J25" s="676"/>
      <c r="K25" s="684" t="s">
        <v>117</v>
      </c>
      <c r="L25" s="685"/>
      <c r="M25" s="686" t="s">
        <v>207</v>
      </c>
      <c r="N25" s="687" t="s">
        <v>208</v>
      </c>
    </row>
    <row r="26" spans="1:14" s="674" customFormat="1" ht="12" customHeight="1">
      <c r="A26" s="667"/>
      <c r="B26" s="677"/>
      <c r="C26" s="675"/>
      <c r="D26" s="679"/>
      <c r="E26" s="679"/>
      <c r="F26" s="679"/>
      <c r="G26" s="679"/>
      <c r="H26" s="679"/>
      <c r="I26" s="679"/>
      <c r="J26" s="679"/>
      <c r="K26" s="679"/>
      <c r="L26" s="679"/>
      <c r="M26" s="679"/>
      <c r="N26" s="680"/>
    </row>
    <row r="27" spans="1:14" s="674" customFormat="1">
      <c r="A27" s="667"/>
      <c r="B27" s="677" t="s">
        <v>209</v>
      </c>
      <c r="C27" s="675"/>
      <c r="D27" s="679"/>
      <c r="E27" s="679"/>
      <c r="F27" s="679"/>
      <c r="G27" s="679"/>
      <c r="H27" s="671"/>
      <c r="I27" s="688" t="s">
        <v>210</v>
      </c>
      <c r="J27" s="688" t="s">
        <v>210</v>
      </c>
      <c r="K27" s="672"/>
      <c r="L27" s="679"/>
      <c r="M27" s="679"/>
      <c r="N27" s="680"/>
    </row>
    <row r="28" spans="1:14" s="674" customFormat="1">
      <c r="A28" s="667"/>
      <c r="B28" s="677"/>
      <c r="C28" s="675"/>
      <c r="D28" s="679"/>
      <c r="E28" s="679"/>
      <c r="F28" s="672" t="s">
        <v>125</v>
      </c>
      <c r="G28" s="689"/>
      <c r="H28" s="690" t="s">
        <v>109</v>
      </c>
      <c r="I28" s="690" t="s">
        <v>110</v>
      </c>
      <c r="J28" s="691" t="s">
        <v>111</v>
      </c>
      <c r="K28" s="672"/>
      <c r="L28" s="679"/>
      <c r="M28" s="679"/>
      <c r="N28" s="680"/>
    </row>
    <row r="29" spans="1:14" ht="4.5" customHeight="1" thickBot="1">
      <c r="A29" s="633"/>
      <c r="B29" s="692"/>
      <c r="C29" s="228"/>
      <c r="D29" s="228"/>
      <c r="E29" s="228"/>
      <c r="F29" s="228"/>
      <c r="G29" s="228"/>
      <c r="H29" s="228"/>
      <c r="I29" s="228"/>
      <c r="J29" s="228"/>
      <c r="K29" s="228"/>
      <c r="L29" s="228"/>
      <c r="M29" s="228"/>
      <c r="N29" s="693"/>
    </row>
    <row r="30" spans="1:14" s="674" customFormat="1" ht="25.5" customHeight="1" thickBot="1">
      <c r="A30" s="694"/>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A33" s="633"/>
      <c r="B33" s="697" t="s">
        <v>316</v>
      </c>
      <c r="C33" s="961" t="s">
        <v>317</v>
      </c>
      <c r="D33" s="961"/>
      <c r="E33" s="961"/>
      <c r="F33" s="961"/>
      <c r="G33" s="961"/>
      <c r="H33" s="961"/>
      <c r="I33" s="961"/>
      <c r="J33" s="961"/>
      <c r="K33" s="961"/>
      <c r="L33" s="961" t="s">
        <v>148</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781"/>
      <c r="C36" s="782"/>
      <c r="D36" s="782"/>
      <c r="E36" s="782"/>
      <c r="F36" s="782"/>
      <c r="G36" s="782"/>
      <c r="H36" s="782"/>
      <c r="I36" s="782"/>
      <c r="J36" s="782"/>
      <c r="K36" s="782"/>
      <c r="L36" s="782"/>
      <c r="M36" s="782"/>
      <c r="N36" s="783"/>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A38" s="804"/>
      <c r="B38" s="705" t="s">
        <v>170</v>
      </c>
      <c r="C38" s="949" t="s">
        <v>318</v>
      </c>
      <c r="D38" s="949"/>
      <c r="E38" s="949"/>
      <c r="F38" s="949"/>
      <c r="G38" s="949"/>
      <c r="H38" s="949"/>
      <c r="I38" s="949"/>
      <c r="J38" s="706"/>
      <c r="K38" s="707">
        <f>VLOOKUP(B38,[34]EQUIPOS!$C$6:$G$137,5,0)</f>
        <v>7785.9737540809647</v>
      </c>
      <c r="L38" s="955">
        <f>1/1</f>
        <v>1</v>
      </c>
      <c r="M38" s="955"/>
      <c r="N38" s="708">
        <f>K38*L38</f>
        <v>7785.9737540809647</v>
      </c>
    </row>
    <row r="39" spans="1:14">
      <c r="A39" s="804"/>
      <c r="B39" s="709"/>
      <c r="C39" s="943"/>
      <c r="D39" s="943"/>
      <c r="E39" s="943"/>
      <c r="F39" s="943"/>
      <c r="G39" s="943"/>
      <c r="H39" s="943"/>
      <c r="I39" s="943"/>
      <c r="J39" s="710"/>
      <c r="K39" s="711"/>
      <c r="L39" s="955"/>
      <c r="M39" s="955"/>
      <c r="N39" s="708">
        <f t="shared" ref="N39:N51" si="0">K39*L39</f>
        <v>0</v>
      </c>
    </row>
    <row r="40" spans="1:14">
      <c r="A40" s="633"/>
      <c r="B40" s="709"/>
      <c r="C40" s="943"/>
      <c r="D40" s="943"/>
      <c r="E40" s="943"/>
      <c r="F40" s="943"/>
      <c r="G40" s="943"/>
      <c r="H40" s="943"/>
      <c r="I40" s="943"/>
      <c r="J40" s="710"/>
      <c r="K40" s="711"/>
      <c r="L40" s="953"/>
      <c r="M40" s="953"/>
      <c r="N40" s="708">
        <f t="shared" si="0"/>
        <v>0</v>
      </c>
    </row>
    <row r="41" spans="1:14">
      <c r="A41" s="633"/>
      <c r="B41" s="709"/>
      <c r="C41" s="943"/>
      <c r="D41" s="943"/>
      <c r="E41" s="943"/>
      <c r="F41" s="943"/>
      <c r="G41" s="943"/>
      <c r="H41" s="943"/>
      <c r="I41" s="943"/>
      <c r="J41" s="710"/>
      <c r="K41" s="711"/>
      <c r="L41" s="953"/>
      <c r="M41" s="953"/>
      <c r="N41" s="708">
        <f t="shared" si="0"/>
        <v>0</v>
      </c>
    </row>
    <row r="42" spans="1:14">
      <c r="A42" s="633"/>
      <c r="B42" s="529"/>
      <c r="C42" s="943"/>
      <c r="D42" s="943"/>
      <c r="E42" s="943"/>
      <c r="F42" s="943"/>
      <c r="G42" s="943"/>
      <c r="H42" s="943"/>
      <c r="I42" s="943"/>
      <c r="J42" s="710"/>
      <c r="K42" s="711"/>
      <c r="L42" s="953"/>
      <c r="M42" s="953"/>
      <c r="N42" s="708">
        <f t="shared" si="0"/>
        <v>0</v>
      </c>
    </row>
    <row r="43" spans="1:14">
      <c r="A43" s="633"/>
      <c r="B43" s="529"/>
      <c r="C43" s="943"/>
      <c r="D43" s="943"/>
      <c r="E43" s="943"/>
      <c r="F43" s="943"/>
      <c r="G43" s="943"/>
      <c r="H43" s="943"/>
      <c r="I43" s="943"/>
      <c r="J43" s="710"/>
      <c r="K43" s="711"/>
      <c r="L43" s="953"/>
      <c r="M43" s="953"/>
      <c r="N43" s="708">
        <f t="shared" si="0"/>
        <v>0</v>
      </c>
    </row>
    <row r="44" spans="1:14">
      <c r="A44" s="633"/>
      <c r="B44" s="529"/>
      <c r="C44" s="943"/>
      <c r="D44" s="943"/>
      <c r="E44" s="943"/>
      <c r="F44" s="943"/>
      <c r="G44" s="943"/>
      <c r="H44" s="943"/>
      <c r="I44" s="943"/>
      <c r="J44" s="710"/>
      <c r="K44" s="711"/>
      <c r="L44" s="953"/>
      <c r="M44" s="953"/>
      <c r="N44" s="708">
        <f t="shared" si="0"/>
        <v>0</v>
      </c>
    </row>
    <row r="45" spans="1:14">
      <c r="A45" s="633"/>
      <c r="B45" s="529"/>
      <c r="C45" s="943"/>
      <c r="D45" s="943"/>
      <c r="E45" s="943"/>
      <c r="F45" s="943"/>
      <c r="G45" s="943"/>
      <c r="H45" s="943"/>
      <c r="I45" s="943"/>
      <c r="J45" s="710"/>
      <c r="K45" s="711"/>
      <c r="L45" s="953"/>
      <c r="M45" s="953"/>
      <c r="N45" s="708">
        <f t="shared" si="0"/>
        <v>0</v>
      </c>
    </row>
    <row r="46" spans="1:14">
      <c r="A46" s="633"/>
      <c r="B46" s="529"/>
      <c r="C46" s="943"/>
      <c r="D46" s="943"/>
      <c r="E46" s="943"/>
      <c r="F46" s="943"/>
      <c r="G46" s="943"/>
      <c r="H46" s="943"/>
      <c r="I46" s="943"/>
      <c r="J46" s="710"/>
      <c r="K46" s="711"/>
      <c r="L46" s="953"/>
      <c r="M46" s="953"/>
      <c r="N46" s="708">
        <f t="shared" si="0"/>
        <v>0</v>
      </c>
    </row>
    <row r="47" spans="1:14">
      <c r="A47" s="633"/>
      <c r="B47" s="529"/>
      <c r="C47" s="943"/>
      <c r="D47" s="943"/>
      <c r="E47" s="943"/>
      <c r="F47" s="943"/>
      <c r="G47" s="943"/>
      <c r="H47" s="943"/>
      <c r="I47" s="943"/>
      <c r="J47" s="710"/>
      <c r="K47" s="711"/>
      <c r="L47" s="953"/>
      <c r="M47" s="953"/>
      <c r="N47" s="708">
        <f t="shared" si="0"/>
        <v>0</v>
      </c>
    </row>
    <row r="48" spans="1:14">
      <c r="A48" s="633"/>
      <c r="B48" s="529"/>
      <c r="C48" s="943"/>
      <c r="D48" s="943"/>
      <c r="E48" s="943"/>
      <c r="F48" s="943"/>
      <c r="G48" s="943"/>
      <c r="H48" s="943"/>
      <c r="I48" s="943"/>
      <c r="J48" s="710"/>
      <c r="K48" s="711"/>
      <c r="L48" s="953"/>
      <c r="M48" s="953"/>
      <c r="N48" s="708">
        <f t="shared" si="0"/>
        <v>0</v>
      </c>
    </row>
    <row r="49" spans="1:14">
      <c r="A49" s="633"/>
      <c r="B49" s="529"/>
      <c r="C49" s="943"/>
      <c r="D49" s="943"/>
      <c r="E49" s="943"/>
      <c r="F49" s="943"/>
      <c r="G49" s="943"/>
      <c r="H49" s="943"/>
      <c r="I49" s="943"/>
      <c r="J49" s="710"/>
      <c r="K49" s="711"/>
      <c r="L49" s="953"/>
      <c r="M49" s="953"/>
      <c r="N49" s="708">
        <f t="shared" si="0"/>
        <v>0</v>
      </c>
    </row>
    <row r="50" spans="1:14">
      <c r="A50" s="633"/>
      <c r="B50" s="529"/>
      <c r="C50" s="943"/>
      <c r="D50" s="943"/>
      <c r="E50" s="943"/>
      <c r="F50" s="943"/>
      <c r="G50" s="943"/>
      <c r="H50" s="943"/>
      <c r="I50" s="943"/>
      <c r="J50" s="710"/>
      <c r="K50" s="711"/>
      <c r="L50" s="953"/>
      <c r="M50" s="953"/>
      <c r="N50" s="708">
        <f t="shared" si="0"/>
        <v>0</v>
      </c>
    </row>
    <row r="51" spans="1:14">
      <c r="A51" s="633"/>
      <c r="B51" s="529"/>
      <c r="C51" s="943"/>
      <c r="D51" s="943"/>
      <c r="E51" s="943"/>
      <c r="F51" s="943"/>
      <c r="G51" s="943"/>
      <c r="H51" s="943"/>
      <c r="I51" s="943"/>
      <c r="J51" s="710"/>
      <c r="K51" s="711"/>
      <c r="L51" s="953"/>
      <c r="M51" s="953"/>
      <c r="N51" s="708">
        <f t="shared" si="0"/>
        <v>0</v>
      </c>
    </row>
    <row r="52" spans="1:14" ht="15.75" customHeight="1" thickBot="1">
      <c r="A52" s="633"/>
      <c r="B52" s="712"/>
      <c r="C52" s="1015" t="s">
        <v>132</v>
      </c>
      <c r="D52" s="1015"/>
      <c r="E52" s="1015"/>
      <c r="F52" s="1015"/>
      <c r="G52" s="1015"/>
      <c r="H52" s="1015"/>
      <c r="I52" s="1015"/>
      <c r="J52" s="713"/>
      <c r="K52" s="714"/>
      <c r="L52" s="954">
        <v>0.05</v>
      </c>
      <c r="M52" s="954"/>
      <c r="N52" s="533">
        <f>L52*N98</f>
        <v>3738.5416666666674</v>
      </c>
    </row>
    <row r="53" spans="1:14" ht="15" thickBot="1">
      <c r="A53" s="627"/>
      <c r="B53" s="930" t="s">
        <v>60</v>
      </c>
      <c r="C53" s="931"/>
      <c r="D53" s="931"/>
      <c r="E53" s="931"/>
      <c r="F53" s="931"/>
      <c r="G53" s="931"/>
      <c r="H53" s="931"/>
      <c r="I53" s="931"/>
      <c r="J53" s="931"/>
      <c r="K53" s="931"/>
      <c r="L53" s="931"/>
      <c r="M53" s="932"/>
      <c r="N53" s="716">
        <f>SUM(N38:N52)</f>
        <v>11524.515420747632</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784"/>
      <c r="C56" s="785"/>
      <c r="D56" s="785"/>
      <c r="E56" s="785"/>
      <c r="F56" s="785"/>
      <c r="G56" s="785"/>
      <c r="H56" s="785"/>
      <c r="I56" s="785"/>
      <c r="J56" s="785"/>
      <c r="K56" s="785"/>
      <c r="L56" s="785"/>
      <c r="M56" s="785"/>
      <c r="N56" s="786"/>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c r="A58" s="805"/>
      <c r="B58" s="705" t="s">
        <v>306</v>
      </c>
      <c r="C58" s="949" t="s">
        <v>307</v>
      </c>
      <c r="D58" s="949"/>
      <c r="E58" s="949"/>
      <c r="F58" s="949"/>
      <c r="G58" s="949"/>
      <c r="H58" s="949"/>
      <c r="I58" s="949"/>
      <c r="J58" s="717" t="s">
        <v>148</v>
      </c>
      <c r="K58" s="718">
        <v>0.84</v>
      </c>
      <c r="L58" s="1013">
        <f>VLOOKUP(B58,[34]MATERIALES!$C$6:$F$373,4,0)</f>
        <v>76019.534570687858</v>
      </c>
      <c r="M58" s="1014"/>
      <c r="N58" s="708">
        <f>K58*L58</f>
        <v>63856.409039377795</v>
      </c>
    </row>
    <row r="59" spans="1:14">
      <c r="A59" s="805"/>
      <c r="B59" s="709" t="s">
        <v>171</v>
      </c>
      <c r="C59" s="943" t="s">
        <v>304</v>
      </c>
      <c r="D59" s="943"/>
      <c r="E59" s="943"/>
      <c r="F59" s="943"/>
      <c r="G59" s="943"/>
      <c r="H59" s="943"/>
      <c r="I59" s="943"/>
      <c r="J59" s="719" t="s">
        <v>305</v>
      </c>
      <c r="K59" s="811">
        <v>185</v>
      </c>
      <c r="L59" s="1011">
        <f>VLOOKUP(B59,[34]MATERIALES!$C$6:$F$373,4,0)</f>
        <v>80.139002610341748</v>
      </c>
      <c r="M59" s="1012"/>
      <c r="N59" s="708">
        <f t="shared" ref="N59:N72" si="1">K59*L59</f>
        <v>14825.715482913223</v>
      </c>
    </row>
    <row r="60" spans="1:14" ht="29.25" customHeight="1">
      <c r="A60" s="805"/>
      <c r="B60" s="709" t="s">
        <v>308</v>
      </c>
      <c r="C60" s="943" t="s">
        <v>309</v>
      </c>
      <c r="D60" s="943"/>
      <c r="E60" s="943"/>
      <c r="F60" s="943"/>
      <c r="G60" s="943"/>
      <c r="H60" s="943"/>
      <c r="I60" s="943"/>
      <c r="J60" s="719" t="s">
        <v>148</v>
      </c>
      <c r="K60" s="720">
        <v>0.63</v>
      </c>
      <c r="L60" s="1011">
        <f>VLOOKUP(B60,[34]MATERIALES!$C$6:$F$373,4,0)</f>
        <v>33786.45980919461</v>
      </c>
      <c r="M60" s="1012"/>
      <c r="N60" s="708">
        <f t="shared" si="1"/>
        <v>21285.469679792604</v>
      </c>
    </row>
    <row r="61" spans="1:14" ht="14.1" customHeight="1">
      <c r="A61" s="805"/>
      <c r="B61" s="709" t="s">
        <v>310</v>
      </c>
      <c r="C61" s="943" t="s">
        <v>311</v>
      </c>
      <c r="D61" s="943"/>
      <c r="E61" s="943"/>
      <c r="F61" s="943"/>
      <c r="G61" s="943"/>
      <c r="H61" s="943"/>
      <c r="I61" s="943"/>
      <c r="J61" s="719" t="s">
        <v>156</v>
      </c>
      <c r="K61" s="720">
        <v>260</v>
      </c>
      <c r="L61" s="1011">
        <f>VLOOKUP(B61,[34]MATERIALES!$C$6:$F$373,4,0)</f>
        <v>531.6738119422771</v>
      </c>
      <c r="M61" s="1012"/>
      <c r="N61" s="708">
        <f t="shared" si="1"/>
        <v>138235.19110499206</v>
      </c>
    </row>
    <row r="62" spans="1:14">
      <c r="A62" s="805"/>
      <c r="B62" s="709"/>
      <c r="C62" s="943"/>
      <c r="D62" s="943"/>
      <c r="E62" s="943"/>
      <c r="F62" s="943"/>
      <c r="G62" s="943"/>
      <c r="H62" s="943"/>
      <c r="I62" s="943"/>
      <c r="J62" s="719"/>
      <c r="K62" s="720"/>
      <c r="L62" s="1011"/>
      <c r="M62" s="1012"/>
      <c r="N62" s="708">
        <f t="shared" si="1"/>
        <v>0</v>
      </c>
    </row>
    <row r="63" spans="1:14">
      <c r="A63" s="805"/>
      <c r="B63" s="709"/>
      <c r="C63" s="943"/>
      <c r="D63" s="943"/>
      <c r="E63" s="943"/>
      <c r="F63" s="943"/>
      <c r="G63" s="943"/>
      <c r="H63" s="943"/>
      <c r="I63" s="943"/>
      <c r="J63" s="719"/>
      <c r="K63" s="720"/>
      <c r="L63" s="1011"/>
      <c r="M63" s="1012"/>
      <c r="N63" s="708">
        <f t="shared" si="1"/>
        <v>0</v>
      </c>
    </row>
    <row r="64" spans="1:14">
      <c r="A64" s="805"/>
      <c r="B64" s="709"/>
      <c r="C64" s="943"/>
      <c r="D64" s="943"/>
      <c r="E64" s="943"/>
      <c r="F64" s="943"/>
      <c r="G64" s="943"/>
      <c r="H64" s="943"/>
      <c r="I64" s="943"/>
      <c r="J64" s="719"/>
      <c r="K64" s="720"/>
      <c r="L64" s="1011"/>
      <c r="M64" s="1012"/>
      <c r="N64" s="708">
        <f t="shared" si="1"/>
        <v>0</v>
      </c>
    </row>
    <row r="65" spans="1:14">
      <c r="A65" s="805"/>
      <c r="B65" s="709"/>
      <c r="C65" s="943"/>
      <c r="D65" s="943"/>
      <c r="E65" s="943"/>
      <c r="F65" s="943"/>
      <c r="G65" s="943"/>
      <c r="H65" s="943"/>
      <c r="I65" s="943"/>
      <c r="J65" s="719"/>
      <c r="K65" s="720"/>
      <c r="L65" s="1011"/>
      <c r="M65" s="1012"/>
      <c r="N65" s="708">
        <f t="shared" si="1"/>
        <v>0</v>
      </c>
    </row>
    <row r="66" spans="1:14">
      <c r="A66" s="805"/>
      <c r="B66" s="709"/>
      <c r="C66" s="943"/>
      <c r="D66" s="943"/>
      <c r="E66" s="943"/>
      <c r="F66" s="943"/>
      <c r="G66" s="943"/>
      <c r="H66" s="943"/>
      <c r="I66" s="943"/>
      <c r="J66" s="719"/>
      <c r="K66" s="720"/>
      <c r="L66" s="1011"/>
      <c r="M66" s="1012"/>
      <c r="N66" s="708">
        <f t="shared" si="1"/>
        <v>0</v>
      </c>
    </row>
    <row r="67" spans="1:14">
      <c r="A67" s="805"/>
      <c r="B67" s="709"/>
      <c r="C67" s="943"/>
      <c r="D67" s="943"/>
      <c r="E67" s="943"/>
      <c r="F67" s="943"/>
      <c r="G67" s="943"/>
      <c r="H67" s="943"/>
      <c r="I67" s="943"/>
      <c r="J67" s="719"/>
      <c r="K67" s="720"/>
      <c r="L67" s="1011"/>
      <c r="M67" s="1012"/>
      <c r="N67" s="708">
        <f t="shared" si="1"/>
        <v>0</v>
      </c>
    </row>
    <row r="68" spans="1:14">
      <c r="A68" s="805"/>
      <c r="B68" s="709"/>
      <c r="C68" s="943"/>
      <c r="D68" s="943"/>
      <c r="E68" s="943"/>
      <c r="F68" s="943"/>
      <c r="G68" s="943"/>
      <c r="H68" s="943"/>
      <c r="I68" s="943"/>
      <c r="J68" s="719"/>
      <c r="K68" s="720"/>
      <c r="L68" s="1011"/>
      <c r="M68" s="1012"/>
      <c r="N68" s="708">
        <f t="shared" si="1"/>
        <v>0</v>
      </c>
    </row>
    <row r="69" spans="1:14">
      <c r="A69" s="805"/>
      <c r="B69" s="709"/>
      <c r="C69" s="943"/>
      <c r="D69" s="943"/>
      <c r="E69" s="943"/>
      <c r="F69" s="943"/>
      <c r="G69" s="943"/>
      <c r="H69" s="943"/>
      <c r="I69" s="943"/>
      <c r="J69" s="719"/>
      <c r="K69" s="720"/>
      <c r="L69" s="1011"/>
      <c r="M69" s="1012"/>
      <c r="N69" s="708">
        <f t="shared" si="1"/>
        <v>0</v>
      </c>
    </row>
    <row r="70" spans="1:14">
      <c r="A70" s="805"/>
      <c r="B70" s="709"/>
      <c r="C70" s="943"/>
      <c r="D70" s="943"/>
      <c r="E70" s="943"/>
      <c r="F70" s="943"/>
      <c r="G70" s="943"/>
      <c r="H70" s="943"/>
      <c r="I70" s="943"/>
      <c r="J70" s="719"/>
      <c r="K70" s="720"/>
      <c r="L70" s="1011"/>
      <c r="M70" s="1012"/>
      <c r="N70" s="708">
        <f t="shared" si="1"/>
        <v>0</v>
      </c>
    </row>
    <row r="71" spans="1:14">
      <c r="A71" s="805"/>
      <c r="B71" s="709"/>
      <c r="C71" s="943"/>
      <c r="D71" s="943"/>
      <c r="E71" s="943"/>
      <c r="F71" s="943"/>
      <c r="G71" s="943"/>
      <c r="H71" s="943"/>
      <c r="I71" s="943"/>
      <c r="J71" s="719"/>
      <c r="K71" s="720"/>
      <c r="L71" s="1011"/>
      <c r="M71" s="1012"/>
      <c r="N71" s="708">
        <f t="shared" si="1"/>
        <v>0</v>
      </c>
    </row>
    <row r="72" spans="1:14" ht="15.75" customHeight="1" thickBot="1">
      <c r="A72" s="633"/>
      <c r="B72" s="721"/>
      <c r="C72" s="933"/>
      <c r="D72" s="933"/>
      <c r="E72" s="933"/>
      <c r="F72" s="933"/>
      <c r="G72" s="933"/>
      <c r="H72" s="933"/>
      <c r="I72" s="933"/>
      <c r="J72" s="713"/>
      <c r="K72" s="722"/>
      <c r="L72" s="1118"/>
      <c r="M72" s="1119"/>
      <c r="N72" s="723">
        <f t="shared" si="1"/>
        <v>0</v>
      </c>
    </row>
    <row r="73" spans="1:14" ht="15" thickBot="1">
      <c r="A73" s="627"/>
      <c r="B73" s="930" t="s">
        <v>60</v>
      </c>
      <c r="C73" s="931"/>
      <c r="D73" s="931"/>
      <c r="E73" s="931"/>
      <c r="F73" s="931"/>
      <c r="G73" s="931"/>
      <c r="H73" s="931"/>
      <c r="I73" s="931"/>
      <c r="J73" s="931"/>
      <c r="K73" s="931"/>
      <c r="L73" s="931"/>
      <c r="M73" s="932"/>
      <c r="N73" s="724">
        <f>SUM(N58:N72)</f>
        <v>238202.78530707568</v>
      </c>
    </row>
    <row r="74" spans="1:14" ht="4.5" customHeight="1">
      <c r="A74" s="627"/>
      <c r="B74" s="254"/>
      <c r="C74" s="255"/>
      <c r="D74" s="255"/>
      <c r="E74" s="255"/>
      <c r="F74" s="255"/>
      <c r="G74" s="255"/>
      <c r="H74" s="255"/>
      <c r="I74" s="255"/>
      <c r="J74" s="255"/>
      <c r="K74" s="255"/>
      <c r="L74" s="255"/>
      <c r="M74" s="255"/>
      <c r="N74" s="256"/>
    </row>
    <row r="75" spans="1:14" s="674" customFormat="1" ht="19.149999999999999" customHeight="1">
      <c r="A75" s="694"/>
      <c r="B75" s="936" t="s">
        <v>63</v>
      </c>
      <c r="C75" s="937"/>
      <c r="D75" s="937"/>
      <c r="E75" s="937"/>
      <c r="F75" s="937"/>
      <c r="G75" s="937"/>
      <c r="H75" s="937"/>
      <c r="I75" s="937"/>
      <c r="J75" s="937"/>
      <c r="K75" s="937"/>
      <c r="L75" s="937"/>
      <c r="M75" s="937"/>
      <c r="N75" s="938"/>
    </row>
    <row r="76" spans="1:14" ht="6.75" customHeight="1" thickBot="1">
      <c r="A76" s="627"/>
      <c r="B76" s="787"/>
      <c r="C76" s="788"/>
      <c r="D76" s="788"/>
      <c r="E76" s="788"/>
      <c r="F76" s="788"/>
      <c r="G76" s="788"/>
      <c r="H76" s="788"/>
      <c r="I76" s="788"/>
      <c r="J76" s="788"/>
      <c r="K76" s="788"/>
      <c r="L76" s="788"/>
      <c r="M76" s="788"/>
      <c r="N76" s="789"/>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A78" s="633"/>
      <c r="B78" s="552" t="s">
        <v>312</v>
      </c>
      <c r="C78" s="1008" t="s">
        <v>313</v>
      </c>
      <c r="D78" s="1009"/>
      <c r="E78" s="1009"/>
      <c r="F78" s="1009"/>
      <c r="G78" s="1009"/>
      <c r="H78" s="1010"/>
      <c r="I78" s="729" t="s">
        <v>153</v>
      </c>
      <c r="J78" s="806">
        <f>K58+K60</f>
        <v>1.47</v>
      </c>
      <c r="K78" s="730">
        <v>126</v>
      </c>
      <c r="L78" s="730">
        <f>J78*K78</f>
        <v>185.22</v>
      </c>
      <c r="M78" s="731">
        <f>VLOOKUP(B78,[34]TRANSPORTE!$C$6:$F$40,4,0)</f>
        <v>1321.1150630002205</v>
      </c>
      <c r="N78" s="732">
        <f>L78*M78</f>
        <v>244696.93196890084</v>
      </c>
    </row>
    <row r="79" spans="1:14">
      <c r="A79" s="633"/>
      <c r="B79" s="557"/>
      <c r="C79" s="924"/>
      <c r="D79" s="925"/>
      <c r="E79" s="925"/>
      <c r="F79" s="925"/>
      <c r="G79" s="925"/>
      <c r="H79" s="926"/>
      <c r="I79" s="733"/>
      <c r="J79" s="734"/>
      <c r="K79" s="734"/>
      <c r="L79" s="734"/>
      <c r="M79" s="735"/>
      <c r="N79" s="732">
        <f t="shared" ref="N79:N82" si="2">L79*M79</f>
        <v>0</v>
      </c>
    </row>
    <row r="80" spans="1:14">
      <c r="A80" s="633"/>
      <c r="B80" s="557"/>
      <c r="C80" s="924"/>
      <c r="D80" s="925"/>
      <c r="E80" s="925"/>
      <c r="F80" s="925"/>
      <c r="G80" s="925"/>
      <c r="H80" s="926"/>
      <c r="I80" s="733"/>
      <c r="J80" s="734"/>
      <c r="K80" s="734"/>
      <c r="L80" s="734"/>
      <c r="M80" s="735"/>
      <c r="N80" s="732">
        <f t="shared" si="2"/>
        <v>0</v>
      </c>
    </row>
    <row r="81" spans="1:14">
      <c r="A81" s="633"/>
      <c r="B81" s="557"/>
      <c r="C81" s="924"/>
      <c r="D81" s="925"/>
      <c r="E81" s="925"/>
      <c r="F81" s="925"/>
      <c r="G81" s="925"/>
      <c r="H81" s="926"/>
      <c r="I81" s="733"/>
      <c r="J81" s="734"/>
      <c r="K81" s="734"/>
      <c r="L81" s="734"/>
      <c r="M81" s="735"/>
      <c r="N81" s="732">
        <f t="shared" si="2"/>
        <v>0</v>
      </c>
    </row>
    <row r="82" spans="1:14" ht="15.75" customHeight="1" thickBot="1">
      <c r="A82" s="633"/>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244696.93196890084</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790"/>
      <c r="C86" s="791"/>
      <c r="D86" s="791"/>
      <c r="E86" s="791"/>
      <c r="F86" s="791"/>
      <c r="G86" s="791"/>
      <c r="H86" s="791"/>
      <c r="I86" s="791"/>
      <c r="J86" s="791"/>
      <c r="K86" s="791"/>
      <c r="L86" s="791"/>
      <c r="M86" s="791"/>
      <c r="N86" s="792"/>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A88" s="807"/>
      <c r="B88" s="728" t="s">
        <v>174</v>
      </c>
      <c r="C88" s="921" t="s">
        <v>314</v>
      </c>
      <c r="D88" s="922"/>
      <c r="E88" s="922"/>
      <c r="F88" s="922"/>
      <c r="G88" s="922"/>
      <c r="H88" s="922"/>
      <c r="I88" s="731">
        <f>K88/J88*100</f>
        <v>266666.66666666669</v>
      </c>
      <c r="J88" s="567">
        <v>185</v>
      </c>
      <c r="K88" s="740">
        <f>VLOOKUP(B88,'[34]MANO DE OBRA'!$C$15:$F$79,4,0)</f>
        <v>493333.33333333337</v>
      </c>
      <c r="L88" s="1018">
        <v>8</v>
      </c>
      <c r="M88" s="1019"/>
      <c r="N88" s="569">
        <f>K88/L88</f>
        <v>61666.666666666672</v>
      </c>
    </row>
    <row r="89" spans="1:14">
      <c r="A89" s="807"/>
      <c r="B89" s="741" t="s">
        <v>139</v>
      </c>
      <c r="C89" s="905" t="s">
        <v>253</v>
      </c>
      <c r="D89" s="906"/>
      <c r="E89" s="906"/>
      <c r="F89" s="906"/>
      <c r="G89" s="906"/>
      <c r="H89" s="907"/>
      <c r="I89" s="735">
        <f>K89/J89*100</f>
        <v>56666.666666666672</v>
      </c>
      <c r="J89" s="571">
        <v>185</v>
      </c>
      <c r="K89" s="742">
        <f>VLOOKUP(B89,'[34]MANO DE OBRA'!$C$15:$F$79,4,0)</f>
        <v>104833.33333333334</v>
      </c>
      <c r="L89" s="1018">
        <v>8</v>
      </c>
      <c r="M89" s="1019"/>
      <c r="N89" s="569">
        <f>K89/L89</f>
        <v>13104.166666666668</v>
      </c>
    </row>
    <row r="90" spans="1:14">
      <c r="A90" s="807"/>
      <c r="B90" s="741"/>
      <c r="C90" s="905"/>
      <c r="D90" s="906"/>
      <c r="E90" s="906"/>
      <c r="F90" s="906"/>
      <c r="G90" s="906"/>
      <c r="H90" s="907"/>
      <c r="I90" s="735"/>
      <c r="J90" s="571"/>
      <c r="K90" s="742"/>
      <c r="L90" s="908"/>
      <c r="M90" s="909"/>
      <c r="N90" s="573"/>
    </row>
    <row r="91" spans="1:14">
      <c r="A91" s="807"/>
      <c r="B91" s="741"/>
      <c r="C91" s="905"/>
      <c r="D91" s="906"/>
      <c r="E91" s="906"/>
      <c r="F91" s="906"/>
      <c r="G91" s="906"/>
      <c r="H91" s="907"/>
      <c r="I91" s="735"/>
      <c r="J91" s="571"/>
      <c r="K91" s="742"/>
      <c r="L91" s="908"/>
      <c r="M91" s="909"/>
      <c r="N91" s="573"/>
    </row>
    <row r="92" spans="1:14">
      <c r="A92" s="807"/>
      <c r="B92" s="741"/>
      <c r="C92" s="905"/>
      <c r="D92" s="906"/>
      <c r="E92" s="906"/>
      <c r="F92" s="906"/>
      <c r="G92" s="906"/>
      <c r="H92" s="907"/>
      <c r="I92" s="735"/>
      <c r="J92" s="571"/>
      <c r="K92" s="742"/>
      <c r="L92" s="908"/>
      <c r="M92" s="909"/>
      <c r="N92" s="573"/>
    </row>
    <row r="93" spans="1:14">
      <c r="A93" s="807"/>
      <c r="B93" s="741"/>
      <c r="C93" s="905"/>
      <c r="D93" s="906"/>
      <c r="E93" s="906"/>
      <c r="F93" s="906"/>
      <c r="G93" s="906"/>
      <c r="H93" s="907"/>
      <c r="I93" s="735"/>
      <c r="J93" s="571"/>
      <c r="K93" s="742"/>
      <c r="L93" s="908"/>
      <c r="M93" s="909"/>
      <c r="N93" s="573"/>
    </row>
    <row r="94" spans="1:14">
      <c r="A94" s="807"/>
      <c r="B94" s="741"/>
      <c r="C94" s="905"/>
      <c r="D94" s="906"/>
      <c r="E94" s="906"/>
      <c r="F94" s="906"/>
      <c r="G94" s="906"/>
      <c r="H94" s="907"/>
      <c r="I94" s="735"/>
      <c r="J94" s="571"/>
      <c r="K94" s="742"/>
      <c r="L94" s="908"/>
      <c r="M94" s="909"/>
      <c r="N94" s="573"/>
    </row>
    <row r="95" spans="1:14">
      <c r="A95" s="633"/>
      <c r="B95" s="741"/>
      <c r="C95" s="905"/>
      <c r="D95" s="906"/>
      <c r="E95" s="906"/>
      <c r="F95" s="906"/>
      <c r="G95" s="906"/>
      <c r="H95" s="907"/>
      <c r="I95" s="735"/>
      <c r="J95" s="571"/>
      <c r="K95" s="742"/>
      <c r="L95" s="908"/>
      <c r="M95" s="909"/>
      <c r="N95" s="573"/>
    </row>
    <row r="96" spans="1:14">
      <c r="A96" s="633"/>
      <c r="B96" s="741"/>
      <c r="C96" s="905"/>
      <c r="D96" s="906"/>
      <c r="E96" s="906"/>
      <c r="F96" s="906"/>
      <c r="G96" s="906"/>
      <c r="H96" s="907"/>
      <c r="I96" s="735"/>
      <c r="J96" s="571"/>
      <c r="K96" s="743"/>
      <c r="L96" s="908"/>
      <c r="M96" s="909"/>
      <c r="N96" s="573"/>
    </row>
    <row r="97" spans="1:14" ht="15.75" customHeight="1" thickBot="1">
      <c r="A97" s="633"/>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74770.833333333343</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569195.0660300575</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793"/>
      <c r="C103" s="794"/>
      <c r="D103" s="794"/>
      <c r="E103" s="794"/>
      <c r="F103" s="794"/>
      <c r="G103" s="794"/>
      <c r="H103" s="794"/>
      <c r="I103" s="794"/>
      <c r="J103" s="794"/>
      <c r="K103" s="794"/>
      <c r="L103" s="794"/>
      <c r="M103" s="794"/>
      <c r="N103" s="795"/>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A105" s="633"/>
      <c r="B105" s="874" t="s">
        <v>79</v>
      </c>
      <c r="C105" s="875"/>
      <c r="D105" s="875"/>
      <c r="E105" s="875"/>
      <c r="F105" s="875"/>
      <c r="G105" s="875"/>
      <c r="H105" s="875"/>
      <c r="I105" s="750"/>
      <c r="J105" s="751"/>
      <c r="K105" s="584">
        <v>0.2</v>
      </c>
      <c r="L105" s="876">
        <f>K105*N100</f>
        <v>113839.0132060115</v>
      </c>
      <c r="M105" s="877"/>
      <c r="N105" s="878"/>
    </row>
    <row r="106" spans="1:14" ht="15">
      <c r="A106" s="633"/>
      <c r="B106" s="752" t="s">
        <v>80</v>
      </c>
      <c r="C106" s="753"/>
      <c r="D106" s="753"/>
      <c r="E106" s="753"/>
      <c r="F106" s="753"/>
      <c r="G106" s="753"/>
      <c r="H106" s="753"/>
      <c r="I106" s="750"/>
      <c r="J106" s="751"/>
      <c r="K106" s="584">
        <v>0.05</v>
      </c>
      <c r="L106" s="876">
        <f>K106*N100</f>
        <v>28459.753301502875</v>
      </c>
      <c r="M106" s="877"/>
      <c r="N106" s="878"/>
    </row>
    <row r="107" spans="1:14" ht="15.75" thickBot="1">
      <c r="A107" s="633"/>
      <c r="B107" s="754" t="s">
        <v>81</v>
      </c>
      <c r="C107" s="755"/>
      <c r="D107" s="755"/>
      <c r="E107" s="755"/>
      <c r="F107" s="755"/>
      <c r="G107" s="755"/>
      <c r="H107" s="755"/>
      <c r="I107" s="756"/>
      <c r="J107" s="757"/>
      <c r="K107" s="591">
        <v>0.05</v>
      </c>
      <c r="L107" s="879">
        <f>K107*N100</f>
        <v>28459.753301502875</v>
      </c>
      <c r="M107" s="880"/>
      <c r="N107" s="881"/>
    </row>
    <row r="108" spans="1:14" s="674" customFormat="1" ht="24.75" customHeight="1" thickBot="1">
      <c r="A108" s="694"/>
      <c r="B108" s="882" t="s">
        <v>60</v>
      </c>
      <c r="C108" s="883"/>
      <c r="D108" s="883"/>
      <c r="E108" s="883"/>
      <c r="F108" s="883"/>
      <c r="G108" s="883"/>
      <c r="H108" s="883"/>
      <c r="I108" s="883"/>
      <c r="J108" s="883"/>
      <c r="K108" s="883"/>
      <c r="L108" s="883"/>
      <c r="M108" s="884"/>
      <c r="N108" s="724">
        <f>L105+L106+L107</f>
        <v>170758.51980901725</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739953.5858390748</v>
      </c>
    </row>
    <row r="111" spans="1:14" ht="7.5" customHeight="1">
      <c r="A111" s="633"/>
      <c r="B111" s="664"/>
      <c r="C111" s="665"/>
      <c r="D111" s="665"/>
      <c r="E111" s="665"/>
      <c r="F111" s="665"/>
      <c r="G111" s="665"/>
      <c r="H111" s="665"/>
      <c r="I111" s="665"/>
      <c r="J111" s="665"/>
      <c r="K111" s="665"/>
      <c r="L111" s="665"/>
      <c r="M111" s="665"/>
      <c r="N111" s="666"/>
    </row>
    <row r="112" spans="1:14" ht="7.5" customHeight="1">
      <c r="A112" s="633"/>
      <c r="B112" s="692"/>
      <c r="C112" s="228"/>
      <c r="D112" s="228"/>
      <c r="E112" s="228"/>
      <c r="F112" s="228"/>
      <c r="G112" s="228"/>
      <c r="H112" s="228"/>
      <c r="I112" s="228"/>
      <c r="J112" s="228"/>
      <c r="K112" s="228"/>
      <c r="L112" s="228"/>
      <c r="M112" s="228"/>
      <c r="N112" s="693"/>
    </row>
    <row r="113" spans="1:14" ht="10.5" customHeight="1">
      <c r="A113" s="633"/>
      <c r="B113" s="692"/>
      <c r="C113" s="228"/>
      <c r="D113" s="228"/>
      <c r="E113" s="228"/>
      <c r="F113" s="228"/>
      <c r="G113" s="228"/>
      <c r="H113" s="228"/>
      <c r="I113" s="228"/>
      <c r="J113" s="228"/>
      <c r="K113" s="228"/>
      <c r="L113" s="228"/>
      <c r="M113" s="228"/>
      <c r="N113" s="693"/>
    </row>
    <row r="114" spans="1:14" ht="12" customHeight="1">
      <c r="A114" s="633"/>
      <c r="B114" s="692"/>
      <c r="C114" s="228"/>
      <c r="D114" s="228"/>
      <c r="E114" s="228"/>
      <c r="F114" s="228"/>
      <c r="G114" s="228"/>
      <c r="H114" s="228"/>
      <c r="I114" s="228"/>
      <c r="J114" s="228"/>
      <c r="K114" s="228"/>
      <c r="L114" s="228"/>
      <c r="M114" s="228"/>
      <c r="N114" s="693"/>
    </row>
    <row r="115" spans="1:14">
      <c r="A115" s="633"/>
      <c r="B115" s="692"/>
      <c r="C115" s="228"/>
      <c r="D115" s="228"/>
      <c r="E115" s="226" t="s">
        <v>83</v>
      </c>
      <c r="F115" s="226"/>
      <c r="G115" s="226"/>
      <c r="H115" s="226"/>
      <c r="I115" s="226"/>
      <c r="J115" s="226"/>
      <c r="K115" s="228"/>
      <c r="L115" s="228"/>
      <c r="M115" s="228"/>
      <c r="N115" s="810"/>
    </row>
    <row r="116" spans="1:14">
      <c r="A116" s="633"/>
      <c r="B116" s="692"/>
      <c r="C116" s="228"/>
      <c r="D116" s="228"/>
      <c r="E116" s="228" t="s">
        <v>84</v>
      </c>
      <c r="F116" s="228"/>
      <c r="G116" s="228"/>
      <c r="H116" s="228"/>
      <c r="I116" s="228"/>
      <c r="J116" s="228"/>
      <c r="K116" s="228"/>
      <c r="L116" s="228"/>
      <c r="M116" s="228"/>
      <c r="N116" s="693"/>
    </row>
    <row r="117" spans="1:14">
      <c r="A117" s="633"/>
      <c r="B117" s="692"/>
      <c r="C117" s="228"/>
      <c r="D117" s="228"/>
      <c r="E117" s="228" t="s">
        <v>85</v>
      </c>
      <c r="F117" s="228"/>
      <c r="G117" s="228"/>
      <c r="H117" s="228"/>
      <c r="I117" s="228"/>
      <c r="J117" s="228"/>
      <c r="K117" s="228"/>
      <c r="L117" s="228"/>
      <c r="M117" s="228"/>
      <c r="N117" s="693"/>
    </row>
    <row r="118" spans="1:14">
      <c r="A118" s="633"/>
      <c r="B118" s="692"/>
      <c r="C118" s="228"/>
      <c r="D118" s="228"/>
      <c r="E118" s="228" t="s">
        <v>86</v>
      </c>
      <c r="F118" s="228"/>
      <c r="G118" s="228"/>
      <c r="H118" s="228"/>
      <c r="I118" s="228"/>
      <c r="J118" s="228"/>
      <c r="K118" s="228"/>
      <c r="L118" s="228"/>
      <c r="M118" s="228"/>
      <c r="N118" s="693"/>
    </row>
    <row r="119" spans="1:14" ht="10.5" customHeight="1" thickBot="1">
      <c r="A119" s="633"/>
      <c r="B119" s="692"/>
      <c r="C119" s="228"/>
      <c r="D119" s="228"/>
      <c r="E119" s="228"/>
      <c r="F119" s="228" t="s">
        <v>87</v>
      </c>
      <c r="G119" s="228"/>
      <c r="H119" s="228"/>
      <c r="I119" s="228"/>
      <c r="J119" s="228"/>
      <c r="K119" s="228"/>
      <c r="L119" s="228"/>
      <c r="M119" s="228"/>
      <c r="N119" s="693"/>
    </row>
    <row r="120" spans="1:14">
      <c r="A120" s="633"/>
      <c r="B120" s="759" t="s">
        <v>142</v>
      </c>
      <c r="C120" s="760"/>
      <c r="D120" s="760"/>
      <c r="E120" s="760"/>
      <c r="F120" s="760"/>
      <c r="G120" s="760"/>
      <c r="H120" s="760"/>
      <c r="I120" s="760"/>
      <c r="J120" s="760"/>
      <c r="K120" s="760"/>
      <c r="L120" s="760"/>
      <c r="M120" s="760"/>
      <c r="N120" s="761"/>
    </row>
    <row r="121" spans="1:14">
      <c r="A121" s="633"/>
      <c r="B121" s="762"/>
      <c r="C121" s="763"/>
      <c r="D121" s="763"/>
      <c r="E121" s="763"/>
      <c r="F121" s="763"/>
      <c r="G121" s="763"/>
      <c r="H121" s="763"/>
      <c r="I121" s="763"/>
      <c r="J121" s="763"/>
      <c r="K121" s="763"/>
      <c r="L121" s="763"/>
      <c r="M121" s="763"/>
      <c r="N121" s="764"/>
    </row>
    <row r="122" spans="1:14">
      <c r="A122" s="633"/>
      <c r="B122" s="762"/>
      <c r="C122" s="763"/>
      <c r="D122" s="763"/>
      <c r="E122" s="763"/>
      <c r="F122" s="763"/>
      <c r="G122" s="763"/>
      <c r="H122" s="763"/>
      <c r="I122" s="763"/>
      <c r="J122" s="763"/>
      <c r="K122" s="763"/>
      <c r="L122" s="763"/>
      <c r="M122" s="763"/>
      <c r="N122" s="764"/>
    </row>
    <row r="123" spans="1:14" ht="15" thickBot="1">
      <c r="A123" s="633"/>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A131" s="633"/>
      <c r="B131" s="768"/>
      <c r="C131" s="769"/>
      <c r="D131" s="769"/>
      <c r="E131" s="769"/>
      <c r="F131" s="769"/>
      <c r="G131" s="769"/>
      <c r="H131" s="769"/>
      <c r="I131" s="769"/>
      <c r="J131" s="769"/>
      <c r="K131" s="769"/>
      <c r="L131" s="769"/>
      <c r="M131" s="769"/>
      <c r="N131" s="770"/>
    </row>
    <row r="132" spans="1:14" ht="9.75" customHeight="1">
      <c r="A132" s="633"/>
      <c r="B132" s="768"/>
      <c r="C132" s="769"/>
      <c r="D132" s="769"/>
      <c r="E132" s="769"/>
      <c r="F132" s="769"/>
      <c r="G132" s="769"/>
      <c r="H132" s="769"/>
      <c r="I132" s="769"/>
      <c r="J132" s="769"/>
      <c r="K132" s="769"/>
      <c r="L132" s="769"/>
      <c r="M132" s="769"/>
      <c r="N132" s="770"/>
    </row>
    <row r="133" spans="1:14">
      <c r="A133" s="633"/>
      <c r="B133" s="223"/>
      <c r="C133" s="235"/>
      <c r="D133" s="235"/>
      <c r="E133" s="235"/>
      <c r="F133" s="235"/>
      <c r="G133" s="235"/>
      <c r="H133" s="235"/>
      <c r="I133" s="235"/>
      <c r="J133" s="235"/>
      <c r="K133" s="235"/>
      <c r="L133" s="235"/>
      <c r="M133" s="235"/>
      <c r="N133" s="236"/>
    </row>
    <row r="134" spans="1:14">
      <c r="A134" s="633"/>
      <c r="B134" s="692"/>
      <c r="C134" s="228"/>
      <c r="D134" s="228"/>
      <c r="E134" s="228" t="s">
        <v>83</v>
      </c>
      <c r="F134" s="226"/>
      <c r="G134" s="226"/>
      <c r="H134" s="228"/>
      <c r="I134" s="228"/>
      <c r="J134" s="228"/>
      <c r="K134" s="228"/>
      <c r="L134" s="228"/>
      <c r="M134" s="228"/>
      <c r="N134" s="693"/>
    </row>
    <row r="135" spans="1:14">
      <c r="A135" s="633"/>
      <c r="B135" s="692"/>
      <c r="C135" s="228"/>
      <c r="D135" s="228"/>
      <c r="E135" s="771" t="s">
        <v>84</v>
      </c>
      <c r="F135" s="228"/>
      <c r="G135" s="228"/>
      <c r="H135" s="771"/>
      <c r="I135" s="771"/>
      <c r="J135" s="771"/>
      <c r="K135" s="228"/>
      <c r="L135" s="228"/>
      <c r="M135" s="228"/>
      <c r="N135" s="693"/>
    </row>
    <row r="136" spans="1:14">
      <c r="A136" s="633"/>
      <c r="B136" s="692"/>
      <c r="C136" s="228"/>
      <c r="D136" s="228"/>
      <c r="E136" s="772" t="s">
        <v>145</v>
      </c>
      <c r="F136" s="228"/>
      <c r="G136" s="228"/>
      <c r="H136" s="772"/>
      <c r="I136" s="772"/>
      <c r="J136" s="772"/>
      <c r="K136" s="228"/>
      <c r="L136" s="228"/>
      <c r="M136" s="228"/>
      <c r="N136" s="693"/>
    </row>
    <row r="137" spans="1:14">
      <c r="A137" s="633"/>
      <c r="B137" s="773"/>
      <c r="C137" s="235"/>
      <c r="D137" s="235"/>
      <c r="E137" s="228" t="s">
        <v>86</v>
      </c>
      <c r="F137" s="228"/>
      <c r="G137" s="228"/>
      <c r="H137" s="228"/>
      <c r="I137" s="228"/>
      <c r="J137" s="228"/>
      <c r="K137" s="235"/>
      <c r="L137" s="235"/>
      <c r="M137" s="235"/>
      <c r="N137" s="236"/>
    </row>
    <row r="138" spans="1:14" ht="12.75" customHeight="1">
      <c r="A138" s="633"/>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A140" s="633"/>
      <c r="B140" s="774"/>
      <c r="C140" s="775"/>
      <c r="D140" s="775"/>
      <c r="E140" s="776"/>
      <c r="F140" s="776"/>
      <c r="G140" s="776"/>
      <c r="H140" s="776"/>
      <c r="I140" s="776"/>
      <c r="J140" s="777"/>
      <c r="K140" s="777"/>
      <c r="L140" s="777"/>
      <c r="M140" s="777"/>
      <c r="N140" s="778"/>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AC0BD"/>
    <pageSetUpPr fitToPage="1"/>
  </sheetPr>
  <dimension ref="A1:O140"/>
  <sheetViews>
    <sheetView showGridLines="0" showRowColHeaders="0" topLeftCell="A28" zoomScale="70" zoomScaleNormal="70" workbookViewId="0">
      <selection activeCell="C33" sqref="C33:I33"/>
    </sheetView>
  </sheetViews>
  <sheetFormatPr baseColWidth="10" defaultColWidth="0" defaultRowHeight="14.25"/>
  <cols>
    <col min="1" max="1" width="3" style="779" customWidth="1"/>
    <col min="2" max="2" width="14.28515625" style="779" customWidth="1"/>
    <col min="3" max="3" width="11.5703125" style="779" customWidth="1"/>
    <col min="4" max="4" width="17" style="779" customWidth="1"/>
    <col min="5" max="5" width="12.5703125" style="779" customWidth="1"/>
    <col min="6" max="6" width="8" style="779" customWidth="1"/>
    <col min="7" max="7" width="8.85546875" style="779" customWidth="1"/>
    <col min="8" max="8" width="10.5703125" style="779" customWidth="1"/>
    <col min="9" max="9" width="14.5703125" style="779" customWidth="1"/>
    <col min="10" max="10" width="23.42578125" style="779" customWidth="1"/>
    <col min="11" max="11" width="18" style="779" customWidth="1"/>
    <col min="12" max="12" width="11.42578125" style="779" customWidth="1"/>
    <col min="13" max="13" width="12.85546875" style="779" customWidth="1"/>
    <col min="14" max="14" width="21.5703125" style="779" customWidth="1"/>
    <col min="15" max="15" width="4.42578125" style="628" customWidth="1"/>
    <col min="16" max="16384" width="10.5703125" style="628"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A8" s="633"/>
      <c r="B8" s="634"/>
      <c r="C8" s="635"/>
      <c r="D8" s="635"/>
      <c r="E8" s="635"/>
      <c r="F8" s="970"/>
      <c r="G8" s="970"/>
      <c r="H8" s="970"/>
      <c r="I8" s="970"/>
      <c r="J8" s="635"/>
      <c r="K8" s="636" t="s">
        <v>45</v>
      </c>
      <c r="L8" s="637"/>
      <c r="M8" s="637"/>
      <c r="N8" s="638"/>
    </row>
    <row r="9" spans="1:14" ht="12" customHeight="1">
      <c r="A9" s="633"/>
      <c r="B9" s="639"/>
      <c r="C9" s="640"/>
      <c r="D9" s="640"/>
      <c r="E9" s="640"/>
      <c r="F9" s="971"/>
      <c r="G9" s="971"/>
      <c r="H9" s="971"/>
      <c r="I9" s="971"/>
      <c r="J9" s="640"/>
      <c r="K9" s="641"/>
      <c r="L9" s="642" t="s">
        <v>109</v>
      </c>
      <c r="M9" s="642" t="s">
        <v>110</v>
      </c>
      <c r="N9" s="643" t="s">
        <v>111</v>
      </c>
    </row>
    <row r="10" spans="1:14" ht="21.75" customHeight="1">
      <c r="A10" s="633"/>
      <c r="B10" s="964" t="s">
        <v>199</v>
      </c>
      <c r="C10" s="965"/>
      <c r="D10" s="965"/>
      <c r="E10" s="644" t="s">
        <v>200</v>
      </c>
      <c r="F10" s="972" t="s">
        <v>201</v>
      </c>
      <c r="G10" s="972"/>
      <c r="H10" s="973" t="s">
        <v>257</v>
      </c>
      <c r="I10" s="973"/>
      <c r="J10" s="640"/>
      <c r="K10" s="645"/>
      <c r="L10" s="642"/>
      <c r="M10" s="642"/>
      <c r="N10" s="643"/>
    </row>
    <row r="11" spans="1:14" ht="5.45" customHeight="1">
      <c r="A11" s="633"/>
      <c r="B11" s="646"/>
      <c r="C11" s="647"/>
      <c r="D11" s="647"/>
      <c r="E11" s="648"/>
      <c r="F11" s="640"/>
      <c r="G11" s="640"/>
      <c r="H11" s="649"/>
      <c r="I11" s="640"/>
      <c r="J11" s="640"/>
      <c r="K11" s="645"/>
      <c r="L11" s="642"/>
      <c r="M11" s="642"/>
      <c r="N11" s="643"/>
    </row>
    <row r="12" spans="1:14" ht="19.149999999999999" customHeight="1">
      <c r="A12" s="633"/>
      <c r="B12" s="962" t="s">
        <v>203</v>
      </c>
      <c r="C12" s="963"/>
      <c r="D12" s="963"/>
      <c r="E12" s="963"/>
      <c r="F12" s="640"/>
      <c r="G12" s="640"/>
      <c r="H12" s="640"/>
      <c r="I12" s="640"/>
      <c r="J12" s="640"/>
      <c r="K12" s="641"/>
      <c r="L12" s="642"/>
      <c r="M12" s="642"/>
      <c r="N12" s="643"/>
    </row>
    <row r="13" spans="1:14" ht="23.1" customHeight="1">
      <c r="A13" s="633"/>
      <c r="B13" s="964" t="s">
        <v>204</v>
      </c>
      <c r="C13" s="965"/>
      <c r="D13" s="965"/>
      <c r="E13" s="650" t="s">
        <v>113</v>
      </c>
      <c r="F13" s="650"/>
      <c r="G13" s="651"/>
      <c r="H13" s="966" t="s">
        <v>205</v>
      </c>
      <c r="I13" s="966"/>
      <c r="J13" s="652" t="s">
        <v>113</v>
      </c>
      <c r="K13" s="966" t="s">
        <v>206</v>
      </c>
      <c r="L13" s="966"/>
      <c r="M13" s="652" t="s">
        <v>113</v>
      </c>
      <c r="N13" s="653"/>
    </row>
    <row r="14" spans="1:14" ht="18" customHeight="1">
      <c r="A14" s="633"/>
      <c r="B14" s="654" t="s">
        <v>115</v>
      </c>
      <c r="C14" s="655"/>
      <c r="D14" s="967"/>
      <c r="E14" s="967"/>
      <c r="F14" s="656"/>
      <c r="G14" s="656"/>
      <c r="H14" s="655"/>
      <c r="I14" s="657"/>
      <c r="J14" s="658" t="s">
        <v>116</v>
      </c>
      <c r="K14" s="659"/>
      <c r="L14" s="656"/>
      <c r="M14" s="656"/>
      <c r="N14" s="660"/>
    </row>
    <row r="15" spans="1:14" ht="14.25" customHeight="1" thickBot="1">
      <c r="A15" s="633"/>
      <c r="B15" s="661"/>
      <c r="C15" s="662"/>
      <c r="D15" s="663"/>
      <c r="E15" s="663"/>
      <c r="F15" s="663"/>
      <c r="G15" s="663"/>
      <c r="H15" s="662"/>
      <c r="I15" s="663"/>
      <c r="J15" s="662"/>
      <c r="K15" s="663"/>
      <c r="L15" s="968"/>
      <c r="M15" s="968"/>
      <c r="N15" s="969"/>
    </row>
    <row r="16" spans="1:14" ht="8.4499999999999993" customHeight="1">
      <c r="A16" s="633"/>
      <c r="B16" s="664"/>
      <c r="C16" s="665"/>
      <c r="D16" s="665"/>
      <c r="E16" s="665"/>
      <c r="F16" s="665"/>
      <c r="G16" s="665"/>
      <c r="H16" s="665"/>
      <c r="I16" s="665"/>
      <c r="J16" s="665"/>
      <c r="K16" s="665"/>
      <c r="L16" s="665"/>
      <c r="M16" s="665"/>
      <c r="N16" s="666"/>
    </row>
    <row r="17" spans="1:14" s="674" customFormat="1" ht="18" customHeight="1">
      <c r="A17" s="667"/>
      <c r="B17" s="668" t="s">
        <v>117</v>
      </c>
      <c r="C17" s="669"/>
      <c r="D17" s="670" t="s">
        <v>207</v>
      </c>
      <c r="E17" s="671"/>
      <c r="F17" s="672"/>
      <c r="G17" s="672"/>
      <c r="H17" s="672"/>
      <c r="I17" s="672"/>
      <c r="J17" s="672"/>
      <c r="K17" s="672"/>
      <c r="L17" s="672"/>
      <c r="M17" s="672"/>
      <c r="N17" s="673"/>
    </row>
    <row r="18" spans="1:14" s="674" customFormat="1" ht="24" customHeight="1">
      <c r="A18" s="667"/>
      <c r="B18" s="418" t="s">
        <v>118</v>
      </c>
      <c r="C18" s="675"/>
      <c r="D18" s="676"/>
      <c r="E18" s="676"/>
      <c r="F18" s="676"/>
      <c r="G18" s="676"/>
      <c r="H18" s="676"/>
      <c r="I18" s="676"/>
      <c r="J18" s="676"/>
      <c r="K18" s="676"/>
      <c r="L18" s="676"/>
      <c r="M18" s="676"/>
      <c r="N18" s="673"/>
    </row>
    <row r="19" spans="1:14" s="674" customFormat="1" ht="20.25" customHeight="1">
      <c r="A19" s="667"/>
      <c r="B19" s="677"/>
      <c r="C19" s="675"/>
      <c r="D19" s="678"/>
      <c r="E19" s="676"/>
      <c r="F19" s="676"/>
      <c r="G19" s="676"/>
      <c r="H19" s="676"/>
      <c r="I19" s="676"/>
      <c r="J19" s="676"/>
      <c r="K19" s="676"/>
      <c r="L19" s="676"/>
      <c r="M19" s="676"/>
      <c r="N19" s="673"/>
    </row>
    <row r="20" spans="1:14" s="674" customFormat="1" ht="11.25" customHeight="1">
      <c r="A20" s="667"/>
      <c r="B20" s="677"/>
      <c r="C20" s="675"/>
      <c r="D20" s="679"/>
      <c r="E20" s="679"/>
      <c r="F20" s="679"/>
      <c r="G20" s="679"/>
      <c r="H20" s="679"/>
      <c r="I20" s="679"/>
      <c r="J20" s="679"/>
      <c r="K20" s="679"/>
      <c r="L20" s="679"/>
      <c r="M20" s="679"/>
      <c r="N20" s="680"/>
    </row>
    <row r="21" spans="1:14" s="674" customFormat="1">
      <c r="A21" s="667"/>
      <c r="B21" s="677" t="s">
        <v>119</v>
      </c>
      <c r="C21" s="681"/>
      <c r="D21" s="676"/>
      <c r="E21" s="676"/>
      <c r="F21" s="676"/>
      <c r="G21" s="676"/>
      <c r="H21" s="676"/>
      <c r="I21" s="671"/>
      <c r="J21" s="682" t="s">
        <v>120</v>
      </c>
      <c r="K21" s="676"/>
      <c r="L21" s="676"/>
      <c r="M21" s="676"/>
      <c r="N21" s="680"/>
    </row>
    <row r="22" spans="1:14" s="674" customFormat="1">
      <c r="A22" s="667"/>
      <c r="B22" s="677"/>
      <c r="C22" s="675"/>
      <c r="D22" s="679"/>
      <c r="E22" s="679"/>
      <c r="F22" s="679"/>
      <c r="G22" s="679"/>
      <c r="H22" s="679"/>
      <c r="I22" s="679"/>
      <c r="J22" s="679"/>
      <c r="K22" s="679"/>
      <c r="L22" s="679"/>
      <c r="M22" s="679"/>
      <c r="N22" s="680"/>
    </row>
    <row r="23" spans="1:14" s="674" customFormat="1">
      <c r="A23" s="667"/>
      <c r="B23" s="677" t="s">
        <v>121</v>
      </c>
      <c r="C23" s="681"/>
      <c r="D23" s="676"/>
      <c r="E23" s="676"/>
      <c r="F23" s="676"/>
      <c r="G23" s="676"/>
      <c r="H23" s="676"/>
      <c r="I23" s="676"/>
      <c r="J23" s="676"/>
      <c r="K23" s="676"/>
      <c r="L23" s="676"/>
      <c r="M23" s="676"/>
      <c r="N23" s="683"/>
    </row>
    <row r="24" spans="1:14" s="674" customFormat="1">
      <c r="A24" s="667"/>
      <c r="B24" s="677"/>
      <c r="C24" s="675"/>
      <c r="D24" s="679"/>
      <c r="E24" s="679"/>
      <c r="F24" s="679"/>
      <c r="G24" s="679"/>
      <c r="H24" s="679"/>
      <c r="I24" s="679"/>
      <c r="J24" s="679"/>
      <c r="K24" s="679"/>
      <c r="L24" s="679"/>
      <c r="M24" s="679"/>
      <c r="N24" s="680"/>
    </row>
    <row r="25" spans="1:14" s="674" customFormat="1">
      <c r="A25" s="667"/>
      <c r="B25" s="677" t="s">
        <v>122</v>
      </c>
      <c r="C25" s="681"/>
      <c r="D25" s="676"/>
      <c r="E25" s="676"/>
      <c r="F25" s="676"/>
      <c r="G25" s="676"/>
      <c r="H25" s="676"/>
      <c r="I25" s="676"/>
      <c r="J25" s="676"/>
      <c r="K25" s="684" t="s">
        <v>117</v>
      </c>
      <c r="L25" s="685"/>
      <c r="M25" s="686" t="s">
        <v>207</v>
      </c>
      <c r="N25" s="687" t="s">
        <v>208</v>
      </c>
    </row>
    <row r="26" spans="1:14" s="674" customFormat="1" ht="12" customHeight="1">
      <c r="A26" s="667"/>
      <c r="B26" s="677"/>
      <c r="C26" s="675"/>
      <c r="D26" s="679"/>
      <c r="E26" s="679"/>
      <c r="F26" s="679"/>
      <c r="G26" s="679"/>
      <c r="H26" s="679"/>
      <c r="I26" s="679"/>
      <c r="J26" s="679"/>
      <c r="K26" s="679"/>
      <c r="L26" s="679"/>
      <c r="M26" s="679"/>
      <c r="N26" s="680"/>
    </row>
    <row r="27" spans="1:14" s="674" customFormat="1">
      <c r="A27" s="667"/>
      <c r="B27" s="677" t="s">
        <v>209</v>
      </c>
      <c r="C27" s="675"/>
      <c r="D27" s="679"/>
      <c r="E27" s="679"/>
      <c r="F27" s="679"/>
      <c r="G27" s="679"/>
      <c r="H27" s="671"/>
      <c r="I27" s="688" t="s">
        <v>210</v>
      </c>
      <c r="J27" s="688" t="s">
        <v>210</v>
      </c>
      <c r="K27" s="672"/>
      <c r="L27" s="679"/>
      <c r="M27" s="679"/>
      <c r="N27" s="680"/>
    </row>
    <row r="28" spans="1:14" s="674" customFormat="1">
      <c r="A28" s="667"/>
      <c r="B28" s="677"/>
      <c r="C28" s="675"/>
      <c r="D28" s="679"/>
      <c r="E28" s="679"/>
      <c r="F28" s="672" t="s">
        <v>125</v>
      </c>
      <c r="G28" s="689"/>
      <c r="H28" s="690" t="s">
        <v>109</v>
      </c>
      <c r="I28" s="690" t="s">
        <v>110</v>
      </c>
      <c r="J28" s="691" t="s">
        <v>111</v>
      </c>
      <c r="K28" s="672"/>
      <c r="L28" s="679"/>
      <c r="M28" s="679"/>
      <c r="N28" s="680"/>
    </row>
    <row r="29" spans="1:14" ht="4.5" customHeight="1" thickBot="1">
      <c r="A29" s="633"/>
      <c r="B29" s="692"/>
      <c r="C29" s="228"/>
      <c r="D29" s="228"/>
      <c r="E29" s="228"/>
      <c r="F29" s="228"/>
      <c r="G29" s="228"/>
      <c r="H29" s="228"/>
      <c r="I29" s="228"/>
      <c r="J29" s="228"/>
      <c r="K29" s="228"/>
      <c r="L29" s="228"/>
      <c r="M29" s="228"/>
      <c r="N29" s="693"/>
    </row>
    <row r="30" spans="1:14" s="674" customFormat="1" ht="25.5" customHeight="1" thickBot="1">
      <c r="A30" s="694"/>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A33" s="633"/>
      <c r="B33" s="697" t="s">
        <v>169</v>
      </c>
      <c r="C33" s="961" t="s">
        <v>319</v>
      </c>
      <c r="D33" s="961"/>
      <c r="E33" s="961"/>
      <c r="F33" s="961"/>
      <c r="G33" s="961"/>
      <c r="H33" s="961"/>
      <c r="I33" s="961"/>
      <c r="J33" s="961"/>
      <c r="K33" s="961"/>
      <c r="L33" s="961" t="s">
        <v>148</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1120" t="s">
        <v>54</v>
      </c>
      <c r="C35" s="1121"/>
      <c r="D35" s="1121"/>
      <c r="E35" s="1121"/>
      <c r="F35" s="1121"/>
      <c r="G35" s="1121"/>
      <c r="H35" s="1121"/>
      <c r="I35" s="1121"/>
      <c r="J35" s="1121"/>
      <c r="K35" s="1121"/>
      <c r="L35" s="1121"/>
      <c r="M35" s="1121"/>
      <c r="N35" s="1122"/>
    </row>
    <row r="36" spans="1:14" ht="5.25" customHeight="1" thickBot="1">
      <c r="A36" s="627"/>
      <c r="B36" s="781"/>
      <c r="C36" s="782"/>
      <c r="D36" s="782"/>
      <c r="E36" s="782"/>
      <c r="F36" s="782"/>
      <c r="G36" s="782"/>
      <c r="H36" s="782"/>
      <c r="I36" s="782"/>
      <c r="J36" s="782"/>
      <c r="K36" s="782"/>
      <c r="L36" s="782"/>
      <c r="M36" s="782"/>
      <c r="N36" s="783"/>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A38" s="804"/>
      <c r="B38" s="705" t="s">
        <v>170</v>
      </c>
      <c r="C38" s="949" t="s">
        <v>318</v>
      </c>
      <c r="D38" s="949"/>
      <c r="E38" s="949"/>
      <c r="F38" s="949"/>
      <c r="G38" s="949"/>
      <c r="H38" s="949"/>
      <c r="I38" s="949"/>
      <c r="J38" s="706"/>
      <c r="K38" s="707">
        <f>VLOOKUP(B38,[34]EQUIPOS!$C$6:$G$137,5,0)</f>
        <v>7785.9737540809647</v>
      </c>
      <c r="L38" s="955">
        <f>1/1</f>
        <v>1</v>
      </c>
      <c r="M38" s="955"/>
      <c r="N38" s="708">
        <f>K38*L38</f>
        <v>7785.9737540809647</v>
      </c>
    </row>
    <row r="39" spans="1:14">
      <c r="A39" s="804"/>
      <c r="B39" s="709"/>
      <c r="C39" s="943"/>
      <c r="D39" s="943"/>
      <c r="E39" s="943"/>
      <c r="F39" s="943"/>
      <c r="G39" s="943"/>
      <c r="H39" s="943"/>
      <c r="I39" s="943"/>
      <c r="J39" s="710"/>
      <c r="K39" s="711"/>
      <c r="L39" s="955"/>
      <c r="M39" s="955"/>
      <c r="N39" s="708">
        <f t="shared" ref="N39:N51" si="0">K39*L39</f>
        <v>0</v>
      </c>
    </row>
    <row r="40" spans="1:14">
      <c r="A40" s="633"/>
      <c r="B40" s="709"/>
      <c r="C40" s="943"/>
      <c r="D40" s="943"/>
      <c r="E40" s="943"/>
      <c r="F40" s="943"/>
      <c r="G40" s="943"/>
      <c r="H40" s="943"/>
      <c r="I40" s="943"/>
      <c r="J40" s="710"/>
      <c r="K40" s="711"/>
      <c r="L40" s="953"/>
      <c r="M40" s="953"/>
      <c r="N40" s="708">
        <f t="shared" si="0"/>
        <v>0</v>
      </c>
    </row>
    <row r="41" spans="1:14">
      <c r="A41" s="633"/>
      <c r="B41" s="709"/>
      <c r="C41" s="943"/>
      <c r="D41" s="943"/>
      <c r="E41" s="943"/>
      <c r="F41" s="943"/>
      <c r="G41" s="943"/>
      <c r="H41" s="943"/>
      <c r="I41" s="943"/>
      <c r="J41" s="710"/>
      <c r="K41" s="711"/>
      <c r="L41" s="953"/>
      <c r="M41" s="953"/>
      <c r="N41" s="708">
        <f t="shared" si="0"/>
        <v>0</v>
      </c>
    </row>
    <row r="42" spans="1:14">
      <c r="A42" s="633"/>
      <c r="B42" s="529"/>
      <c r="C42" s="943"/>
      <c r="D42" s="943"/>
      <c r="E42" s="943"/>
      <c r="F42" s="943"/>
      <c r="G42" s="943"/>
      <c r="H42" s="943"/>
      <c r="I42" s="943"/>
      <c r="J42" s="710"/>
      <c r="K42" s="711"/>
      <c r="L42" s="953"/>
      <c r="M42" s="953"/>
      <c r="N42" s="708">
        <f t="shared" si="0"/>
        <v>0</v>
      </c>
    </row>
    <row r="43" spans="1:14">
      <c r="A43" s="633"/>
      <c r="B43" s="529"/>
      <c r="C43" s="943"/>
      <c r="D43" s="943"/>
      <c r="E43" s="943"/>
      <c r="F43" s="943"/>
      <c r="G43" s="943"/>
      <c r="H43" s="943"/>
      <c r="I43" s="943"/>
      <c r="J43" s="710"/>
      <c r="K43" s="711"/>
      <c r="L43" s="953"/>
      <c r="M43" s="953"/>
      <c r="N43" s="708">
        <f t="shared" si="0"/>
        <v>0</v>
      </c>
    </row>
    <row r="44" spans="1:14">
      <c r="A44" s="633"/>
      <c r="B44" s="529"/>
      <c r="C44" s="943"/>
      <c r="D44" s="943"/>
      <c r="E44" s="943"/>
      <c r="F44" s="943"/>
      <c r="G44" s="943"/>
      <c r="H44" s="943"/>
      <c r="I44" s="943"/>
      <c r="J44" s="710"/>
      <c r="K44" s="711"/>
      <c r="L44" s="953"/>
      <c r="M44" s="953"/>
      <c r="N44" s="708">
        <f t="shared" si="0"/>
        <v>0</v>
      </c>
    </row>
    <row r="45" spans="1:14">
      <c r="A45" s="633"/>
      <c r="B45" s="529"/>
      <c r="C45" s="943"/>
      <c r="D45" s="943"/>
      <c r="E45" s="943"/>
      <c r="F45" s="943"/>
      <c r="G45" s="943"/>
      <c r="H45" s="943"/>
      <c r="I45" s="943"/>
      <c r="J45" s="710"/>
      <c r="K45" s="711"/>
      <c r="L45" s="953"/>
      <c r="M45" s="953"/>
      <c r="N45" s="708">
        <f t="shared" si="0"/>
        <v>0</v>
      </c>
    </row>
    <row r="46" spans="1:14">
      <c r="A46" s="633"/>
      <c r="B46" s="529"/>
      <c r="C46" s="943"/>
      <c r="D46" s="943"/>
      <c r="E46" s="943"/>
      <c r="F46" s="943"/>
      <c r="G46" s="943"/>
      <c r="H46" s="943"/>
      <c r="I46" s="943"/>
      <c r="J46" s="710"/>
      <c r="K46" s="711"/>
      <c r="L46" s="953"/>
      <c r="M46" s="953"/>
      <c r="N46" s="708">
        <f t="shared" si="0"/>
        <v>0</v>
      </c>
    </row>
    <row r="47" spans="1:14">
      <c r="A47" s="633"/>
      <c r="B47" s="529"/>
      <c r="C47" s="943"/>
      <c r="D47" s="943"/>
      <c r="E47" s="943"/>
      <c r="F47" s="943"/>
      <c r="G47" s="943"/>
      <c r="H47" s="943"/>
      <c r="I47" s="943"/>
      <c r="J47" s="710"/>
      <c r="K47" s="711"/>
      <c r="L47" s="953"/>
      <c r="M47" s="953"/>
      <c r="N47" s="708">
        <f t="shared" si="0"/>
        <v>0</v>
      </c>
    </row>
    <row r="48" spans="1:14">
      <c r="A48" s="633"/>
      <c r="B48" s="529"/>
      <c r="C48" s="943"/>
      <c r="D48" s="943"/>
      <c r="E48" s="943"/>
      <c r="F48" s="943"/>
      <c r="G48" s="943"/>
      <c r="H48" s="943"/>
      <c r="I48" s="943"/>
      <c r="J48" s="710"/>
      <c r="K48" s="711"/>
      <c r="L48" s="953"/>
      <c r="M48" s="953"/>
      <c r="N48" s="708">
        <f t="shared" si="0"/>
        <v>0</v>
      </c>
    </row>
    <row r="49" spans="1:14">
      <c r="A49" s="633"/>
      <c r="B49" s="529"/>
      <c r="C49" s="943"/>
      <c r="D49" s="943"/>
      <c r="E49" s="943"/>
      <c r="F49" s="943"/>
      <c r="G49" s="943"/>
      <c r="H49" s="943"/>
      <c r="I49" s="943"/>
      <c r="J49" s="710"/>
      <c r="K49" s="711"/>
      <c r="L49" s="953"/>
      <c r="M49" s="953"/>
      <c r="N49" s="708">
        <f t="shared" si="0"/>
        <v>0</v>
      </c>
    </row>
    <row r="50" spans="1:14">
      <c r="A50" s="633"/>
      <c r="B50" s="529"/>
      <c r="C50" s="943"/>
      <c r="D50" s="943"/>
      <c r="E50" s="943"/>
      <c r="F50" s="943"/>
      <c r="G50" s="943"/>
      <c r="H50" s="943"/>
      <c r="I50" s="943"/>
      <c r="J50" s="710"/>
      <c r="K50" s="711"/>
      <c r="L50" s="953"/>
      <c r="M50" s="953"/>
      <c r="N50" s="708">
        <f t="shared" si="0"/>
        <v>0</v>
      </c>
    </row>
    <row r="51" spans="1:14">
      <c r="A51" s="633"/>
      <c r="B51" s="529"/>
      <c r="C51" s="943"/>
      <c r="D51" s="943"/>
      <c r="E51" s="943"/>
      <c r="F51" s="943"/>
      <c r="G51" s="943"/>
      <c r="H51" s="943"/>
      <c r="I51" s="943"/>
      <c r="J51" s="710"/>
      <c r="K51" s="711"/>
      <c r="L51" s="953"/>
      <c r="M51" s="953"/>
      <c r="N51" s="708">
        <f t="shared" si="0"/>
        <v>0</v>
      </c>
    </row>
    <row r="52" spans="1:14" ht="15.75" customHeight="1" thickBot="1">
      <c r="A52" s="633"/>
      <c r="B52" s="712"/>
      <c r="C52" s="1015" t="s">
        <v>132</v>
      </c>
      <c r="D52" s="1015"/>
      <c r="E52" s="1015"/>
      <c r="F52" s="1015"/>
      <c r="G52" s="1015"/>
      <c r="H52" s="1015"/>
      <c r="I52" s="1015"/>
      <c r="J52" s="713"/>
      <c r="K52" s="714"/>
      <c r="L52" s="954">
        <v>0.05</v>
      </c>
      <c r="M52" s="954"/>
      <c r="N52" s="533">
        <f>L52*N98</f>
        <v>2990.8333333333339</v>
      </c>
    </row>
    <row r="53" spans="1:14" ht="15" thickBot="1">
      <c r="A53" s="627"/>
      <c r="B53" s="930" t="s">
        <v>60</v>
      </c>
      <c r="C53" s="931"/>
      <c r="D53" s="931"/>
      <c r="E53" s="931"/>
      <c r="F53" s="931"/>
      <c r="G53" s="931"/>
      <c r="H53" s="931"/>
      <c r="I53" s="931"/>
      <c r="J53" s="931"/>
      <c r="K53" s="931"/>
      <c r="L53" s="931"/>
      <c r="M53" s="932"/>
      <c r="N53" s="716">
        <f>SUM(N38:N52)</f>
        <v>10776.807087414298</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784"/>
      <c r="C56" s="785"/>
      <c r="D56" s="785"/>
      <c r="E56" s="785"/>
      <c r="F56" s="785"/>
      <c r="G56" s="785"/>
      <c r="H56" s="785"/>
      <c r="I56" s="785"/>
      <c r="J56" s="785"/>
      <c r="K56" s="785"/>
      <c r="L56" s="785"/>
      <c r="M56" s="785"/>
      <c r="N56" s="786"/>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c r="A58" s="805"/>
      <c r="B58" s="705" t="s">
        <v>306</v>
      </c>
      <c r="C58" s="949" t="s">
        <v>307</v>
      </c>
      <c r="D58" s="949"/>
      <c r="E58" s="949"/>
      <c r="F58" s="949"/>
      <c r="G58" s="949"/>
      <c r="H58" s="949"/>
      <c r="I58" s="949"/>
      <c r="J58" s="717" t="s">
        <v>148</v>
      </c>
      <c r="K58" s="718">
        <v>0.504</v>
      </c>
      <c r="L58" s="1013">
        <f>VLOOKUP(B58,[34]MATERIALES!$C$6:$F$373,4,0)</f>
        <v>76019.534570687858</v>
      </c>
      <c r="M58" s="1014"/>
      <c r="N58" s="708">
        <f>K58*L58</f>
        <v>38313.845423626677</v>
      </c>
    </row>
    <row r="59" spans="1:14">
      <c r="A59" s="805"/>
      <c r="B59" s="709" t="s">
        <v>171</v>
      </c>
      <c r="C59" s="943" t="s">
        <v>304</v>
      </c>
      <c r="D59" s="943"/>
      <c r="E59" s="943"/>
      <c r="F59" s="943"/>
      <c r="G59" s="943"/>
      <c r="H59" s="943"/>
      <c r="I59" s="943"/>
      <c r="J59" s="719" t="s">
        <v>305</v>
      </c>
      <c r="K59" s="809">
        <v>111</v>
      </c>
      <c r="L59" s="1011">
        <f>VLOOKUP(B59,[34]MATERIALES!$C$6:$F$373,4,0)</f>
        <v>80.139002610341748</v>
      </c>
      <c r="M59" s="1012"/>
      <c r="N59" s="708">
        <f t="shared" ref="N59:N72" si="1">K59*L59</f>
        <v>8895.4292897479336</v>
      </c>
    </row>
    <row r="60" spans="1:14">
      <c r="A60" s="805"/>
      <c r="B60" s="709" t="s">
        <v>172</v>
      </c>
      <c r="C60" s="943" t="s">
        <v>320</v>
      </c>
      <c r="D60" s="943"/>
      <c r="E60" s="943"/>
      <c r="F60" s="943"/>
      <c r="G60" s="943"/>
      <c r="H60" s="943"/>
      <c r="I60" s="943"/>
      <c r="J60" s="719" t="s">
        <v>148</v>
      </c>
      <c r="K60" s="720">
        <v>0.4</v>
      </c>
      <c r="L60" s="1011">
        <f>VLOOKUP(B60,[34]MATERIALES!$C$6:$F$373,4,0)</f>
        <v>49139.970633928795</v>
      </c>
      <c r="M60" s="1012"/>
      <c r="N60" s="708">
        <f t="shared" si="1"/>
        <v>19655.988253571519</v>
      </c>
    </row>
    <row r="61" spans="1:14" ht="24.6" customHeight="1">
      <c r="A61" s="805"/>
      <c r="B61" s="709" t="s">
        <v>308</v>
      </c>
      <c r="C61" s="943" t="s">
        <v>309</v>
      </c>
      <c r="D61" s="943"/>
      <c r="E61" s="943"/>
      <c r="F61" s="943"/>
      <c r="G61" s="943"/>
      <c r="H61" s="943"/>
      <c r="I61" s="943"/>
      <c r="J61" s="719" t="s">
        <v>148</v>
      </c>
      <c r="K61" s="720">
        <v>0.378</v>
      </c>
      <c r="L61" s="1011">
        <f>VLOOKUP(B61,[34]MATERIALES!$C$6:$F$373,4,0)</f>
        <v>33786.45980919461</v>
      </c>
      <c r="M61" s="1012"/>
      <c r="N61" s="708">
        <f t="shared" si="1"/>
        <v>12771.281807875563</v>
      </c>
    </row>
    <row r="62" spans="1:14" ht="13.9" customHeight="1">
      <c r="A62" s="805"/>
      <c r="B62" s="709" t="s">
        <v>310</v>
      </c>
      <c r="C62" s="943" t="s">
        <v>311</v>
      </c>
      <c r="D62" s="943"/>
      <c r="E62" s="943"/>
      <c r="F62" s="943"/>
      <c r="G62" s="943"/>
      <c r="H62" s="943"/>
      <c r="I62" s="943"/>
      <c r="J62" s="719" t="s">
        <v>156</v>
      </c>
      <c r="K62" s="720">
        <v>156</v>
      </c>
      <c r="L62" s="1011">
        <f>VLOOKUP(B62,[34]MATERIALES!$C$6:$F$373,4,0)</f>
        <v>531.6738119422771</v>
      </c>
      <c r="M62" s="1012"/>
      <c r="N62" s="708">
        <f t="shared" si="1"/>
        <v>82941.114662995227</v>
      </c>
    </row>
    <row r="63" spans="1:14">
      <c r="A63" s="805"/>
      <c r="B63" s="709"/>
      <c r="C63" s="943"/>
      <c r="D63" s="943"/>
      <c r="E63" s="943"/>
      <c r="F63" s="943"/>
      <c r="G63" s="943"/>
      <c r="H63" s="943"/>
      <c r="I63" s="943"/>
      <c r="J63" s="719"/>
      <c r="K63" s="720"/>
      <c r="L63" s="1011"/>
      <c r="M63" s="1012"/>
      <c r="N63" s="708">
        <f t="shared" si="1"/>
        <v>0</v>
      </c>
    </row>
    <row r="64" spans="1:14">
      <c r="A64" s="805"/>
      <c r="B64" s="709"/>
      <c r="C64" s="943"/>
      <c r="D64" s="943"/>
      <c r="E64" s="943"/>
      <c r="F64" s="943"/>
      <c r="G64" s="943"/>
      <c r="H64" s="943"/>
      <c r="I64" s="943"/>
      <c r="J64" s="719"/>
      <c r="K64" s="720"/>
      <c r="L64" s="1011"/>
      <c r="M64" s="1012"/>
      <c r="N64" s="708">
        <f t="shared" si="1"/>
        <v>0</v>
      </c>
    </row>
    <row r="65" spans="1:14">
      <c r="A65" s="805"/>
      <c r="B65" s="709"/>
      <c r="C65" s="943"/>
      <c r="D65" s="943"/>
      <c r="E65" s="943"/>
      <c r="F65" s="943"/>
      <c r="G65" s="943"/>
      <c r="H65" s="943"/>
      <c r="I65" s="943"/>
      <c r="J65" s="719"/>
      <c r="K65" s="720"/>
      <c r="L65" s="1011"/>
      <c r="M65" s="1012"/>
      <c r="N65" s="708">
        <f t="shared" si="1"/>
        <v>0</v>
      </c>
    </row>
    <row r="66" spans="1:14">
      <c r="A66" s="805"/>
      <c r="B66" s="709"/>
      <c r="C66" s="943"/>
      <c r="D66" s="943"/>
      <c r="E66" s="943"/>
      <c r="F66" s="943"/>
      <c r="G66" s="943"/>
      <c r="H66" s="943"/>
      <c r="I66" s="943"/>
      <c r="J66" s="719"/>
      <c r="K66" s="720"/>
      <c r="L66" s="1011"/>
      <c r="M66" s="1012"/>
      <c r="N66" s="708">
        <f t="shared" si="1"/>
        <v>0</v>
      </c>
    </row>
    <row r="67" spans="1:14">
      <c r="A67" s="805"/>
      <c r="B67" s="709"/>
      <c r="C67" s="943"/>
      <c r="D67" s="943"/>
      <c r="E67" s="943"/>
      <c r="F67" s="943"/>
      <c r="G67" s="943"/>
      <c r="H67" s="943"/>
      <c r="I67" s="943"/>
      <c r="J67" s="719"/>
      <c r="K67" s="720"/>
      <c r="L67" s="1011"/>
      <c r="M67" s="1012"/>
      <c r="N67" s="708">
        <f t="shared" si="1"/>
        <v>0</v>
      </c>
    </row>
    <row r="68" spans="1:14">
      <c r="A68" s="805"/>
      <c r="B68" s="709"/>
      <c r="C68" s="943"/>
      <c r="D68" s="943"/>
      <c r="E68" s="943"/>
      <c r="F68" s="943"/>
      <c r="G68" s="943"/>
      <c r="H68" s="943"/>
      <c r="I68" s="943"/>
      <c r="J68" s="719"/>
      <c r="K68" s="720"/>
      <c r="L68" s="1011"/>
      <c r="M68" s="1012"/>
      <c r="N68" s="708">
        <f t="shared" si="1"/>
        <v>0</v>
      </c>
    </row>
    <row r="69" spans="1:14">
      <c r="A69" s="805"/>
      <c r="B69" s="709"/>
      <c r="C69" s="943"/>
      <c r="D69" s="943"/>
      <c r="E69" s="943"/>
      <c r="F69" s="943"/>
      <c r="G69" s="943"/>
      <c r="H69" s="943"/>
      <c r="I69" s="943"/>
      <c r="J69" s="719"/>
      <c r="K69" s="720"/>
      <c r="L69" s="1011"/>
      <c r="M69" s="1012"/>
      <c r="N69" s="708">
        <f t="shared" si="1"/>
        <v>0</v>
      </c>
    </row>
    <row r="70" spans="1:14">
      <c r="A70" s="805"/>
      <c r="B70" s="709"/>
      <c r="C70" s="943"/>
      <c r="D70" s="943"/>
      <c r="E70" s="943"/>
      <c r="F70" s="943"/>
      <c r="G70" s="943"/>
      <c r="H70" s="943"/>
      <c r="I70" s="943"/>
      <c r="J70" s="719"/>
      <c r="K70" s="720"/>
      <c r="L70" s="1011"/>
      <c r="M70" s="1012"/>
      <c r="N70" s="708">
        <f t="shared" si="1"/>
        <v>0</v>
      </c>
    </row>
    <row r="71" spans="1:14">
      <c r="A71" s="805"/>
      <c r="B71" s="709"/>
      <c r="C71" s="943"/>
      <c r="D71" s="943"/>
      <c r="E71" s="943"/>
      <c r="F71" s="943"/>
      <c r="G71" s="943"/>
      <c r="H71" s="943"/>
      <c r="I71" s="943"/>
      <c r="J71" s="719"/>
      <c r="K71" s="720"/>
      <c r="L71" s="1011"/>
      <c r="M71" s="1012"/>
      <c r="N71" s="708">
        <f t="shared" si="1"/>
        <v>0</v>
      </c>
    </row>
    <row r="72" spans="1:14" ht="15.75" customHeight="1" thickBot="1">
      <c r="A72" s="633"/>
      <c r="B72" s="721"/>
      <c r="C72" s="933"/>
      <c r="D72" s="933"/>
      <c r="E72" s="933"/>
      <c r="F72" s="933"/>
      <c r="G72" s="933"/>
      <c r="H72" s="933"/>
      <c r="I72" s="933"/>
      <c r="J72" s="713"/>
      <c r="K72" s="722"/>
      <c r="L72" s="1118"/>
      <c r="M72" s="1119"/>
      <c r="N72" s="723">
        <f t="shared" si="1"/>
        <v>0</v>
      </c>
    </row>
    <row r="73" spans="1:14" ht="15" thickBot="1">
      <c r="A73" s="627"/>
      <c r="B73" s="930" t="s">
        <v>60</v>
      </c>
      <c r="C73" s="931"/>
      <c r="D73" s="931"/>
      <c r="E73" s="931"/>
      <c r="F73" s="931"/>
      <c r="G73" s="931"/>
      <c r="H73" s="931"/>
      <c r="I73" s="931"/>
      <c r="J73" s="931"/>
      <c r="K73" s="931"/>
      <c r="L73" s="931"/>
      <c r="M73" s="932"/>
      <c r="N73" s="724">
        <f>SUM(N58:N72)</f>
        <v>162577.65943781694</v>
      </c>
    </row>
    <row r="74" spans="1:14" ht="4.5" customHeight="1">
      <c r="A74" s="627"/>
      <c r="B74" s="254"/>
      <c r="C74" s="255"/>
      <c r="D74" s="255"/>
      <c r="E74" s="255"/>
      <c r="F74" s="255"/>
      <c r="G74" s="255"/>
      <c r="H74" s="255"/>
      <c r="I74" s="255"/>
      <c r="J74" s="255"/>
      <c r="K74" s="255"/>
      <c r="L74" s="255"/>
      <c r="M74" s="255"/>
      <c r="N74" s="256"/>
    </row>
    <row r="75" spans="1:14" s="674" customFormat="1" ht="19.149999999999999" customHeight="1">
      <c r="A75" s="694"/>
      <c r="B75" s="936" t="s">
        <v>63</v>
      </c>
      <c r="C75" s="937"/>
      <c r="D75" s="937"/>
      <c r="E75" s="937"/>
      <c r="F75" s="937"/>
      <c r="G75" s="937"/>
      <c r="H75" s="937"/>
      <c r="I75" s="937"/>
      <c r="J75" s="937"/>
      <c r="K75" s="937"/>
      <c r="L75" s="937"/>
      <c r="M75" s="937"/>
      <c r="N75" s="938"/>
    </row>
    <row r="76" spans="1:14" ht="6.75" customHeight="1" thickBot="1">
      <c r="A76" s="627"/>
      <c r="B76" s="787"/>
      <c r="C76" s="788"/>
      <c r="D76" s="788"/>
      <c r="E76" s="788"/>
      <c r="F76" s="788"/>
      <c r="G76" s="788"/>
      <c r="H76" s="788"/>
      <c r="I76" s="788"/>
      <c r="J76" s="788"/>
      <c r="K76" s="788"/>
      <c r="L76" s="788"/>
      <c r="M76" s="788"/>
      <c r="N76" s="789"/>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A78" s="633"/>
      <c r="B78" s="552" t="s">
        <v>173</v>
      </c>
      <c r="C78" s="1008" t="s">
        <v>321</v>
      </c>
      <c r="D78" s="1009"/>
      <c r="E78" s="1009"/>
      <c r="F78" s="1009"/>
      <c r="G78" s="1009"/>
      <c r="H78" s="1010"/>
      <c r="I78" s="729" t="s">
        <v>153</v>
      </c>
      <c r="J78" s="730">
        <v>0.378</v>
      </c>
      <c r="K78" s="730">
        <v>126</v>
      </c>
      <c r="L78" s="730">
        <f>J78*K78</f>
        <v>47.628</v>
      </c>
      <c r="M78" s="731">
        <f>VLOOKUP(B78,[34]TRANSPORTE!$C$6:$F$40,4,0)</f>
        <v>1321.1150630002205</v>
      </c>
      <c r="N78" s="732">
        <f>L78*M78</f>
        <v>62922.068220574503</v>
      </c>
    </row>
    <row r="79" spans="1:14">
      <c r="A79" s="633"/>
      <c r="B79" s="557" t="s">
        <v>312</v>
      </c>
      <c r="C79" s="924" t="s">
        <v>313</v>
      </c>
      <c r="D79" s="925"/>
      <c r="E79" s="925"/>
      <c r="F79" s="925"/>
      <c r="G79" s="925"/>
      <c r="H79" s="926"/>
      <c r="I79" s="733" t="s">
        <v>153</v>
      </c>
      <c r="J79" s="734">
        <f>K58+K61</f>
        <v>0.88200000000000001</v>
      </c>
      <c r="K79" s="734">
        <v>126</v>
      </c>
      <c r="L79" s="734">
        <f>J79*K79</f>
        <v>111.13200000000001</v>
      </c>
      <c r="M79" s="735">
        <f>VLOOKUP(B79,[34]TRANSPORTE!$C$6:$F$40,4,0)</f>
        <v>1321.1150630002205</v>
      </c>
      <c r="N79" s="732">
        <f t="shared" ref="N79:N82" si="2">L79*M79</f>
        <v>146818.15918134051</v>
      </c>
    </row>
    <row r="80" spans="1:14">
      <c r="A80" s="633"/>
      <c r="B80" s="557"/>
      <c r="C80" s="924"/>
      <c r="D80" s="925"/>
      <c r="E80" s="925"/>
      <c r="F80" s="925"/>
      <c r="G80" s="925"/>
      <c r="H80" s="926"/>
      <c r="I80" s="733"/>
      <c r="J80" s="734"/>
      <c r="K80" s="734"/>
      <c r="L80" s="734"/>
      <c r="M80" s="735"/>
      <c r="N80" s="732">
        <f t="shared" si="2"/>
        <v>0</v>
      </c>
    </row>
    <row r="81" spans="1:14">
      <c r="A81" s="633"/>
      <c r="B81" s="557"/>
      <c r="C81" s="924"/>
      <c r="D81" s="925"/>
      <c r="E81" s="925"/>
      <c r="F81" s="925"/>
      <c r="G81" s="925"/>
      <c r="H81" s="926"/>
      <c r="I81" s="733"/>
      <c r="J81" s="734"/>
      <c r="K81" s="734"/>
      <c r="L81" s="734"/>
      <c r="M81" s="735"/>
      <c r="N81" s="732">
        <f t="shared" si="2"/>
        <v>0</v>
      </c>
    </row>
    <row r="82" spans="1:14" ht="15.75" customHeight="1" thickBot="1">
      <c r="A82" s="633"/>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209740.22740191501</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790"/>
      <c r="C86" s="791"/>
      <c r="D86" s="791"/>
      <c r="E86" s="791"/>
      <c r="F86" s="791"/>
      <c r="G86" s="791"/>
      <c r="H86" s="791"/>
      <c r="I86" s="791"/>
      <c r="J86" s="791"/>
      <c r="K86" s="791"/>
      <c r="L86" s="791"/>
      <c r="M86" s="791"/>
      <c r="N86" s="792"/>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A88" s="807"/>
      <c r="B88" s="728" t="s">
        <v>174</v>
      </c>
      <c r="C88" s="921" t="s">
        <v>314</v>
      </c>
      <c r="D88" s="922"/>
      <c r="E88" s="922"/>
      <c r="F88" s="922"/>
      <c r="G88" s="922"/>
      <c r="H88" s="922"/>
      <c r="I88" s="731">
        <f>K88/J88*100</f>
        <v>266666.66666666669</v>
      </c>
      <c r="J88" s="567">
        <v>185</v>
      </c>
      <c r="K88" s="740">
        <f>VLOOKUP(B88,'[34]MANO DE OBRA'!$C$15:$F$79,4,0)</f>
        <v>493333.33333333337</v>
      </c>
      <c r="L88" s="1018">
        <v>10</v>
      </c>
      <c r="M88" s="1019"/>
      <c r="N88" s="569">
        <f>K88/L88</f>
        <v>49333.333333333336</v>
      </c>
    </row>
    <row r="89" spans="1:14">
      <c r="A89" s="807"/>
      <c r="B89" s="741" t="s">
        <v>139</v>
      </c>
      <c r="C89" s="905" t="s">
        <v>253</v>
      </c>
      <c r="D89" s="906"/>
      <c r="E89" s="906"/>
      <c r="F89" s="906"/>
      <c r="G89" s="906"/>
      <c r="H89" s="907"/>
      <c r="I89" s="735">
        <f>K89/J89*100</f>
        <v>56666.666666666672</v>
      </c>
      <c r="J89" s="571">
        <v>185</v>
      </c>
      <c r="K89" s="742">
        <f>VLOOKUP(B89,'[34]MANO DE OBRA'!$C$15:$F$79,4,0)</f>
        <v>104833.33333333334</v>
      </c>
      <c r="L89" s="1018">
        <v>10</v>
      </c>
      <c r="M89" s="1019"/>
      <c r="N89" s="569">
        <f>K89/L89</f>
        <v>10483.333333333334</v>
      </c>
    </row>
    <row r="90" spans="1:14">
      <c r="A90" s="807"/>
      <c r="B90" s="741"/>
      <c r="C90" s="905"/>
      <c r="D90" s="906"/>
      <c r="E90" s="906"/>
      <c r="F90" s="906"/>
      <c r="G90" s="906"/>
      <c r="H90" s="907"/>
      <c r="I90" s="735"/>
      <c r="J90" s="571"/>
      <c r="K90" s="742"/>
      <c r="L90" s="908"/>
      <c r="M90" s="909"/>
      <c r="N90" s="573"/>
    </row>
    <row r="91" spans="1:14">
      <c r="A91" s="807"/>
      <c r="B91" s="741"/>
      <c r="C91" s="905"/>
      <c r="D91" s="906"/>
      <c r="E91" s="906"/>
      <c r="F91" s="906"/>
      <c r="G91" s="906"/>
      <c r="H91" s="907"/>
      <c r="I91" s="735"/>
      <c r="J91" s="571"/>
      <c r="K91" s="742"/>
      <c r="L91" s="908"/>
      <c r="M91" s="909"/>
      <c r="N91" s="573"/>
    </row>
    <row r="92" spans="1:14">
      <c r="A92" s="807"/>
      <c r="B92" s="741"/>
      <c r="C92" s="905"/>
      <c r="D92" s="906"/>
      <c r="E92" s="906"/>
      <c r="F92" s="906"/>
      <c r="G92" s="906"/>
      <c r="H92" s="907"/>
      <c r="I92" s="735"/>
      <c r="J92" s="571"/>
      <c r="K92" s="742"/>
      <c r="L92" s="908"/>
      <c r="M92" s="909"/>
      <c r="N92" s="573"/>
    </row>
    <row r="93" spans="1:14">
      <c r="A93" s="807"/>
      <c r="B93" s="741"/>
      <c r="C93" s="905"/>
      <c r="D93" s="906"/>
      <c r="E93" s="906"/>
      <c r="F93" s="906"/>
      <c r="G93" s="906"/>
      <c r="H93" s="907"/>
      <c r="I93" s="735"/>
      <c r="J93" s="571"/>
      <c r="K93" s="742"/>
      <c r="L93" s="908"/>
      <c r="M93" s="909"/>
      <c r="N93" s="573"/>
    </row>
    <row r="94" spans="1:14">
      <c r="A94" s="633"/>
      <c r="B94" s="741"/>
      <c r="C94" s="905"/>
      <c r="D94" s="906"/>
      <c r="E94" s="906"/>
      <c r="F94" s="906"/>
      <c r="G94" s="906"/>
      <c r="H94" s="907"/>
      <c r="I94" s="735"/>
      <c r="J94" s="571"/>
      <c r="K94" s="742"/>
      <c r="L94" s="908"/>
      <c r="M94" s="909"/>
      <c r="N94" s="573"/>
    </row>
    <row r="95" spans="1:14">
      <c r="A95" s="633"/>
      <c r="B95" s="741"/>
      <c r="C95" s="905"/>
      <c r="D95" s="906"/>
      <c r="E95" s="906"/>
      <c r="F95" s="906"/>
      <c r="G95" s="906"/>
      <c r="H95" s="907"/>
      <c r="I95" s="735"/>
      <c r="J95" s="571"/>
      <c r="K95" s="743"/>
      <c r="L95" s="908"/>
      <c r="M95" s="909"/>
      <c r="N95" s="573"/>
    </row>
    <row r="96" spans="1:14">
      <c r="A96" s="633"/>
      <c r="B96" s="741"/>
      <c r="C96" s="905"/>
      <c r="D96" s="906"/>
      <c r="E96" s="906"/>
      <c r="F96" s="906"/>
      <c r="G96" s="906"/>
      <c r="H96" s="907"/>
      <c r="I96" s="735"/>
      <c r="J96" s="571"/>
      <c r="K96" s="743"/>
      <c r="L96" s="908"/>
      <c r="M96" s="909"/>
      <c r="N96" s="573"/>
    </row>
    <row r="97" spans="1:14" ht="15.75" customHeight="1" thickBot="1">
      <c r="A97" s="633"/>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59816.666666666672</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442911.36059381295</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793"/>
      <c r="C103" s="794"/>
      <c r="D103" s="794"/>
      <c r="E103" s="794"/>
      <c r="F103" s="794"/>
      <c r="G103" s="794"/>
      <c r="H103" s="794"/>
      <c r="I103" s="794"/>
      <c r="J103" s="794"/>
      <c r="K103" s="794"/>
      <c r="L103" s="794"/>
      <c r="M103" s="794"/>
      <c r="N103" s="795"/>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A105" s="633"/>
      <c r="B105" s="874" t="s">
        <v>79</v>
      </c>
      <c r="C105" s="875"/>
      <c r="D105" s="875"/>
      <c r="E105" s="875"/>
      <c r="F105" s="875"/>
      <c r="G105" s="875"/>
      <c r="H105" s="875"/>
      <c r="I105" s="750"/>
      <c r="J105" s="751"/>
      <c r="K105" s="584">
        <v>0.2</v>
      </c>
      <c r="L105" s="876">
        <f>K105*N100</f>
        <v>88582.272118762601</v>
      </c>
      <c r="M105" s="877"/>
      <c r="N105" s="878"/>
    </row>
    <row r="106" spans="1:14" ht="15">
      <c r="A106" s="633"/>
      <c r="B106" s="752" t="s">
        <v>80</v>
      </c>
      <c r="C106" s="753"/>
      <c r="D106" s="753"/>
      <c r="E106" s="753"/>
      <c r="F106" s="753"/>
      <c r="G106" s="753"/>
      <c r="H106" s="753"/>
      <c r="I106" s="750"/>
      <c r="J106" s="751"/>
      <c r="K106" s="584">
        <v>0.05</v>
      </c>
      <c r="L106" s="876">
        <f>K106*N100</f>
        <v>22145.56802969065</v>
      </c>
      <c r="M106" s="877"/>
      <c r="N106" s="878"/>
    </row>
    <row r="107" spans="1:14" ht="15.75" thickBot="1">
      <c r="A107" s="633"/>
      <c r="B107" s="754" t="s">
        <v>81</v>
      </c>
      <c r="C107" s="755"/>
      <c r="D107" s="755"/>
      <c r="E107" s="755"/>
      <c r="F107" s="755"/>
      <c r="G107" s="755"/>
      <c r="H107" s="755"/>
      <c r="I107" s="756"/>
      <c r="J107" s="757"/>
      <c r="K107" s="591">
        <v>0.05</v>
      </c>
      <c r="L107" s="879">
        <f>K107*N100</f>
        <v>22145.56802969065</v>
      </c>
      <c r="M107" s="880"/>
      <c r="N107" s="881"/>
    </row>
    <row r="108" spans="1:14" s="674" customFormat="1" ht="24.75" customHeight="1" thickBot="1">
      <c r="A108" s="694"/>
      <c r="B108" s="882" t="s">
        <v>60</v>
      </c>
      <c r="C108" s="883"/>
      <c r="D108" s="883"/>
      <c r="E108" s="883"/>
      <c r="F108" s="883"/>
      <c r="G108" s="883"/>
      <c r="H108" s="883"/>
      <c r="I108" s="883"/>
      <c r="J108" s="883"/>
      <c r="K108" s="883"/>
      <c r="L108" s="883"/>
      <c r="M108" s="884"/>
      <c r="N108" s="724">
        <f>L105+L106+L107</f>
        <v>132873.4081781439</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575784.76877195691</v>
      </c>
    </row>
    <row r="111" spans="1:14" ht="7.5" customHeight="1">
      <c r="A111" s="633"/>
      <c r="B111" s="664"/>
      <c r="C111" s="665"/>
      <c r="D111" s="665"/>
      <c r="E111" s="665"/>
      <c r="F111" s="665"/>
      <c r="G111" s="665"/>
      <c r="H111" s="665"/>
      <c r="I111" s="665"/>
      <c r="J111" s="665"/>
      <c r="K111" s="665"/>
      <c r="L111" s="665"/>
      <c r="M111" s="665"/>
      <c r="N111" s="666"/>
    </row>
    <row r="112" spans="1:14" ht="7.5" customHeight="1">
      <c r="A112" s="633"/>
      <c r="B112" s="692"/>
      <c r="C112" s="228"/>
      <c r="D112" s="228"/>
      <c r="E112" s="228"/>
      <c r="F112" s="228"/>
      <c r="G112" s="228"/>
      <c r="H112" s="228"/>
      <c r="I112" s="228"/>
      <c r="J112" s="228"/>
      <c r="K112" s="228"/>
      <c r="L112" s="228"/>
      <c r="M112" s="228"/>
      <c r="N112" s="693"/>
    </row>
    <row r="113" spans="1:14" ht="10.5" customHeight="1">
      <c r="A113" s="633"/>
      <c r="B113" s="692"/>
      <c r="C113" s="228"/>
      <c r="D113" s="228"/>
      <c r="E113" s="228"/>
      <c r="F113" s="228"/>
      <c r="G113" s="228"/>
      <c r="H113" s="228"/>
      <c r="I113" s="228"/>
      <c r="J113" s="228"/>
      <c r="K113" s="228"/>
      <c r="L113" s="228"/>
      <c r="M113" s="228"/>
      <c r="N113" s="693"/>
    </row>
    <row r="114" spans="1:14" ht="12" customHeight="1">
      <c r="A114" s="633"/>
      <c r="B114" s="692"/>
      <c r="C114" s="228"/>
      <c r="D114" s="228"/>
      <c r="E114" s="228"/>
      <c r="F114" s="228"/>
      <c r="G114" s="228"/>
      <c r="H114" s="228"/>
      <c r="I114" s="228"/>
      <c r="J114" s="228"/>
      <c r="K114" s="228"/>
      <c r="L114" s="228"/>
      <c r="M114" s="228"/>
      <c r="N114" s="693"/>
    </row>
    <row r="115" spans="1:14">
      <c r="A115" s="633"/>
      <c r="B115" s="692"/>
      <c r="C115" s="228"/>
      <c r="D115" s="228"/>
      <c r="E115" s="226" t="s">
        <v>83</v>
      </c>
      <c r="F115" s="226"/>
      <c r="G115" s="226"/>
      <c r="H115" s="226"/>
      <c r="I115" s="226"/>
      <c r="J115" s="226"/>
      <c r="K115" s="228"/>
      <c r="L115" s="228"/>
      <c r="M115" s="228"/>
      <c r="N115" s="693"/>
    </row>
    <row r="116" spans="1:14">
      <c r="A116" s="633"/>
      <c r="B116" s="692"/>
      <c r="C116" s="228"/>
      <c r="D116" s="228"/>
      <c r="E116" s="228" t="s">
        <v>84</v>
      </c>
      <c r="F116" s="228"/>
      <c r="G116" s="228"/>
      <c r="H116" s="228"/>
      <c r="I116" s="228"/>
      <c r="J116" s="228"/>
      <c r="K116" s="228"/>
      <c r="L116" s="228"/>
      <c r="M116" s="228"/>
      <c r="N116" s="693"/>
    </row>
    <row r="117" spans="1:14">
      <c r="A117" s="633"/>
      <c r="B117" s="692"/>
      <c r="C117" s="228"/>
      <c r="D117" s="228"/>
      <c r="E117" s="228" t="s">
        <v>85</v>
      </c>
      <c r="F117" s="228"/>
      <c r="G117" s="228"/>
      <c r="H117" s="228"/>
      <c r="I117" s="228"/>
      <c r="J117" s="228"/>
      <c r="K117" s="228"/>
      <c r="L117" s="228"/>
      <c r="M117" s="228"/>
      <c r="N117" s="693"/>
    </row>
    <row r="118" spans="1:14">
      <c r="A118" s="633"/>
      <c r="B118" s="692"/>
      <c r="C118" s="228"/>
      <c r="D118" s="228"/>
      <c r="E118" s="228" t="s">
        <v>86</v>
      </c>
      <c r="F118" s="228"/>
      <c r="G118" s="228"/>
      <c r="H118" s="228"/>
      <c r="I118" s="228"/>
      <c r="J118" s="228"/>
      <c r="K118" s="228"/>
      <c r="L118" s="228"/>
      <c r="M118" s="228"/>
      <c r="N118" s="693"/>
    </row>
    <row r="119" spans="1:14" ht="10.5" customHeight="1" thickBot="1">
      <c r="A119" s="633"/>
      <c r="B119" s="692"/>
      <c r="C119" s="228"/>
      <c r="D119" s="228"/>
      <c r="E119" s="228"/>
      <c r="F119" s="228" t="s">
        <v>87</v>
      </c>
      <c r="G119" s="228"/>
      <c r="H119" s="228"/>
      <c r="I119" s="228"/>
      <c r="J119" s="228"/>
      <c r="K119" s="228"/>
      <c r="L119" s="228"/>
      <c r="M119" s="228"/>
      <c r="N119" s="693"/>
    </row>
    <row r="120" spans="1:14">
      <c r="A120" s="633"/>
      <c r="B120" s="759" t="s">
        <v>142</v>
      </c>
      <c r="C120" s="760"/>
      <c r="D120" s="760"/>
      <c r="E120" s="760"/>
      <c r="F120" s="760"/>
      <c r="G120" s="760"/>
      <c r="H120" s="760"/>
      <c r="I120" s="760"/>
      <c r="J120" s="760"/>
      <c r="K120" s="760"/>
      <c r="L120" s="760"/>
      <c r="M120" s="760"/>
      <c r="N120" s="761"/>
    </row>
    <row r="121" spans="1:14">
      <c r="A121" s="633"/>
      <c r="B121" s="762"/>
      <c r="C121" s="763"/>
      <c r="D121" s="763"/>
      <c r="E121" s="763"/>
      <c r="F121" s="763"/>
      <c r="G121" s="763"/>
      <c r="H121" s="763"/>
      <c r="I121" s="763"/>
      <c r="J121" s="763"/>
      <c r="K121" s="763"/>
      <c r="L121" s="763"/>
      <c r="M121" s="763"/>
      <c r="N121" s="764"/>
    </row>
    <row r="122" spans="1:14">
      <c r="A122" s="633"/>
      <c r="B122" s="762"/>
      <c r="C122" s="763"/>
      <c r="D122" s="763"/>
      <c r="E122" s="763"/>
      <c r="F122" s="763"/>
      <c r="G122" s="763"/>
      <c r="H122" s="763"/>
      <c r="I122" s="763"/>
      <c r="J122" s="763"/>
      <c r="K122" s="763"/>
      <c r="L122" s="763"/>
      <c r="M122" s="763"/>
      <c r="N122" s="764"/>
    </row>
    <row r="123" spans="1:14" ht="15" thickBot="1">
      <c r="A123" s="633"/>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A131" s="633"/>
      <c r="B131" s="768"/>
      <c r="C131" s="769"/>
      <c r="D131" s="769"/>
      <c r="E131" s="769"/>
      <c r="F131" s="769"/>
      <c r="G131" s="769"/>
      <c r="H131" s="769"/>
      <c r="I131" s="769"/>
      <c r="J131" s="769"/>
      <c r="K131" s="769"/>
      <c r="L131" s="769"/>
      <c r="M131" s="769"/>
      <c r="N131" s="770"/>
    </row>
    <row r="132" spans="1:14" ht="9.75" customHeight="1">
      <c r="A132" s="633"/>
      <c r="B132" s="768"/>
      <c r="C132" s="769"/>
      <c r="D132" s="769"/>
      <c r="E132" s="769"/>
      <c r="F132" s="769"/>
      <c r="G132" s="769"/>
      <c r="H132" s="769"/>
      <c r="I132" s="769"/>
      <c r="J132" s="769"/>
      <c r="K132" s="769"/>
      <c r="L132" s="769"/>
      <c r="M132" s="769"/>
      <c r="N132" s="770"/>
    </row>
    <row r="133" spans="1:14">
      <c r="A133" s="633"/>
      <c r="B133" s="223"/>
      <c r="C133" s="235"/>
      <c r="D133" s="235"/>
      <c r="E133" s="235"/>
      <c r="F133" s="235"/>
      <c r="G133" s="235"/>
      <c r="H133" s="235"/>
      <c r="I133" s="235"/>
      <c r="J133" s="235"/>
      <c r="K133" s="235"/>
      <c r="L133" s="235"/>
      <c r="M133" s="235"/>
      <c r="N133" s="236"/>
    </row>
    <row r="134" spans="1:14">
      <c r="A134" s="633"/>
      <c r="B134" s="692"/>
      <c r="C134" s="228"/>
      <c r="D134" s="228"/>
      <c r="E134" s="228" t="s">
        <v>83</v>
      </c>
      <c r="F134" s="226"/>
      <c r="G134" s="226"/>
      <c r="H134" s="228"/>
      <c r="I134" s="228"/>
      <c r="J134" s="228"/>
      <c r="K134" s="228"/>
      <c r="L134" s="228"/>
      <c r="M134" s="228"/>
      <c r="N134" s="693"/>
    </row>
    <row r="135" spans="1:14">
      <c r="A135" s="633"/>
      <c r="B135" s="692"/>
      <c r="C135" s="228"/>
      <c r="D135" s="228"/>
      <c r="E135" s="771" t="s">
        <v>84</v>
      </c>
      <c r="F135" s="228"/>
      <c r="G135" s="228"/>
      <c r="H135" s="771"/>
      <c r="I135" s="771"/>
      <c r="J135" s="771"/>
      <c r="K135" s="228"/>
      <c r="L135" s="228"/>
      <c r="M135" s="228"/>
      <c r="N135" s="693"/>
    </row>
    <row r="136" spans="1:14">
      <c r="A136" s="633"/>
      <c r="B136" s="692"/>
      <c r="C136" s="228"/>
      <c r="D136" s="228"/>
      <c r="E136" s="772" t="s">
        <v>145</v>
      </c>
      <c r="F136" s="228"/>
      <c r="G136" s="228"/>
      <c r="H136" s="772"/>
      <c r="I136" s="772"/>
      <c r="J136" s="772"/>
      <c r="K136" s="228"/>
      <c r="L136" s="228"/>
      <c r="M136" s="228"/>
      <c r="N136" s="693"/>
    </row>
    <row r="137" spans="1:14">
      <c r="A137" s="633"/>
      <c r="B137" s="773"/>
      <c r="C137" s="235"/>
      <c r="D137" s="235"/>
      <c r="E137" s="228" t="s">
        <v>86</v>
      </c>
      <c r="F137" s="228"/>
      <c r="G137" s="228"/>
      <c r="H137" s="228"/>
      <c r="I137" s="228"/>
      <c r="J137" s="228"/>
      <c r="K137" s="235"/>
      <c r="L137" s="235"/>
      <c r="M137" s="235"/>
      <c r="N137" s="236"/>
    </row>
    <row r="138" spans="1:14" ht="12.75" customHeight="1">
      <c r="A138" s="633"/>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A140" s="633"/>
      <c r="B140" s="774"/>
      <c r="C140" s="775"/>
      <c r="D140" s="775"/>
      <c r="E140" s="776"/>
      <c r="F140" s="776"/>
      <c r="G140" s="776"/>
      <c r="H140" s="776"/>
      <c r="I140" s="776"/>
      <c r="J140" s="777"/>
      <c r="K140" s="777"/>
      <c r="L140" s="777"/>
      <c r="M140" s="777"/>
      <c r="N140" s="778"/>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4"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AC0BD"/>
    <pageSetUpPr fitToPage="1"/>
  </sheetPr>
  <dimension ref="A1:O140"/>
  <sheetViews>
    <sheetView showGridLines="0" showRowColHeaders="0" topLeftCell="A61" zoomScale="70" zoomScaleNormal="70" workbookViewId="0">
      <selection activeCell="C44" sqref="C44:I44"/>
    </sheetView>
  </sheetViews>
  <sheetFormatPr baseColWidth="10" defaultColWidth="0" defaultRowHeight="14.25"/>
  <cols>
    <col min="1" max="1" width="3" style="779" customWidth="1"/>
    <col min="2" max="2" width="14.28515625" style="779" customWidth="1"/>
    <col min="3" max="3" width="11.5703125" style="779" customWidth="1"/>
    <col min="4" max="4" width="17" style="779" customWidth="1"/>
    <col min="5" max="5" width="12.5703125" style="779" customWidth="1"/>
    <col min="6" max="6" width="8" style="779" customWidth="1"/>
    <col min="7" max="7" width="8.85546875" style="779" customWidth="1"/>
    <col min="8" max="8" width="10.5703125" style="779" customWidth="1"/>
    <col min="9" max="9" width="14.5703125" style="779" customWidth="1"/>
    <col min="10" max="10" width="23.42578125" style="779" customWidth="1"/>
    <col min="11" max="11" width="18" style="779" customWidth="1"/>
    <col min="12" max="12" width="11.42578125" style="779" customWidth="1"/>
    <col min="13" max="13" width="12.85546875" style="779" customWidth="1"/>
    <col min="14" max="14" width="21.5703125" style="779" customWidth="1"/>
    <col min="15" max="15" width="4.42578125" style="628" customWidth="1"/>
    <col min="16" max="16384" width="10.5703125" style="628"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A8" s="633"/>
      <c r="B8" s="634"/>
      <c r="C8" s="635"/>
      <c r="D8" s="635"/>
      <c r="E8" s="635"/>
      <c r="F8" s="970"/>
      <c r="G8" s="970"/>
      <c r="H8" s="970"/>
      <c r="I8" s="970"/>
      <c r="J8" s="635"/>
      <c r="K8" s="636" t="s">
        <v>45</v>
      </c>
      <c r="L8" s="637"/>
      <c r="M8" s="637"/>
      <c r="N8" s="638"/>
    </row>
    <row r="9" spans="1:14" ht="12" customHeight="1">
      <c r="A9" s="633"/>
      <c r="B9" s="639"/>
      <c r="C9" s="640"/>
      <c r="D9" s="640"/>
      <c r="E9" s="640"/>
      <c r="F9" s="971"/>
      <c r="G9" s="971"/>
      <c r="H9" s="971"/>
      <c r="I9" s="971"/>
      <c r="J9" s="640"/>
      <c r="K9" s="641"/>
      <c r="L9" s="642" t="s">
        <v>109</v>
      </c>
      <c r="M9" s="642" t="s">
        <v>110</v>
      </c>
      <c r="N9" s="643" t="s">
        <v>111</v>
      </c>
    </row>
    <row r="10" spans="1:14" ht="21.75" customHeight="1">
      <c r="A10" s="633"/>
      <c r="B10" s="964" t="s">
        <v>199</v>
      </c>
      <c r="C10" s="965"/>
      <c r="D10" s="965"/>
      <c r="E10" s="644" t="s">
        <v>200</v>
      </c>
      <c r="F10" s="972" t="s">
        <v>201</v>
      </c>
      <c r="G10" s="972"/>
      <c r="H10" s="973" t="s">
        <v>257</v>
      </c>
      <c r="I10" s="973"/>
      <c r="J10" s="640"/>
      <c r="K10" s="645"/>
      <c r="L10" s="642"/>
      <c r="M10" s="642"/>
      <c r="N10" s="643"/>
    </row>
    <row r="11" spans="1:14" ht="5.45" customHeight="1">
      <c r="A11" s="633"/>
      <c r="B11" s="646"/>
      <c r="C11" s="647"/>
      <c r="D11" s="647"/>
      <c r="E11" s="648"/>
      <c r="F11" s="640"/>
      <c r="G11" s="640"/>
      <c r="H11" s="649"/>
      <c r="I11" s="640"/>
      <c r="J11" s="640"/>
      <c r="K11" s="645"/>
      <c r="L11" s="642"/>
      <c r="M11" s="642"/>
      <c r="N11" s="643"/>
    </row>
    <row r="12" spans="1:14" ht="19.149999999999999" customHeight="1">
      <c r="A12" s="633"/>
      <c r="B12" s="962" t="s">
        <v>203</v>
      </c>
      <c r="C12" s="963"/>
      <c r="D12" s="963"/>
      <c r="E12" s="963"/>
      <c r="F12" s="640"/>
      <c r="G12" s="640"/>
      <c r="H12" s="640"/>
      <c r="I12" s="640"/>
      <c r="J12" s="640"/>
      <c r="K12" s="641"/>
      <c r="L12" s="642"/>
      <c r="M12" s="642"/>
      <c r="N12" s="643"/>
    </row>
    <row r="13" spans="1:14" ht="23.1" customHeight="1">
      <c r="A13" s="633"/>
      <c r="B13" s="964" t="s">
        <v>204</v>
      </c>
      <c r="C13" s="965"/>
      <c r="D13" s="965"/>
      <c r="E13" s="650" t="s">
        <v>113</v>
      </c>
      <c r="F13" s="650"/>
      <c r="G13" s="651"/>
      <c r="H13" s="966" t="s">
        <v>205</v>
      </c>
      <c r="I13" s="966"/>
      <c r="J13" s="652" t="s">
        <v>113</v>
      </c>
      <c r="K13" s="966" t="s">
        <v>206</v>
      </c>
      <c r="L13" s="966"/>
      <c r="M13" s="652" t="s">
        <v>113</v>
      </c>
      <c r="N13" s="653"/>
    </row>
    <row r="14" spans="1:14" ht="18" customHeight="1">
      <c r="A14" s="633"/>
      <c r="B14" s="654" t="s">
        <v>115</v>
      </c>
      <c r="C14" s="655"/>
      <c r="D14" s="967"/>
      <c r="E14" s="967"/>
      <c r="F14" s="656"/>
      <c r="G14" s="656"/>
      <c r="H14" s="655"/>
      <c r="I14" s="657"/>
      <c r="J14" s="658" t="s">
        <v>116</v>
      </c>
      <c r="K14" s="659"/>
      <c r="L14" s="656"/>
      <c r="M14" s="656"/>
      <c r="N14" s="660"/>
    </row>
    <row r="15" spans="1:14" ht="14.25" customHeight="1" thickBot="1">
      <c r="A15" s="633"/>
      <c r="B15" s="661"/>
      <c r="C15" s="662"/>
      <c r="D15" s="663"/>
      <c r="E15" s="663"/>
      <c r="F15" s="663"/>
      <c r="G15" s="663"/>
      <c r="H15" s="662"/>
      <c r="I15" s="663"/>
      <c r="J15" s="662"/>
      <c r="K15" s="663"/>
      <c r="L15" s="968"/>
      <c r="M15" s="968"/>
      <c r="N15" s="969"/>
    </row>
    <row r="16" spans="1:14" ht="8.4499999999999993" customHeight="1">
      <c r="A16" s="633"/>
      <c r="B16" s="664"/>
      <c r="C16" s="665"/>
      <c r="D16" s="665"/>
      <c r="E16" s="665"/>
      <c r="F16" s="665"/>
      <c r="G16" s="665"/>
      <c r="H16" s="665"/>
      <c r="I16" s="665"/>
      <c r="J16" s="665"/>
      <c r="K16" s="665"/>
      <c r="L16" s="665"/>
      <c r="M16" s="665"/>
      <c r="N16" s="666"/>
    </row>
    <row r="17" spans="1:14" s="674" customFormat="1" ht="18" customHeight="1">
      <c r="A17" s="667"/>
      <c r="B17" s="668" t="s">
        <v>117</v>
      </c>
      <c r="C17" s="669"/>
      <c r="D17" s="670" t="s">
        <v>207</v>
      </c>
      <c r="E17" s="671"/>
      <c r="F17" s="672"/>
      <c r="G17" s="672"/>
      <c r="H17" s="672"/>
      <c r="I17" s="672"/>
      <c r="J17" s="672"/>
      <c r="K17" s="672"/>
      <c r="L17" s="672"/>
      <c r="M17" s="672"/>
      <c r="N17" s="673"/>
    </row>
    <row r="18" spans="1:14" s="674" customFormat="1" ht="24" customHeight="1">
      <c r="A18" s="667"/>
      <c r="B18" s="418" t="s">
        <v>118</v>
      </c>
      <c r="C18" s="675"/>
      <c r="D18" s="676"/>
      <c r="E18" s="676"/>
      <c r="F18" s="676"/>
      <c r="G18" s="676"/>
      <c r="H18" s="676"/>
      <c r="I18" s="676"/>
      <c r="J18" s="676"/>
      <c r="K18" s="676"/>
      <c r="L18" s="676"/>
      <c r="M18" s="676"/>
      <c r="N18" s="673"/>
    </row>
    <row r="19" spans="1:14" s="674" customFormat="1" ht="20.25" customHeight="1">
      <c r="A19" s="667"/>
      <c r="B19" s="677"/>
      <c r="C19" s="675"/>
      <c r="D19" s="678"/>
      <c r="E19" s="676"/>
      <c r="F19" s="676"/>
      <c r="G19" s="676"/>
      <c r="H19" s="676"/>
      <c r="I19" s="676"/>
      <c r="J19" s="676"/>
      <c r="K19" s="676"/>
      <c r="L19" s="676"/>
      <c r="M19" s="676"/>
      <c r="N19" s="673"/>
    </row>
    <row r="20" spans="1:14" s="674" customFormat="1" ht="11.25" customHeight="1">
      <c r="A20" s="667"/>
      <c r="B20" s="677"/>
      <c r="C20" s="675"/>
      <c r="D20" s="679"/>
      <c r="E20" s="679"/>
      <c r="F20" s="679"/>
      <c r="G20" s="679"/>
      <c r="H20" s="679"/>
      <c r="I20" s="679"/>
      <c r="J20" s="679"/>
      <c r="K20" s="679"/>
      <c r="L20" s="679"/>
      <c r="M20" s="679"/>
      <c r="N20" s="680"/>
    </row>
    <row r="21" spans="1:14" s="674" customFormat="1">
      <c r="A21" s="667"/>
      <c r="B21" s="677" t="s">
        <v>119</v>
      </c>
      <c r="C21" s="681"/>
      <c r="D21" s="676"/>
      <c r="E21" s="676"/>
      <c r="F21" s="676"/>
      <c r="G21" s="676"/>
      <c r="H21" s="676"/>
      <c r="I21" s="671"/>
      <c r="J21" s="682" t="s">
        <v>120</v>
      </c>
      <c r="K21" s="676"/>
      <c r="L21" s="676"/>
      <c r="M21" s="676"/>
      <c r="N21" s="680"/>
    </row>
    <row r="22" spans="1:14" s="674" customFormat="1">
      <c r="A22" s="667"/>
      <c r="B22" s="677"/>
      <c r="C22" s="675"/>
      <c r="D22" s="679"/>
      <c r="E22" s="679"/>
      <c r="F22" s="679"/>
      <c r="G22" s="679"/>
      <c r="H22" s="679"/>
      <c r="I22" s="679"/>
      <c r="J22" s="679"/>
      <c r="K22" s="679"/>
      <c r="L22" s="679"/>
      <c r="M22" s="679"/>
      <c r="N22" s="680"/>
    </row>
    <row r="23" spans="1:14" s="674" customFormat="1">
      <c r="A23" s="667"/>
      <c r="B23" s="677" t="s">
        <v>121</v>
      </c>
      <c r="C23" s="681"/>
      <c r="D23" s="676"/>
      <c r="E23" s="676"/>
      <c r="F23" s="676"/>
      <c r="G23" s="676"/>
      <c r="H23" s="676"/>
      <c r="I23" s="676"/>
      <c r="J23" s="676"/>
      <c r="K23" s="676"/>
      <c r="L23" s="676"/>
      <c r="M23" s="676"/>
      <c r="N23" s="683"/>
    </row>
    <row r="24" spans="1:14" s="674" customFormat="1">
      <c r="A24" s="667"/>
      <c r="B24" s="677"/>
      <c r="C24" s="675"/>
      <c r="D24" s="679"/>
      <c r="E24" s="679"/>
      <c r="F24" s="679"/>
      <c r="G24" s="679"/>
      <c r="H24" s="679"/>
      <c r="I24" s="679"/>
      <c r="J24" s="679"/>
      <c r="K24" s="679"/>
      <c r="L24" s="679"/>
      <c r="M24" s="679"/>
      <c r="N24" s="680"/>
    </row>
    <row r="25" spans="1:14" s="674" customFormat="1">
      <c r="A25" s="667"/>
      <c r="B25" s="677" t="s">
        <v>122</v>
      </c>
      <c r="C25" s="681"/>
      <c r="D25" s="676"/>
      <c r="E25" s="676"/>
      <c r="F25" s="676"/>
      <c r="G25" s="676"/>
      <c r="H25" s="676"/>
      <c r="I25" s="676"/>
      <c r="J25" s="676"/>
      <c r="K25" s="684" t="s">
        <v>117</v>
      </c>
      <c r="L25" s="685"/>
      <c r="M25" s="686" t="s">
        <v>207</v>
      </c>
      <c r="N25" s="687" t="s">
        <v>208</v>
      </c>
    </row>
    <row r="26" spans="1:14" s="674" customFormat="1" ht="12" customHeight="1">
      <c r="A26" s="667"/>
      <c r="B26" s="677"/>
      <c r="C26" s="675"/>
      <c r="D26" s="679"/>
      <c r="E26" s="679"/>
      <c r="F26" s="679"/>
      <c r="G26" s="679"/>
      <c r="H26" s="679"/>
      <c r="I26" s="679"/>
      <c r="J26" s="679"/>
      <c r="K26" s="679"/>
      <c r="L26" s="679"/>
      <c r="M26" s="679"/>
      <c r="N26" s="680"/>
    </row>
    <row r="27" spans="1:14" s="674" customFormat="1">
      <c r="A27" s="667"/>
      <c r="B27" s="677" t="s">
        <v>209</v>
      </c>
      <c r="C27" s="675"/>
      <c r="D27" s="679"/>
      <c r="E27" s="679"/>
      <c r="F27" s="679"/>
      <c r="G27" s="679"/>
      <c r="H27" s="671"/>
      <c r="I27" s="688" t="s">
        <v>210</v>
      </c>
      <c r="J27" s="688" t="s">
        <v>210</v>
      </c>
      <c r="K27" s="672"/>
      <c r="L27" s="679"/>
      <c r="M27" s="679"/>
      <c r="N27" s="680"/>
    </row>
    <row r="28" spans="1:14" s="674" customFormat="1">
      <c r="A28" s="667"/>
      <c r="B28" s="677"/>
      <c r="C28" s="675"/>
      <c r="D28" s="679"/>
      <c r="E28" s="679"/>
      <c r="F28" s="672" t="s">
        <v>125</v>
      </c>
      <c r="G28" s="689"/>
      <c r="H28" s="690" t="s">
        <v>109</v>
      </c>
      <c r="I28" s="690" t="s">
        <v>110</v>
      </c>
      <c r="J28" s="691" t="s">
        <v>111</v>
      </c>
      <c r="K28" s="672"/>
      <c r="L28" s="679"/>
      <c r="M28" s="679"/>
      <c r="N28" s="680"/>
    </row>
    <row r="29" spans="1:14" ht="4.5" customHeight="1" thickBot="1">
      <c r="A29" s="633"/>
      <c r="B29" s="692"/>
      <c r="C29" s="228"/>
      <c r="D29" s="228"/>
      <c r="E29" s="228"/>
      <c r="F29" s="228"/>
      <c r="G29" s="228"/>
      <c r="H29" s="228"/>
      <c r="I29" s="228"/>
      <c r="J29" s="228"/>
      <c r="K29" s="228"/>
      <c r="L29" s="228"/>
      <c r="M29" s="228"/>
      <c r="N29" s="693"/>
    </row>
    <row r="30" spans="1:14" s="674" customFormat="1" ht="25.5" customHeight="1" thickBot="1">
      <c r="A30" s="694"/>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A33" s="633"/>
      <c r="B33" s="697" t="s">
        <v>295</v>
      </c>
      <c r="C33" s="961" t="s">
        <v>296</v>
      </c>
      <c r="D33" s="961"/>
      <c r="E33" s="961"/>
      <c r="F33" s="961"/>
      <c r="G33" s="961"/>
      <c r="H33" s="961"/>
      <c r="I33" s="961"/>
      <c r="J33" s="961"/>
      <c r="K33" s="961"/>
      <c r="L33" s="961" t="s">
        <v>148</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956"/>
      <c r="C36" s="957"/>
      <c r="D36" s="957"/>
      <c r="E36" s="957"/>
      <c r="F36" s="957"/>
      <c r="G36" s="957"/>
      <c r="H36" s="957"/>
      <c r="I36" s="957"/>
      <c r="J36" s="957"/>
      <c r="K36" s="957"/>
      <c r="L36" s="957"/>
      <c r="M36" s="957"/>
      <c r="N36" s="958"/>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A38" s="804"/>
      <c r="B38" s="705" t="s">
        <v>161</v>
      </c>
      <c r="C38" s="949" t="s">
        <v>297</v>
      </c>
      <c r="D38" s="949"/>
      <c r="E38" s="949"/>
      <c r="F38" s="949"/>
      <c r="G38" s="949"/>
      <c r="H38" s="949"/>
      <c r="I38" s="949"/>
      <c r="J38" s="706"/>
      <c r="K38" s="707">
        <f>VLOOKUP(B38,[34]EQUIPOS!$C$6:$G$137,5,0)</f>
        <v>3695.0383917672375</v>
      </c>
      <c r="L38" s="955">
        <v>1</v>
      </c>
      <c r="M38" s="955"/>
      <c r="N38" s="708">
        <f>K38*L38</f>
        <v>3695.0383917672375</v>
      </c>
    </row>
    <row r="39" spans="1:14">
      <c r="A39" s="804"/>
      <c r="B39" s="709" t="s">
        <v>162</v>
      </c>
      <c r="C39" s="943" t="s">
        <v>298</v>
      </c>
      <c r="D39" s="943"/>
      <c r="E39" s="943"/>
      <c r="F39" s="943"/>
      <c r="G39" s="943"/>
      <c r="H39" s="943"/>
      <c r="I39" s="943"/>
      <c r="J39" s="710"/>
      <c r="K39" s="711">
        <f>VLOOKUP(B39,[34]EQUIPOS!$C$6:$G$137,5,0)</f>
        <v>5278.6262739531967</v>
      </c>
      <c r="L39" s="953">
        <v>1</v>
      </c>
      <c r="M39" s="953"/>
      <c r="N39" s="708">
        <f t="shared" ref="N39:N51" si="0">K39*L39</f>
        <v>5278.6262739531967</v>
      </c>
    </row>
    <row r="40" spans="1:14">
      <c r="A40" s="804"/>
      <c r="B40" s="709" t="s">
        <v>299</v>
      </c>
      <c r="C40" s="943" t="s">
        <v>300</v>
      </c>
      <c r="D40" s="943"/>
      <c r="E40" s="943"/>
      <c r="F40" s="943"/>
      <c r="G40" s="943"/>
      <c r="H40" s="943"/>
      <c r="I40" s="943"/>
      <c r="J40" s="710"/>
      <c r="K40" s="711">
        <f>VLOOKUP(B40,[34]EQUIPOS!$C$6:$G$137,5,0)</f>
        <v>141286.34314059775</v>
      </c>
      <c r="L40" s="953">
        <v>1</v>
      </c>
      <c r="M40" s="953"/>
      <c r="N40" s="708">
        <f t="shared" si="0"/>
        <v>141286.34314059775</v>
      </c>
    </row>
    <row r="41" spans="1:14">
      <c r="A41" s="633"/>
      <c r="B41" s="709"/>
      <c r="C41" s="943"/>
      <c r="D41" s="943"/>
      <c r="E41" s="943"/>
      <c r="F41" s="943"/>
      <c r="G41" s="943"/>
      <c r="H41" s="943"/>
      <c r="I41" s="943"/>
      <c r="J41" s="710"/>
      <c r="K41" s="711"/>
      <c r="L41" s="953"/>
      <c r="M41" s="953"/>
      <c r="N41" s="708">
        <f t="shared" si="0"/>
        <v>0</v>
      </c>
    </row>
    <row r="42" spans="1:14">
      <c r="A42" s="633"/>
      <c r="B42" s="529"/>
      <c r="C42" s="943"/>
      <c r="D42" s="943"/>
      <c r="E42" s="943"/>
      <c r="F42" s="943"/>
      <c r="G42" s="943"/>
      <c r="H42" s="943"/>
      <c r="I42" s="943"/>
      <c r="J42" s="710"/>
      <c r="K42" s="711"/>
      <c r="L42" s="953"/>
      <c r="M42" s="953"/>
      <c r="N42" s="708">
        <f t="shared" si="0"/>
        <v>0</v>
      </c>
    </row>
    <row r="43" spans="1:14">
      <c r="A43" s="633"/>
      <c r="B43" s="529"/>
      <c r="C43" s="943"/>
      <c r="D43" s="943"/>
      <c r="E43" s="943"/>
      <c r="F43" s="943"/>
      <c r="G43" s="943"/>
      <c r="H43" s="943"/>
      <c r="I43" s="943"/>
      <c r="J43" s="710"/>
      <c r="K43" s="711"/>
      <c r="L43" s="953"/>
      <c r="M43" s="953"/>
      <c r="N43" s="708">
        <f t="shared" si="0"/>
        <v>0</v>
      </c>
    </row>
    <row r="44" spans="1:14">
      <c r="A44" s="633"/>
      <c r="B44" s="529"/>
      <c r="C44" s="943"/>
      <c r="D44" s="943"/>
      <c r="E44" s="943"/>
      <c r="F44" s="943"/>
      <c r="G44" s="943"/>
      <c r="H44" s="943"/>
      <c r="I44" s="943"/>
      <c r="J44" s="710"/>
      <c r="K44" s="711"/>
      <c r="L44" s="953"/>
      <c r="M44" s="953"/>
      <c r="N44" s="708">
        <f t="shared" si="0"/>
        <v>0</v>
      </c>
    </row>
    <row r="45" spans="1:14">
      <c r="A45" s="633"/>
      <c r="B45" s="529"/>
      <c r="C45" s="943"/>
      <c r="D45" s="943"/>
      <c r="E45" s="943"/>
      <c r="F45" s="943"/>
      <c r="G45" s="943"/>
      <c r="H45" s="943"/>
      <c r="I45" s="943"/>
      <c r="J45" s="710"/>
      <c r="K45" s="711"/>
      <c r="L45" s="953"/>
      <c r="M45" s="953"/>
      <c r="N45" s="708">
        <f t="shared" si="0"/>
        <v>0</v>
      </c>
    </row>
    <row r="46" spans="1:14">
      <c r="A46" s="633"/>
      <c r="B46" s="529"/>
      <c r="C46" s="943"/>
      <c r="D46" s="943"/>
      <c r="E46" s="943"/>
      <c r="F46" s="943"/>
      <c r="G46" s="943"/>
      <c r="H46" s="943"/>
      <c r="I46" s="943"/>
      <c r="J46" s="710"/>
      <c r="K46" s="711"/>
      <c r="L46" s="953"/>
      <c r="M46" s="953"/>
      <c r="N46" s="708">
        <f t="shared" si="0"/>
        <v>0</v>
      </c>
    </row>
    <row r="47" spans="1:14">
      <c r="A47" s="633"/>
      <c r="B47" s="529"/>
      <c r="C47" s="943"/>
      <c r="D47" s="943"/>
      <c r="E47" s="943"/>
      <c r="F47" s="943"/>
      <c r="G47" s="943"/>
      <c r="H47" s="943"/>
      <c r="I47" s="943"/>
      <c r="J47" s="710"/>
      <c r="K47" s="711"/>
      <c r="L47" s="953"/>
      <c r="M47" s="953"/>
      <c r="N47" s="708">
        <f t="shared" si="0"/>
        <v>0</v>
      </c>
    </row>
    <row r="48" spans="1:14">
      <c r="A48" s="633"/>
      <c r="B48" s="529"/>
      <c r="C48" s="943"/>
      <c r="D48" s="943"/>
      <c r="E48" s="943"/>
      <c r="F48" s="943"/>
      <c r="G48" s="943"/>
      <c r="H48" s="943"/>
      <c r="I48" s="943"/>
      <c r="J48" s="710"/>
      <c r="K48" s="711"/>
      <c r="L48" s="953"/>
      <c r="M48" s="953"/>
      <c r="N48" s="708">
        <f t="shared" si="0"/>
        <v>0</v>
      </c>
    </row>
    <row r="49" spans="1:14">
      <c r="A49" s="633"/>
      <c r="B49" s="529"/>
      <c r="C49" s="943"/>
      <c r="D49" s="943"/>
      <c r="E49" s="943"/>
      <c r="F49" s="943"/>
      <c r="G49" s="943"/>
      <c r="H49" s="943"/>
      <c r="I49" s="943"/>
      <c r="J49" s="710"/>
      <c r="K49" s="711"/>
      <c r="L49" s="953"/>
      <c r="M49" s="953"/>
      <c r="N49" s="708">
        <f t="shared" si="0"/>
        <v>0</v>
      </c>
    </row>
    <row r="50" spans="1:14">
      <c r="A50" s="633"/>
      <c r="B50" s="529"/>
      <c r="C50" s="943"/>
      <c r="D50" s="943"/>
      <c r="E50" s="943"/>
      <c r="F50" s="943"/>
      <c r="G50" s="943"/>
      <c r="H50" s="943"/>
      <c r="I50" s="943"/>
      <c r="J50" s="710"/>
      <c r="K50" s="711"/>
      <c r="L50" s="953"/>
      <c r="M50" s="953"/>
      <c r="N50" s="708">
        <f t="shared" si="0"/>
        <v>0</v>
      </c>
    </row>
    <row r="51" spans="1:14">
      <c r="A51" s="633"/>
      <c r="B51" s="529"/>
      <c r="C51" s="943"/>
      <c r="D51" s="943"/>
      <c r="E51" s="943"/>
      <c r="F51" s="943"/>
      <c r="G51" s="943"/>
      <c r="H51" s="943"/>
      <c r="I51" s="943"/>
      <c r="J51" s="710"/>
      <c r="K51" s="711"/>
      <c r="L51" s="953"/>
      <c r="M51" s="953"/>
      <c r="N51" s="708">
        <f t="shared" si="0"/>
        <v>0</v>
      </c>
    </row>
    <row r="52" spans="1:14" ht="15.75" customHeight="1" thickBot="1">
      <c r="A52" s="633"/>
      <c r="B52" s="712"/>
      <c r="C52" s="1015" t="s">
        <v>132</v>
      </c>
      <c r="D52" s="1015"/>
      <c r="E52" s="1015"/>
      <c r="F52" s="1015"/>
      <c r="G52" s="1015"/>
      <c r="H52" s="1015"/>
      <c r="I52" s="1015"/>
      <c r="J52" s="713"/>
      <c r="K52" s="714"/>
      <c r="L52" s="954">
        <v>0.05</v>
      </c>
      <c r="M52" s="954"/>
      <c r="N52" s="533">
        <f>L52*N98</f>
        <v>3738.5416666666674</v>
      </c>
    </row>
    <row r="53" spans="1:14" ht="15" thickBot="1">
      <c r="A53" s="627"/>
      <c r="B53" s="930" t="s">
        <v>60</v>
      </c>
      <c r="C53" s="931"/>
      <c r="D53" s="931"/>
      <c r="E53" s="931"/>
      <c r="F53" s="931"/>
      <c r="G53" s="931"/>
      <c r="H53" s="931"/>
      <c r="I53" s="931"/>
      <c r="J53" s="931"/>
      <c r="K53" s="931"/>
      <c r="L53" s="931"/>
      <c r="M53" s="932"/>
      <c r="N53" s="716">
        <f>SUM(N38:N52)</f>
        <v>153998.54947298483</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946"/>
      <c r="C56" s="947"/>
      <c r="D56" s="947"/>
      <c r="E56" s="947"/>
      <c r="F56" s="947"/>
      <c r="G56" s="947"/>
      <c r="H56" s="947"/>
      <c r="I56" s="947"/>
      <c r="J56" s="947"/>
      <c r="K56" s="947"/>
      <c r="L56" s="947"/>
      <c r="M56" s="947"/>
      <c r="N56" s="948"/>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ht="28.5" customHeight="1">
      <c r="A58" s="805"/>
      <c r="B58" s="705" t="s">
        <v>164</v>
      </c>
      <c r="C58" s="943" t="s">
        <v>301</v>
      </c>
      <c r="D58" s="943"/>
      <c r="E58" s="943"/>
      <c r="F58" s="943"/>
      <c r="G58" s="943"/>
      <c r="H58" s="943"/>
      <c r="I58" s="943"/>
      <c r="J58" s="717" t="s">
        <v>156</v>
      </c>
      <c r="K58" s="718">
        <v>1</v>
      </c>
      <c r="L58" s="1013">
        <f>VLOOKUP(B58,[34]MATERIALES!$C$6:$F$373,4,0)</f>
        <v>7226.2988574387127</v>
      </c>
      <c r="M58" s="1014"/>
      <c r="N58" s="708">
        <f>K58*L58</f>
        <v>7226.2988574387127</v>
      </c>
    </row>
    <row r="59" spans="1:14">
      <c r="A59" s="805"/>
      <c r="B59" s="709" t="s">
        <v>302</v>
      </c>
      <c r="C59" s="943" t="s">
        <v>303</v>
      </c>
      <c r="D59" s="943"/>
      <c r="E59" s="943"/>
      <c r="F59" s="943"/>
      <c r="G59" s="943"/>
      <c r="H59" s="943"/>
      <c r="I59" s="943"/>
      <c r="J59" s="719" t="s">
        <v>237</v>
      </c>
      <c r="K59" s="720">
        <v>4.71</v>
      </c>
      <c r="L59" s="1011">
        <f>VLOOKUP(B59,[34]MATERIALES!$C$6:$F$373,4,0)</f>
        <v>33060.661162283439</v>
      </c>
      <c r="M59" s="1012"/>
      <c r="N59" s="708">
        <f t="shared" ref="N59:N72" si="1">K59*L59</f>
        <v>155715.714074355</v>
      </c>
    </row>
    <row r="60" spans="1:14">
      <c r="A60" s="805"/>
      <c r="B60" s="709" t="s">
        <v>171</v>
      </c>
      <c r="C60" s="943" t="s">
        <v>304</v>
      </c>
      <c r="D60" s="943"/>
      <c r="E60" s="943"/>
      <c r="F60" s="943"/>
      <c r="G60" s="943"/>
      <c r="H60" s="943"/>
      <c r="I60" s="943"/>
      <c r="J60" s="719" t="s">
        <v>305</v>
      </c>
      <c r="K60" s="809">
        <v>167.17500000000001</v>
      </c>
      <c r="L60" s="1011">
        <f>VLOOKUP(B60,[34]MATERIALES!$C$6:$F$373,4,0)</f>
        <v>80.139002610341748</v>
      </c>
      <c r="M60" s="1012"/>
      <c r="N60" s="708">
        <f t="shared" si="1"/>
        <v>13397.237761383883</v>
      </c>
    </row>
    <row r="61" spans="1:14">
      <c r="A61" s="805"/>
      <c r="B61" s="709" t="s">
        <v>306</v>
      </c>
      <c r="C61" s="943" t="s">
        <v>307</v>
      </c>
      <c r="D61" s="943"/>
      <c r="E61" s="943"/>
      <c r="F61" s="943"/>
      <c r="G61" s="943"/>
      <c r="H61" s="943"/>
      <c r="I61" s="943"/>
      <c r="J61" s="719" t="s">
        <v>148</v>
      </c>
      <c r="K61" s="720">
        <v>0.77900000000000003</v>
      </c>
      <c r="L61" s="1011">
        <f>VLOOKUP(B61,[34]MATERIALES!$C$6:$F$373,4,0)</f>
        <v>76019.534570687858</v>
      </c>
      <c r="M61" s="1012"/>
      <c r="N61" s="708">
        <f t="shared" si="1"/>
        <v>59219.217430565841</v>
      </c>
    </row>
    <row r="62" spans="1:14" ht="29.25" customHeight="1">
      <c r="A62" s="805"/>
      <c r="B62" s="709" t="s">
        <v>308</v>
      </c>
      <c r="C62" s="943" t="s">
        <v>309</v>
      </c>
      <c r="D62" s="943"/>
      <c r="E62" s="943"/>
      <c r="F62" s="943"/>
      <c r="G62" s="943"/>
      <c r="H62" s="943"/>
      <c r="I62" s="943"/>
      <c r="J62" s="719" t="s">
        <v>148</v>
      </c>
      <c r="K62" s="720">
        <v>0.58499999999999996</v>
      </c>
      <c r="L62" s="1011">
        <f>VLOOKUP(B62,[34]MATERIALES!$C$6:$F$373,4,0)</f>
        <v>33786.45980919461</v>
      </c>
      <c r="M62" s="1012"/>
      <c r="N62" s="708">
        <f t="shared" si="1"/>
        <v>19765.078988378846</v>
      </c>
    </row>
    <row r="63" spans="1:14">
      <c r="A63" s="805"/>
      <c r="B63" s="709" t="s">
        <v>310</v>
      </c>
      <c r="C63" s="943" t="s">
        <v>311</v>
      </c>
      <c r="D63" s="943"/>
      <c r="E63" s="943"/>
      <c r="F63" s="943"/>
      <c r="G63" s="943"/>
      <c r="H63" s="943"/>
      <c r="I63" s="943"/>
      <c r="J63" s="719" t="s">
        <v>156</v>
      </c>
      <c r="K63" s="809">
        <v>358.92500000000001</v>
      </c>
      <c r="L63" s="1011">
        <f>VLOOKUP(B63,[34]MATERIALES!$C$6:$F$373,4,0)</f>
        <v>531.6738119422771</v>
      </c>
      <c r="M63" s="1012"/>
      <c r="N63" s="708">
        <f t="shared" si="1"/>
        <v>190831.0229513818</v>
      </c>
    </row>
    <row r="64" spans="1:14">
      <c r="A64" s="805"/>
      <c r="B64" s="709"/>
      <c r="C64" s="943"/>
      <c r="D64" s="943"/>
      <c r="E64" s="943"/>
      <c r="F64" s="943"/>
      <c r="G64" s="943"/>
      <c r="H64" s="943"/>
      <c r="I64" s="943"/>
      <c r="J64" s="719"/>
      <c r="K64" s="720"/>
      <c r="L64" s="1011"/>
      <c r="M64" s="1012"/>
      <c r="N64" s="708">
        <f t="shared" si="1"/>
        <v>0</v>
      </c>
    </row>
    <row r="65" spans="1:14">
      <c r="A65" s="805"/>
      <c r="B65" s="709"/>
      <c r="C65" s="943"/>
      <c r="D65" s="943"/>
      <c r="E65" s="943"/>
      <c r="F65" s="943"/>
      <c r="G65" s="943"/>
      <c r="H65" s="943"/>
      <c r="I65" s="943"/>
      <c r="J65" s="719"/>
      <c r="K65" s="720"/>
      <c r="L65" s="1011"/>
      <c r="M65" s="1012"/>
      <c r="N65" s="708">
        <f t="shared" si="1"/>
        <v>0</v>
      </c>
    </row>
    <row r="66" spans="1:14">
      <c r="A66" s="805"/>
      <c r="B66" s="709"/>
      <c r="C66" s="943"/>
      <c r="D66" s="943"/>
      <c r="E66" s="943"/>
      <c r="F66" s="943"/>
      <c r="G66" s="943"/>
      <c r="H66" s="943"/>
      <c r="I66" s="943"/>
      <c r="J66" s="719"/>
      <c r="K66" s="720"/>
      <c r="L66" s="1011"/>
      <c r="M66" s="1012"/>
      <c r="N66" s="708">
        <f t="shared" si="1"/>
        <v>0</v>
      </c>
    </row>
    <row r="67" spans="1:14">
      <c r="A67" s="805"/>
      <c r="B67" s="709"/>
      <c r="C67" s="943"/>
      <c r="D67" s="943"/>
      <c r="E67" s="943"/>
      <c r="F67" s="943"/>
      <c r="G67" s="943"/>
      <c r="H67" s="943"/>
      <c r="I67" s="943"/>
      <c r="J67" s="719"/>
      <c r="K67" s="720"/>
      <c r="L67" s="1011"/>
      <c r="M67" s="1012"/>
      <c r="N67" s="708">
        <f t="shared" si="1"/>
        <v>0</v>
      </c>
    </row>
    <row r="68" spans="1:14">
      <c r="A68" s="805"/>
      <c r="B68" s="709"/>
      <c r="C68" s="943"/>
      <c r="D68" s="943"/>
      <c r="E68" s="943"/>
      <c r="F68" s="943"/>
      <c r="G68" s="943"/>
      <c r="H68" s="943"/>
      <c r="I68" s="943"/>
      <c r="J68" s="719"/>
      <c r="K68" s="720"/>
      <c r="L68" s="1011"/>
      <c r="M68" s="1012"/>
      <c r="N68" s="708">
        <f t="shared" si="1"/>
        <v>0</v>
      </c>
    </row>
    <row r="69" spans="1:14">
      <c r="A69" s="805"/>
      <c r="B69" s="709"/>
      <c r="C69" s="943"/>
      <c r="D69" s="943"/>
      <c r="E69" s="943"/>
      <c r="F69" s="943"/>
      <c r="G69" s="943"/>
      <c r="H69" s="943"/>
      <c r="I69" s="943"/>
      <c r="J69" s="719"/>
      <c r="K69" s="720"/>
      <c r="L69" s="1011"/>
      <c r="M69" s="1012"/>
      <c r="N69" s="708">
        <f t="shared" si="1"/>
        <v>0</v>
      </c>
    </row>
    <row r="70" spans="1:14">
      <c r="A70" s="805"/>
      <c r="B70" s="709"/>
      <c r="C70" s="943"/>
      <c r="D70" s="943"/>
      <c r="E70" s="943"/>
      <c r="F70" s="943"/>
      <c r="G70" s="943"/>
      <c r="H70" s="943"/>
      <c r="I70" s="943"/>
      <c r="J70" s="719"/>
      <c r="K70" s="720"/>
      <c r="L70" s="1011"/>
      <c r="M70" s="1012"/>
      <c r="N70" s="708">
        <f t="shared" si="1"/>
        <v>0</v>
      </c>
    </row>
    <row r="71" spans="1:14">
      <c r="A71" s="805"/>
      <c r="B71" s="709"/>
      <c r="C71" s="943"/>
      <c r="D71" s="943"/>
      <c r="E71" s="943"/>
      <c r="F71" s="943"/>
      <c r="G71" s="943"/>
      <c r="H71" s="943"/>
      <c r="I71" s="943"/>
      <c r="J71" s="719"/>
      <c r="K71" s="720"/>
      <c r="L71" s="1011"/>
      <c r="M71" s="1012"/>
      <c r="N71" s="708">
        <f t="shared" si="1"/>
        <v>0</v>
      </c>
    </row>
    <row r="72" spans="1:14" ht="15.75" customHeight="1" thickBot="1">
      <c r="A72" s="633"/>
      <c r="B72" s="721"/>
      <c r="C72" s="933"/>
      <c r="D72" s="933"/>
      <c r="E72" s="933"/>
      <c r="F72" s="933"/>
      <c r="G72" s="933"/>
      <c r="H72" s="933"/>
      <c r="I72" s="933"/>
      <c r="J72" s="713"/>
      <c r="K72" s="722"/>
      <c r="L72" s="1118"/>
      <c r="M72" s="1119"/>
      <c r="N72" s="723">
        <f t="shared" si="1"/>
        <v>0</v>
      </c>
    </row>
    <row r="73" spans="1:14" ht="15" thickBot="1">
      <c r="A73" s="627"/>
      <c r="B73" s="930" t="s">
        <v>60</v>
      </c>
      <c r="C73" s="931"/>
      <c r="D73" s="931"/>
      <c r="E73" s="931"/>
      <c r="F73" s="931"/>
      <c r="G73" s="931"/>
      <c r="H73" s="931"/>
      <c r="I73" s="931"/>
      <c r="J73" s="931"/>
      <c r="K73" s="931"/>
      <c r="L73" s="931"/>
      <c r="M73" s="932"/>
      <c r="N73" s="724">
        <f>SUM(N58:N72)</f>
        <v>446154.57006350404</v>
      </c>
    </row>
    <row r="74" spans="1:14" ht="4.5" customHeight="1">
      <c r="A74" s="627"/>
      <c r="B74" s="254"/>
      <c r="C74" s="255"/>
      <c r="D74" s="255"/>
      <c r="E74" s="255"/>
      <c r="F74" s="255"/>
      <c r="G74" s="255"/>
      <c r="H74" s="255"/>
      <c r="I74" s="255"/>
      <c r="J74" s="255"/>
      <c r="K74" s="255"/>
      <c r="L74" s="255"/>
      <c r="M74" s="255"/>
      <c r="N74" s="256"/>
    </row>
    <row r="75" spans="1:14" s="674" customFormat="1" ht="19.149999999999999" customHeight="1">
      <c r="A75" s="694"/>
      <c r="B75" s="936" t="s">
        <v>63</v>
      </c>
      <c r="C75" s="937"/>
      <c r="D75" s="937"/>
      <c r="E75" s="937"/>
      <c r="F75" s="937"/>
      <c r="G75" s="937"/>
      <c r="H75" s="937"/>
      <c r="I75" s="937"/>
      <c r="J75" s="937"/>
      <c r="K75" s="937"/>
      <c r="L75" s="937"/>
      <c r="M75" s="937"/>
      <c r="N75" s="938"/>
    </row>
    <row r="76" spans="1:14" ht="6.75" customHeight="1" thickBot="1">
      <c r="A76" s="627"/>
      <c r="B76" s="787"/>
      <c r="C76" s="788"/>
      <c r="D76" s="788"/>
      <c r="E76" s="788"/>
      <c r="F76" s="788"/>
      <c r="G76" s="788"/>
      <c r="H76" s="788"/>
      <c r="I76" s="788"/>
      <c r="J76" s="788"/>
      <c r="K76" s="788"/>
      <c r="L76" s="788"/>
      <c r="M76" s="788"/>
      <c r="N76" s="789"/>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A78" s="633"/>
      <c r="B78" s="552" t="s">
        <v>312</v>
      </c>
      <c r="C78" s="1008" t="s">
        <v>313</v>
      </c>
      <c r="D78" s="1009"/>
      <c r="E78" s="1009"/>
      <c r="F78" s="1009"/>
      <c r="G78" s="1009"/>
      <c r="H78" s="1010"/>
      <c r="I78" s="729" t="s">
        <v>153</v>
      </c>
      <c r="J78" s="806">
        <f>K61+K62</f>
        <v>1.3639999999999999</v>
      </c>
      <c r="K78" s="730">
        <v>65</v>
      </c>
      <c r="L78" s="730">
        <f>J78*K78</f>
        <v>88.66</v>
      </c>
      <c r="M78" s="731">
        <f>VLOOKUP(B78,[34]TRANSPORTE!$C$6:$F$40,4,0)</f>
        <v>1321.1150630002205</v>
      </c>
      <c r="N78" s="732">
        <f>L78*M78</f>
        <v>117130.06148559955</v>
      </c>
    </row>
    <row r="79" spans="1:14">
      <c r="A79" s="633"/>
      <c r="B79" s="557"/>
      <c r="C79" s="924"/>
      <c r="D79" s="925"/>
      <c r="E79" s="925"/>
      <c r="F79" s="925"/>
      <c r="G79" s="925"/>
      <c r="H79" s="926"/>
      <c r="I79" s="733"/>
      <c r="J79" s="734"/>
      <c r="K79" s="734"/>
      <c r="L79" s="734"/>
      <c r="M79" s="735"/>
      <c r="N79" s="732">
        <f t="shared" ref="N79:N82" si="2">L79*M79</f>
        <v>0</v>
      </c>
    </row>
    <row r="80" spans="1:14">
      <c r="A80" s="633"/>
      <c r="B80" s="557"/>
      <c r="C80" s="924"/>
      <c r="D80" s="925"/>
      <c r="E80" s="925"/>
      <c r="F80" s="925"/>
      <c r="G80" s="925"/>
      <c r="H80" s="926"/>
      <c r="I80" s="733"/>
      <c r="J80" s="734"/>
      <c r="K80" s="734"/>
      <c r="L80" s="734"/>
      <c r="M80" s="735"/>
      <c r="N80" s="732">
        <f t="shared" si="2"/>
        <v>0</v>
      </c>
    </row>
    <row r="81" spans="1:14">
      <c r="A81" s="633"/>
      <c r="B81" s="557"/>
      <c r="C81" s="924"/>
      <c r="D81" s="925"/>
      <c r="E81" s="925"/>
      <c r="F81" s="925"/>
      <c r="G81" s="925"/>
      <c r="H81" s="926"/>
      <c r="I81" s="733"/>
      <c r="J81" s="734"/>
      <c r="K81" s="734"/>
      <c r="L81" s="734"/>
      <c r="M81" s="735"/>
      <c r="N81" s="732">
        <f t="shared" si="2"/>
        <v>0</v>
      </c>
    </row>
    <row r="82" spans="1:14" ht="15.75" customHeight="1" thickBot="1">
      <c r="A82" s="633"/>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117130.06148559955</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790"/>
      <c r="C86" s="791"/>
      <c r="D86" s="791"/>
      <c r="E86" s="791"/>
      <c r="F86" s="791"/>
      <c r="G86" s="791"/>
      <c r="H86" s="791"/>
      <c r="I86" s="791"/>
      <c r="J86" s="791"/>
      <c r="K86" s="791"/>
      <c r="L86" s="791"/>
      <c r="M86" s="791"/>
      <c r="N86" s="792"/>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A88" s="807"/>
      <c r="B88" s="728" t="s">
        <v>174</v>
      </c>
      <c r="C88" s="921" t="s">
        <v>314</v>
      </c>
      <c r="D88" s="922"/>
      <c r="E88" s="922"/>
      <c r="F88" s="922"/>
      <c r="G88" s="922"/>
      <c r="H88" s="922"/>
      <c r="I88" s="731">
        <f>K88/J88*100</f>
        <v>266666.66666666669</v>
      </c>
      <c r="J88" s="567">
        <v>185</v>
      </c>
      <c r="K88" s="740">
        <f>VLOOKUP(B88,'[34]MANO DE OBRA'!$C$15:$F$79,4,0)</f>
        <v>493333.33333333337</v>
      </c>
      <c r="L88" s="915">
        <v>8</v>
      </c>
      <c r="M88" s="916"/>
      <c r="N88" s="569">
        <f>K88/L88</f>
        <v>61666.666666666672</v>
      </c>
    </row>
    <row r="89" spans="1:14">
      <c r="A89" s="807"/>
      <c r="B89" s="741" t="s">
        <v>139</v>
      </c>
      <c r="C89" s="905" t="s">
        <v>253</v>
      </c>
      <c r="D89" s="906"/>
      <c r="E89" s="906"/>
      <c r="F89" s="906"/>
      <c r="G89" s="906"/>
      <c r="H89" s="907"/>
      <c r="I89" s="735">
        <f>K89/J89*100</f>
        <v>56666.666666666672</v>
      </c>
      <c r="J89" s="571">
        <v>185</v>
      </c>
      <c r="K89" s="742">
        <f>VLOOKUP(B89,'[34]MANO DE OBRA'!$C$15:$F$79,4,0)</f>
        <v>104833.33333333334</v>
      </c>
      <c r="L89" s="915">
        <v>8</v>
      </c>
      <c r="M89" s="916"/>
      <c r="N89" s="569">
        <f>K89/L89</f>
        <v>13104.166666666668</v>
      </c>
    </row>
    <row r="90" spans="1:14">
      <c r="A90" s="807"/>
      <c r="B90" s="741"/>
      <c r="C90" s="905"/>
      <c r="D90" s="906"/>
      <c r="E90" s="906"/>
      <c r="F90" s="906"/>
      <c r="G90" s="906"/>
      <c r="H90" s="907"/>
      <c r="I90" s="735"/>
      <c r="J90" s="571"/>
      <c r="K90" s="742"/>
      <c r="L90" s="1006"/>
      <c r="M90" s="1007"/>
      <c r="N90" s="573"/>
    </row>
    <row r="91" spans="1:14">
      <c r="A91" s="807"/>
      <c r="B91" s="741"/>
      <c r="C91" s="905"/>
      <c r="D91" s="906"/>
      <c r="E91" s="906"/>
      <c r="F91" s="906"/>
      <c r="G91" s="906"/>
      <c r="H91" s="907"/>
      <c r="I91" s="735"/>
      <c r="J91" s="571"/>
      <c r="K91" s="742"/>
      <c r="L91" s="1006"/>
      <c r="M91" s="1007"/>
      <c r="N91" s="573"/>
    </row>
    <row r="92" spans="1:14">
      <c r="A92" s="807"/>
      <c r="B92" s="741"/>
      <c r="C92" s="905"/>
      <c r="D92" s="906"/>
      <c r="E92" s="906"/>
      <c r="F92" s="906"/>
      <c r="G92" s="906"/>
      <c r="H92" s="907"/>
      <c r="I92" s="735"/>
      <c r="J92" s="571"/>
      <c r="K92" s="742"/>
      <c r="L92" s="1006"/>
      <c r="M92" s="1007"/>
      <c r="N92" s="573"/>
    </row>
    <row r="93" spans="1:14">
      <c r="A93" s="807"/>
      <c r="B93" s="741"/>
      <c r="C93" s="905"/>
      <c r="D93" s="906"/>
      <c r="E93" s="906"/>
      <c r="F93" s="906"/>
      <c r="G93" s="906"/>
      <c r="H93" s="907"/>
      <c r="I93" s="735"/>
      <c r="J93" s="571"/>
      <c r="K93" s="742"/>
      <c r="L93" s="1006"/>
      <c r="M93" s="1007"/>
      <c r="N93" s="573"/>
    </row>
    <row r="94" spans="1:14">
      <c r="A94" s="633"/>
      <c r="B94" s="741"/>
      <c r="C94" s="905"/>
      <c r="D94" s="906"/>
      <c r="E94" s="906"/>
      <c r="F94" s="906"/>
      <c r="G94" s="906"/>
      <c r="H94" s="907"/>
      <c r="I94" s="735"/>
      <c r="J94" s="571"/>
      <c r="K94" s="742"/>
      <c r="L94" s="1006"/>
      <c r="M94" s="1007"/>
      <c r="N94" s="573"/>
    </row>
    <row r="95" spans="1:14">
      <c r="A95" s="633"/>
      <c r="B95" s="741"/>
      <c r="C95" s="905"/>
      <c r="D95" s="906"/>
      <c r="E95" s="906"/>
      <c r="F95" s="906"/>
      <c r="G95" s="906"/>
      <c r="H95" s="907"/>
      <c r="I95" s="735"/>
      <c r="J95" s="571"/>
      <c r="K95" s="743"/>
      <c r="L95" s="908"/>
      <c r="M95" s="909"/>
      <c r="N95" s="573"/>
    </row>
    <row r="96" spans="1:14">
      <c r="A96" s="633"/>
      <c r="B96" s="741"/>
      <c r="C96" s="905"/>
      <c r="D96" s="906"/>
      <c r="E96" s="906"/>
      <c r="F96" s="906"/>
      <c r="G96" s="906"/>
      <c r="H96" s="907"/>
      <c r="I96" s="735"/>
      <c r="J96" s="571"/>
      <c r="K96" s="743"/>
      <c r="L96" s="908"/>
      <c r="M96" s="909"/>
      <c r="N96" s="573"/>
    </row>
    <row r="97" spans="1:14" ht="15.75" customHeight="1" thickBot="1">
      <c r="A97" s="633"/>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74770.833333333343</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792054.01435542188</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793"/>
      <c r="C103" s="794"/>
      <c r="D103" s="794"/>
      <c r="E103" s="794"/>
      <c r="F103" s="794"/>
      <c r="G103" s="794"/>
      <c r="H103" s="794"/>
      <c r="I103" s="794"/>
      <c r="J103" s="794"/>
      <c r="K103" s="794"/>
      <c r="L103" s="794"/>
      <c r="M103" s="794"/>
      <c r="N103" s="795"/>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A105" s="633"/>
      <c r="B105" s="874" t="s">
        <v>79</v>
      </c>
      <c r="C105" s="875"/>
      <c r="D105" s="875"/>
      <c r="E105" s="875"/>
      <c r="F105" s="875"/>
      <c r="G105" s="875"/>
      <c r="H105" s="875"/>
      <c r="I105" s="750"/>
      <c r="J105" s="751"/>
      <c r="K105" s="584">
        <v>0.2</v>
      </c>
      <c r="L105" s="876">
        <f>K105*N100</f>
        <v>158410.80287108439</v>
      </c>
      <c r="M105" s="877"/>
      <c r="N105" s="878"/>
    </row>
    <row r="106" spans="1:14" ht="15">
      <c r="A106" s="633"/>
      <c r="B106" s="752" t="s">
        <v>80</v>
      </c>
      <c r="C106" s="753"/>
      <c r="D106" s="753"/>
      <c r="E106" s="753"/>
      <c r="F106" s="753"/>
      <c r="G106" s="753"/>
      <c r="H106" s="753"/>
      <c r="I106" s="750"/>
      <c r="J106" s="751"/>
      <c r="K106" s="584">
        <v>0.05</v>
      </c>
      <c r="L106" s="876">
        <f>K106*N100</f>
        <v>39602.700717771098</v>
      </c>
      <c r="M106" s="877"/>
      <c r="N106" s="878"/>
    </row>
    <row r="107" spans="1:14" ht="15.75" thickBot="1">
      <c r="A107" s="633"/>
      <c r="B107" s="754" t="s">
        <v>81</v>
      </c>
      <c r="C107" s="755"/>
      <c r="D107" s="755"/>
      <c r="E107" s="755"/>
      <c r="F107" s="755"/>
      <c r="G107" s="755"/>
      <c r="H107" s="755"/>
      <c r="I107" s="756"/>
      <c r="J107" s="757"/>
      <c r="K107" s="591">
        <v>0.05</v>
      </c>
      <c r="L107" s="879">
        <f>K107*N100</f>
        <v>39602.700717771098</v>
      </c>
      <c r="M107" s="880"/>
      <c r="N107" s="881"/>
    </row>
    <row r="108" spans="1:14" s="674" customFormat="1" ht="24.75" customHeight="1" thickBot="1">
      <c r="A108" s="694"/>
      <c r="B108" s="882" t="s">
        <v>60</v>
      </c>
      <c r="C108" s="883"/>
      <c r="D108" s="883"/>
      <c r="E108" s="883"/>
      <c r="F108" s="883"/>
      <c r="G108" s="883"/>
      <c r="H108" s="883"/>
      <c r="I108" s="883"/>
      <c r="J108" s="883"/>
      <c r="K108" s="883"/>
      <c r="L108" s="883"/>
      <c r="M108" s="884"/>
      <c r="N108" s="724">
        <f>L105+L106+L107</f>
        <v>237616.20430662661</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1029670.2186620485</v>
      </c>
    </row>
    <row r="111" spans="1:14" ht="7.5" customHeight="1">
      <c r="A111" s="633"/>
      <c r="B111" s="664"/>
      <c r="C111" s="665"/>
      <c r="D111" s="665"/>
      <c r="E111" s="665"/>
      <c r="F111" s="665"/>
      <c r="G111" s="665"/>
      <c r="H111" s="665"/>
      <c r="I111" s="665"/>
      <c r="J111" s="665"/>
      <c r="K111" s="665"/>
      <c r="L111" s="665"/>
      <c r="M111" s="665"/>
      <c r="N111" s="666"/>
    </row>
    <row r="112" spans="1:14" ht="7.5" customHeight="1">
      <c r="A112" s="633"/>
      <c r="B112" s="692"/>
      <c r="C112" s="228"/>
      <c r="D112" s="228"/>
      <c r="E112" s="228"/>
      <c r="F112" s="228"/>
      <c r="G112" s="228"/>
      <c r="H112" s="228"/>
      <c r="I112" s="228"/>
      <c r="J112" s="228"/>
      <c r="K112" s="228"/>
      <c r="L112" s="228"/>
      <c r="M112" s="228"/>
      <c r="N112" s="693"/>
    </row>
    <row r="113" spans="1:14" ht="10.5" customHeight="1">
      <c r="A113" s="633"/>
      <c r="B113" s="692"/>
      <c r="C113" s="228"/>
      <c r="D113" s="228"/>
      <c r="E113" s="228"/>
      <c r="F113" s="228"/>
      <c r="G113" s="228"/>
      <c r="H113" s="228"/>
      <c r="I113" s="228"/>
      <c r="J113" s="228"/>
      <c r="K113" s="228"/>
      <c r="L113" s="228"/>
      <c r="M113" s="228"/>
      <c r="N113" s="693"/>
    </row>
    <row r="114" spans="1:14" ht="12" customHeight="1">
      <c r="A114" s="633"/>
      <c r="B114" s="692"/>
      <c r="C114" s="228"/>
      <c r="D114" s="228"/>
      <c r="E114" s="228"/>
      <c r="F114" s="228"/>
      <c r="G114" s="228"/>
      <c r="H114" s="228"/>
      <c r="I114" s="228"/>
      <c r="J114" s="228"/>
      <c r="K114" s="228"/>
      <c r="L114" s="228"/>
      <c r="M114" s="228"/>
      <c r="N114" s="693"/>
    </row>
    <row r="115" spans="1:14">
      <c r="A115" s="633"/>
      <c r="B115" s="692"/>
      <c r="C115" s="228"/>
      <c r="D115" s="228"/>
      <c r="E115" s="226" t="s">
        <v>83</v>
      </c>
      <c r="F115" s="226"/>
      <c r="G115" s="226"/>
      <c r="H115" s="226"/>
      <c r="I115" s="226"/>
      <c r="J115" s="226"/>
      <c r="K115" s="228"/>
      <c r="L115" s="228"/>
      <c r="M115" s="228"/>
      <c r="N115" s="810"/>
    </row>
    <row r="116" spans="1:14">
      <c r="A116" s="633"/>
      <c r="B116" s="692"/>
      <c r="C116" s="228"/>
      <c r="D116" s="228"/>
      <c r="E116" s="228" t="s">
        <v>84</v>
      </c>
      <c r="F116" s="228"/>
      <c r="G116" s="228"/>
      <c r="H116" s="228"/>
      <c r="I116" s="228"/>
      <c r="J116" s="228"/>
      <c r="K116" s="228"/>
      <c r="L116" s="228"/>
      <c r="M116" s="228"/>
      <c r="N116" s="693"/>
    </row>
    <row r="117" spans="1:14">
      <c r="A117" s="633"/>
      <c r="B117" s="692"/>
      <c r="C117" s="228"/>
      <c r="D117" s="228"/>
      <c r="E117" s="228" t="s">
        <v>85</v>
      </c>
      <c r="F117" s="228"/>
      <c r="G117" s="228"/>
      <c r="H117" s="228"/>
      <c r="I117" s="228"/>
      <c r="J117" s="228"/>
      <c r="K117" s="228"/>
      <c r="L117" s="228"/>
      <c r="M117" s="228"/>
      <c r="N117" s="693"/>
    </row>
    <row r="118" spans="1:14">
      <c r="A118" s="633"/>
      <c r="B118" s="692"/>
      <c r="C118" s="228"/>
      <c r="D118" s="228"/>
      <c r="E118" s="228" t="s">
        <v>86</v>
      </c>
      <c r="F118" s="228"/>
      <c r="G118" s="228"/>
      <c r="H118" s="228"/>
      <c r="I118" s="228"/>
      <c r="J118" s="228"/>
      <c r="K118" s="228"/>
      <c r="L118" s="228"/>
      <c r="M118" s="228"/>
      <c r="N118" s="693"/>
    </row>
    <row r="119" spans="1:14" ht="10.5" customHeight="1" thickBot="1">
      <c r="A119" s="633"/>
      <c r="B119" s="692"/>
      <c r="C119" s="228"/>
      <c r="D119" s="228"/>
      <c r="E119" s="228"/>
      <c r="F119" s="228" t="s">
        <v>87</v>
      </c>
      <c r="G119" s="228"/>
      <c r="H119" s="228"/>
      <c r="I119" s="228"/>
      <c r="J119" s="228"/>
      <c r="K119" s="228"/>
      <c r="L119" s="228"/>
      <c r="M119" s="228"/>
      <c r="N119" s="693"/>
    </row>
    <row r="120" spans="1:14">
      <c r="A120" s="633"/>
      <c r="B120" s="759" t="s">
        <v>142</v>
      </c>
      <c r="C120" s="760"/>
      <c r="D120" s="760"/>
      <c r="E120" s="760"/>
      <c r="F120" s="760"/>
      <c r="G120" s="760"/>
      <c r="H120" s="760"/>
      <c r="I120" s="760"/>
      <c r="J120" s="760"/>
      <c r="K120" s="760"/>
      <c r="L120" s="760"/>
      <c r="M120" s="760"/>
      <c r="N120" s="761"/>
    </row>
    <row r="121" spans="1:14">
      <c r="A121" s="633"/>
      <c r="B121" s="762"/>
      <c r="C121" s="763"/>
      <c r="D121" s="763"/>
      <c r="E121" s="763"/>
      <c r="F121" s="763"/>
      <c r="G121" s="763"/>
      <c r="H121" s="763"/>
      <c r="I121" s="763"/>
      <c r="J121" s="763"/>
      <c r="K121" s="763"/>
      <c r="L121" s="763"/>
      <c r="M121" s="763"/>
      <c r="N121" s="764"/>
    </row>
    <row r="122" spans="1:14">
      <c r="A122" s="633"/>
      <c r="B122" s="762"/>
      <c r="C122" s="763"/>
      <c r="D122" s="763"/>
      <c r="E122" s="763"/>
      <c r="F122" s="763"/>
      <c r="G122" s="763"/>
      <c r="H122" s="763"/>
      <c r="I122" s="763"/>
      <c r="J122" s="763"/>
      <c r="K122" s="763"/>
      <c r="L122" s="763"/>
      <c r="M122" s="763"/>
      <c r="N122" s="764"/>
    </row>
    <row r="123" spans="1:14" ht="15" thickBot="1">
      <c r="A123" s="633"/>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A131" s="633"/>
      <c r="B131" s="768"/>
      <c r="C131" s="769"/>
      <c r="D131" s="769"/>
      <c r="E131" s="769"/>
      <c r="F131" s="769"/>
      <c r="G131" s="769"/>
      <c r="H131" s="769"/>
      <c r="I131" s="769"/>
      <c r="J131" s="769"/>
      <c r="K131" s="769"/>
      <c r="L131" s="769"/>
      <c r="M131" s="769"/>
      <c r="N131" s="770"/>
    </row>
    <row r="132" spans="1:14" ht="9.75" customHeight="1">
      <c r="A132" s="633"/>
      <c r="B132" s="768"/>
      <c r="C132" s="769"/>
      <c r="D132" s="769"/>
      <c r="E132" s="769"/>
      <c r="F132" s="769"/>
      <c r="G132" s="769"/>
      <c r="H132" s="769"/>
      <c r="I132" s="769"/>
      <c r="J132" s="769"/>
      <c r="K132" s="769"/>
      <c r="L132" s="769"/>
      <c r="M132" s="769"/>
      <c r="N132" s="770"/>
    </row>
    <row r="133" spans="1:14">
      <c r="A133" s="633"/>
      <c r="B133" s="223"/>
      <c r="C133" s="235"/>
      <c r="D133" s="235"/>
      <c r="E133" s="235"/>
      <c r="F133" s="235"/>
      <c r="G133" s="235"/>
      <c r="H133" s="235"/>
      <c r="I133" s="235"/>
      <c r="J133" s="235"/>
      <c r="K133" s="235"/>
      <c r="L133" s="235"/>
      <c r="M133" s="235"/>
      <c r="N133" s="236"/>
    </row>
    <row r="134" spans="1:14">
      <c r="A134" s="633"/>
      <c r="B134" s="692"/>
      <c r="C134" s="228"/>
      <c r="D134" s="228"/>
      <c r="E134" s="228" t="s">
        <v>83</v>
      </c>
      <c r="F134" s="226"/>
      <c r="G134" s="226"/>
      <c r="H134" s="228"/>
      <c r="I134" s="228"/>
      <c r="J134" s="228"/>
      <c r="K134" s="228"/>
      <c r="L134" s="228"/>
      <c r="M134" s="228"/>
      <c r="N134" s="693"/>
    </row>
    <row r="135" spans="1:14">
      <c r="A135" s="633"/>
      <c r="B135" s="692"/>
      <c r="C135" s="228"/>
      <c r="D135" s="228"/>
      <c r="E135" s="771" t="s">
        <v>84</v>
      </c>
      <c r="F135" s="228"/>
      <c r="G135" s="228"/>
      <c r="H135" s="771"/>
      <c r="I135" s="771"/>
      <c r="J135" s="771"/>
      <c r="K135" s="228"/>
      <c r="L135" s="228"/>
      <c r="M135" s="228"/>
      <c r="N135" s="693"/>
    </row>
    <row r="136" spans="1:14">
      <c r="A136" s="633"/>
      <c r="B136" s="692"/>
      <c r="C136" s="228"/>
      <c r="D136" s="228"/>
      <c r="E136" s="772" t="s">
        <v>145</v>
      </c>
      <c r="F136" s="228"/>
      <c r="G136" s="228"/>
      <c r="H136" s="772"/>
      <c r="I136" s="772"/>
      <c r="J136" s="772"/>
      <c r="K136" s="228"/>
      <c r="L136" s="228"/>
      <c r="M136" s="228"/>
      <c r="N136" s="693"/>
    </row>
    <row r="137" spans="1:14">
      <c r="A137" s="633"/>
      <c r="B137" s="773"/>
      <c r="C137" s="235"/>
      <c r="D137" s="235"/>
      <c r="E137" s="228" t="s">
        <v>86</v>
      </c>
      <c r="F137" s="228"/>
      <c r="G137" s="228"/>
      <c r="H137" s="228"/>
      <c r="I137" s="228"/>
      <c r="J137" s="228"/>
      <c r="K137" s="235"/>
      <c r="L137" s="235"/>
      <c r="M137" s="235"/>
      <c r="N137" s="236"/>
    </row>
    <row r="138" spans="1:14" ht="12.75" customHeight="1">
      <c r="A138" s="633"/>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A140" s="633"/>
      <c r="B140" s="774"/>
      <c r="C140" s="775"/>
      <c r="D140" s="775"/>
      <c r="E140" s="776"/>
      <c r="F140" s="776"/>
      <c r="G140" s="776"/>
      <c r="H140" s="776"/>
      <c r="I140" s="776"/>
      <c r="J140" s="777"/>
      <c r="K140" s="777"/>
      <c r="L140" s="777"/>
      <c r="M140" s="777"/>
      <c r="N140" s="778"/>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AC0BD"/>
    <pageSetUpPr fitToPage="1"/>
  </sheetPr>
  <dimension ref="A1:O140"/>
  <sheetViews>
    <sheetView showGridLines="0" showRowColHeaders="0" topLeftCell="A19" zoomScale="70" zoomScaleNormal="70" workbookViewId="0">
      <selection activeCell="C33" sqref="C33:I33"/>
    </sheetView>
  </sheetViews>
  <sheetFormatPr baseColWidth="10" defaultColWidth="0" defaultRowHeight="14.25"/>
  <cols>
    <col min="1" max="1" width="3" style="779" customWidth="1"/>
    <col min="2" max="2" width="14.28515625" style="779" customWidth="1"/>
    <col min="3" max="3" width="11.5703125" style="779" customWidth="1"/>
    <col min="4" max="4" width="17" style="779" customWidth="1"/>
    <col min="5" max="5" width="12.5703125" style="779" customWidth="1"/>
    <col min="6" max="6" width="8" style="779" customWidth="1"/>
    <col min="7" max="7" width="8.85546875" style="779" customWidth="1"/>
    <col min="8" max="8" width="9.42578125" style="779" customWidth="1"/>
    <col min="9" max="9" width="14.5703125" style="779" customWidth="1"/>
    <col min="10" max="10" width="23.42578125" style="779" customWidth="1"/>
    <col min="11" max="11" width="18" style="779" customWidth="1"/>
    <col min="12" max="12" width="11.42578125" style="779" customWidth="1"/>
    <col min="13" max="13" width="12.85546875" style="779" customWidth="1"/>
    <col min="14" max="14" width="21.5703125" style="779" customWidth="1"/>
    <col min="15" max="15" width="4.42578125" style="628" customWidth="1"/>
    <col min="16" max="16384" width="9.42578125" style="628"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A8" s="633"/>
      <c r="B8" s="634"/>
      <c r="C8" s="635"/>
      <c r="D8" s="635"/>
      <c r="E8" s="635"/>
      <c r="F8" s="970"/>
      <c r="G8" s="970"/>
      <c r="H8" s="970"/>
      <c r="I8" s="970"/>
      <c r="J8" s="635"/>
      <c r="K8" s="636" t="s">
        <v>45</v>
      </c>
      <c r="L8" s="637"/>
      <c r="M8" s="637"/>
      <c r="N8" s="638"/>
    </row>
    <row r="9" spans="1:14" ht="12" customHeight="1">
      <c r="A9" s="633"/>
      <c r="B9" s="639"/>
      <c r="C9" s="640"/>
      <c r="D9" s="640"/>
      <c r="E9" s="640"/>
      <c r="F9" s="971"/>
      <c r="G9" s="971"/>
      <c r="H9" s="971"/>
      <c r="I9" s="971"/>
      <c r="J9" s="640"/>
      <c r="K9" s="641"/>
      <c r="L9" s="642" t="s">
        <v>109</v>
      </c>
      <c r="M9" s="642" t="s">
        <v>110</v>
      </c>
      <c r="N9" s="643" t="s">
        <v>111</v>
      </c>
    </row>
    <row r="10" spans="1:14" ht="21.75" customHeight="1">
      <c r="A10" s="633"/>
      <c r="B10" s="964" t="s">
        <v>199</v>
      </c>
      <c r="C10" s="965"/>
      <c r="D10" s="965"/>
      <c r="E10" s="644" t="s">
        <v>200</v>
      </c>
      <c r="F10" s="972" t="s">
        <v>201</v>
      </c>
      <c r="G10" s="972"/>
      <c r="H10" s="973" t="s">
        <v>257</v>
      </c>
      <c r="I10" s="973"/>
      <c r="J10" s="640"/>
      <c r="K10" s="645"/>
      <c r="L10" s="642"/>
      <c r="M10" s="642"/>
      <c r="N10" s="643"/>
    </row>
    <row r="11" spans="1:14" ht="5.45" customHeight="1">
      <c r="A11" s="633"/>
      <c r="B11" s="646"/>
      <c r="C11" s="647"/>
      <c r="D11" s="647"/>
      <c r="E11" s="648"/>
      <c r="F11" s="640"/>
      <c r="G11" s="640"/>
      <c r="H11" s="649"/>
      <c r="I11" s="640"/>
      <c r="J11" s="640"/>
      <c r="K11" s="645"/>
      <c r="L11" s="642"/>
      <c r="M11" s="642"/>
      <c r="N11" s="643"/>
    </row>
    <row r="12" spans="1:14" ht="19.149999999999999" customHeight="1">
      <c r="A12" s="633"/>
      <c r="B12" s="962" t="s">
        <v>203</v>
      </c>
      <c r="C12" s="963"/>
      <c r="D12" s="963"/>
      <c r="E12" s="963"/>
      <c r="F12" s="640"/>
      <c r="G12" s="640"/>
      <c r="H12" s="640"/>
      <c r="I12" s="640"/>
      <c r="J12" s="640"/>
      <c r="K12" s="641"/>
      <c r="L12" s="642"/>
      <c r="M12" s="642"/>
      <c r="N12" s="643"/>
    </row>
    <row r="13" spans="1:14" ht="23.1" customHeight="1">
      <c r="A13" s="633"/>
      <c r="B13" s="964" t="s">
        <v>204</v>
      </c>
      <c r="C13" s="965"/>
      <c r="D13" s="965"/>
      <c r="E13" s="650" t="s">
        <v>113</v>
      </c>
      <c r="F13" s="650"/>
      <c r="G13" s="651"/>
      <c r="H13" s="966" t="s">
        <v>205</v>
      </c>
      <c r="I13" s="966"/>
      <c r="J13" s="652" t="s">
        <v>113</v>
      </c>
      <c r="K13" s="966" t="s">
        <v>206</v>
      </c>
      <c r="L13" s="966"/>
      <c r="M13" s="652" t="s">
        <v>113</v>
      </c>
      <c r="N13" s="653"/>
    </row>
    <row r="14" spans="1:14" ht="18" customHeight="1">
      <c r="A14" s="633"/>
      <c r="B14" s="654" t="s">
        <v>115</v>
      </c>
      <c r="C14" s="655"/>
      <c r="D14" s="967"/>
      <c r="E14" s="967"/>
      <c r="F14" s="656"/>
      <c r="G14" s="656"/>
      <c r="H14" s="655"/>
      <c r="I14" s="657"/>
      <c r="J14" s="658" t="s">
        <v>116</v>
      </c>
      <c r="K14" s="659"/>
      <c r="L14" s="656"/>
      <c r="M14" s="656"/>
      <c r="N14" s="660"/>
    </row>
    <row r="15" spans="1:14" ht="14.25" customHeight="1" thickBot="1">
      <c r="A15" s="633"/>
      <c r="B15" s="661"/>
      <c r="C15" s="662"/>
      <c r="D15" s="663"/>
      <c r="E15" s="663"/>
      <c r="F15" s="663"/>
      <c r="G15" s="663"/>
      <c r="H15" s="662"/>
      <c r="I15" s="663"/>
      <c r="J15" s="662"/>
      <c r="K15" s="663"/>
      <c r="L15" s="968"/>
      <c r="M15" s="968"/>
      <c r="N15" s="969"/>
    </row>
    <row r="16" spans="1:14" ht="8.4499999999999993" customHeight="1">
      <c r="A16" s="633"/>
      <c r="B16" s="664"/>
      <c r="C16" s="665"/>
      <c r="D16" s="665"/>
      <c r="E16" s="665"/>
      <c r="F16" s="665"/>
      <c r="G16" s="665"/>
      <c r="H16" s="665"/>
      <c r="I16" s="665"/>
      <c r="J16" s="665"/>
      <c r="K16" s="665"/>
      <c r="L16" s="665"/>
      <c r="M16" s="665"/>
      <c r="N16" s="666"/>
    </row>
    <row r="17" spans="1:14" s="674" customFormat="1" ht="18" customHeight="1">
      <c r="A17" s="667"/>
      <c r="B17" s="668" t="s">
        <v>117</v>
      </c>
      <c r="C17" s="669"/>
      <c r="D17" s="670" t="s">
        <v>207</v>
      </c>
      <c r="E17" s="671"/>
      <c r="F17" s="672"/>
      <c r="G17" s="672"/>
      <c r="H17" s="672"/>
      <c r="I17" s="672"/>
      <c r="J17" s="672"/>
      <c r="K17" s="672"/>
      <c r="L17" s="672"/>
      <c r="M17" s="672"/>
      <c r="N17" s="673"/>
    </row>
    <row r="18" spans="1:14" s="674" customFormat="1" ht="24" customHeight="1">
      <c r="A18" s="667"/>
      <c r="B18" s="418" t="s">
        <v>118</v>
      </c>
      <c r="C18" s="675"/>
      <c r="D18" s="676"/>
      <c r="E18" s="676"/>
      <c r="F18" s="676"/>
      <c r="G18" s="676"/>
      <c r="H18" s="676"/>
      <c r="I18" s="676"/>
      <c r="J18" s="676"/>
      <c r="K18" s="676"/>
      <c r="L18" s="676"/>
      <c r="M18" s="676"/>
      <c r="N18" s="673"/>
    </row>
    <row r="19" spans="1:14" s="674" customFormat="1" ht="20.25" customHeight="1">
      <c r="A19" s="667"/>
      <c r="B19" s="677"/>
      <c r="C19" s="675"/>
      <c r="D19" s="678"/>
      <c r="E19" s="676"/>
      <c r="F19" s="676"/>
      <c r="G19" s="676"/>
      <c r="H19" s="676"/>
      <c r="I19" s="676"/>
      <c r="J19" s="676"/>
      <c r="K19" s="676"/>
      <c r="L19" s="676"/>
      <c r="M19" s="676"/>
      <c r="N19" s="673"/>
    </row>
    <row r="20" spans="1:14" s="674" customFormat="1" ht="11.25" customHeight="1">
      <c r="A20" s="667"/>
      <c r="B20" s="677"/>
      <c r="C20" s="675"/>
      <c r="D20" s="679"/>
      <c r="E20" s="679"/>
      <c r="F20" s="679"/>
      <c r="G20" s="679"/>
      <c r="H20" s="679"/>
      <c r="I20" s="679"/>
      <c r="J20" s="679"/>
      <c r="K20" s="679"/>
      <c r="L20" s="679"/>
      <c r="M20" s="679"/>
      <c r="N20" s="680"/>
    </row>
    <row r="21" spans="1:14" s="674" customFormat="1">
      <c r="A21" s="667"/>
      <c r="B21" s="677" t="s">
        <v>119</v>
      </c>
      <c r="C21" s="681"/>
      <c r="D21" s="676"/>
      <c r="E21" s="676"/>
      <c r="F21" s="676"/>
      <c r="G21" s="676"/>
      <c r="H21" s="676"/>
      <c r="I21" s="671"/>
      <c r="J21" s="682" t="s">
        <v>120</v>
      </c>
      <c r="K21" s="676"/>
      <c r="L21" s="676"/>
      <c r="M21" s="676"/>
      <c r="N21" s="680"/>
    </row>
    <row r="22" spans="1:14" s="674" customFormat="1">
      <c r="A22" s="667"/>
      <c r="B22" s="677"/>
      <c r="C22" s="675"/>
      <c r="D22" s="679"/>
      <c r="E22" s="679"/>
      <c r="F22" s="679"/>
      <c r="G22" s="679"/>
      <c r="H22" s="679"/>
      <c r="I22" s="679"/>
      <c r="J22" s="679"/>
      <c r="K22" s="679"/>
      <c r="L22" s="679"/>
      <c r="M22" s="679"/>
      <c r="N22" s="680"/>
    </row>
    <row r="23" spans="1:14" s="674" customFormat="1">
      <c r="A23" s="667"/>
      <c r="B23" s="677" t="s">
        <v>121</v>
      </c>
      <c r="C23" s="681"/>
      <c r="D23" s="676"/>
      <c r="E23" s="676"/>
      <c r="F23" s="676"/>
      <c r="G23" s="676"/>
      <c r="H23" s="676"/>
      <c r="I23" s="676"/>
      <c r="J23" s="676"/>
      <c r="K23" s="676"/>
      <c r="L23" s="676"/>
      <c r="M23" s="676"/>
      <c r="N23" s="683"/>
    </row>
    <row r="24" spans="1:14" s="674" customFormat="1">
      <c r="A24" s="667"/>
      <c r="B24" s="677"/>
      <c r="C24" s="675"/>
      <c r="D24" s="679"/>
      <c r="E24" s="679"/>
      <c r="F24" s="679"/>
      <c r="G24" s="679"/>
      <c r="H24" s="679"/>
      <c r="I24" s="679"/>
      <c r="J24" s="679"/>
      <c r="K24" s="679"/>
      <c r="L24" s="679"/>
      <c r="M24" s="679"/>
      <c r="N24" s="680"/>
    </row>
    <row r="25" spans="1:14" s="674" customFormat="1">
      <c r="A25" s="667"/>
      <c r="B25" s="677" t="s">
        <v>122</v>
      </c>
      <c r="C25" s="681"/>
      <c r="D25" s="676"/>
      <c r="E25" s="676"/>
      <c r="F25" s="676"/>
      <c r="G25" s="676"/>
      <c r="H25" s="676"/>
      <c r="I25" s="676"/>
      <c r="J25" s="676"/>
      <c r="K25" s="684" t="s">
        <v>117</v>
      </c>
      <c r="L25" s="685"/>
      <c r="M25" s="686" t="s">
        <v>207</v>
      </c>
      <c r="N25" s="687" t="s">
        <v>208</v>
      </c>
    </row>
    <row r="26" spans="1:14" s="674" customFormat="1" ht="12" customHeight="1">
      <c r="A26" s="667"/>
      <c r="B26" s="677"/>
      <c r="C26" s="675"/>
      <c r="D26" s="679"/>
      <c r="E26" s="679"/>
      <c r="F26" s="679"/>
      <c r="G26" s="679"/>
      <c r="H26" s="679"/>
      <c r="I26" s="679"/>
      <c r="J26" s="679"/>
      <c r="K26" s="679"/>
      <c r="L26" s="679"/>
      <c r="M26" s="679"/>
      <c r="N26" s="680"/>
    </row>
    <row r="27" spans="1:14" s="674" customFormat="1">
      <c r="A27" s="667"/>
      <c r="B27" s="677" t="s">
        <v>209</v>
      </c>
      <c r="C27" s="675"/>
      <c r="D27" s="679"/>
      <c r="E27" s="679"/>
      <c r="F27" s="679"/>
      <c r="G27" s="679"/>
      <c r="H27" s="671"/>
      <c r="I27" s="688" t="s">
        <v>210</v>
      </c>
      <c r="J27" s="688" t="s">
        <v>210</v>
      </c>
      <c r="K27" s="672"/>
      <c r="L27" s="679"/>
      <c r="M27" s="679"/>
      <c r="N27" s="680"/>
    </row>
    <row r="28" spans="1:14" s="674" customFormat="1">
      <c r="A28" s="667"/>
      <c r="B28" s="677"/>
      <c r="C28" s="675"/>
      <c r="D28" s="679"/>
      <c r="E28" s="679"/>
      <c r="F28" s="672" t="s">
        <v>125</v>
      </c>
      <c r="G28" s="689"/>
      <c r="H28" s="690" t="s">
        <v>109</v>
      </c>
      <c r="I28" s="690" t="s">
        <v>110</v>
      </c>
      <c r="J28" s="691" t="s">
        <v>111</v>
      </c>
      <c r="K28" s="672"/>
      <c r="L28" s="679"/>
      <c r="M28" s="679"/>
      <c r="N28" s="680"/>
    </row>
    <row r="29" spans="1:14" ht="4.5" customHeight="1" thickBot="1">
      <c r="A29" s="633"/>
      <c r="B29" s="692"/>
      <c r="C29" s="228"/>
      <c r="D29" s="228"/>
      <c r="E29" s="228"/>
      <c r="F29" s="228"/>
      <c r="G29" s="228"/>
      <c r="H29" s="228"/>
      <c r="I29" s="228"/>
      <c r="J29" s="228"/>
      <c r="K29" s="228"/>
      <c r="L29" s="228"/>
      <c r="M29" s="228"/>
      <c r="N29" s="693"/>
    </row>
    <row r="30" spans="1:14" s="674" customFormat="1" ht="25.5" customHeight="1" thickBot="1">
      <c r="A30" s="694"/>
      <c r="B30" s="985" t="s">
        <v>51</v>
      </c>
      <c r="C30" s="985"/>
      <c r="D30" s="985"/>
      <c r="E30" s="985"/>
      <c r="F30" s="985"/>
      <c r="G30" s="985"/>
      <c r="H30" s="985"/>
      <c r="I30" s="985"/>
      <c r="J30" s="985"/>
      <c r="K30" s="985"/>
      <c r="L30" s="985"/>
      <c r="M30" s="985"/>
      <c r="N30" s="1126"/>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A33" s="633"/>
      <c r="B33" s="697" t="s">
        <v>285</v>
      </c>
      <c r="C33" s="961" t="s">
        <v>271</v>
      </c>
      <c r="D33" s="961"/>
      <c r="E33" s="961"/>
      <c r="F33" s="961"/>
      <c r="G33" s="961"/>
      <c r="H33" s="961"/>
      <c r="I33" s="961"/>
      <c r="J33" s="961"/>
      <c r="K33" s="961"/>
      <c r="L33" s="961" t="s">
        <v>150</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956"/>
      <c r="C36" s="1124"/>
      <c r="D36" s="1124"/>
      <c r="E36" s="1124"/>
      <c r="F36" s="1124"/>
      <c r="G36" s="1124"/>
      <c r="H36" s="1124"/>
      <c r="I36" s="1124"/>
      <c r="J36" s="1124"/>
      <c r="K36" s="1124"/>
      <c r="L36" s="1124"/>
      <c r="M36" s="1124"/>
      <c r="N36" s="1125"/>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A38" s="804"/>
      <c r="B38" s="705" t="s">
        <v>272</v>
      </c>
      <c r="C38" s="949" t="s">
        <v>273</v>
      </c>
      <c r="D38" s="949"/>
      <c r="E38" s="949"/>
      <c r="F38" s="949"/>
      <c r="G38" s="949"/>
      <c r="H38" s="949"/>
      <c r="I38" s="949"/>
      <c r="J38" s="706"/>
      <c r="K38" s="707">
        <f>VLOOKUP(B38,[34]EQUIPOS!$C$6:$G$137,5,0)</f>
        <v>3351.9276839602799</v>
      </c>
      <c r="L38" s="955">
        <f>1/3</f>
        <v>0.33333333333333331</v>
      </c>
      <c r="M38" s="955"/>
      <c r="N38" s="708">
        <f>K38*L38</f>
        <v>1117.3092279867599</v>
      </c>
    </row>
    <row r="39" spans="1:14" ht="28.5" customHeight="1">
      <c r="A39" s="804"/>
      <c r="B39" s="709" t="s">
        <v>274</v>
      </c>
      <c r="C39" s="943" t="s">
        <v>275</v>
      </c>
      <c r="D39" s="943"/>
      <c r="E39" s="943"/>
      <c r="F39" s="943"/>
      <c r="G39" s="943"/>
      <c r="H39" s="943"/>
      <c r="I39" s="943"/>
      <c r="J39" s="710"/>
      <c r="K39" s="711">
        <f>VLOOKUP(B39,[34]EQUIPOS!$C$6:$G$137,5,0)</f>
        <v>91496.192267606282</v>
      </c>
      <c r="L39" s="955">
        <f>1/3</f>
        <v>0.33333333333333331</v>
      </c>
      <c r="M39" s="955"/>
      <c r="N39" s="708">
        <f t="shared" ref="N39:N51" si="0">K39*L39</f>
        <v>30498.730755868761</v>
      </c>
    </row>
    <row r="40" spans="1:14">
      <c r="A40" s="804"/>
      <c r="B40" s="709"/>
      <c r="C40" s="943"/>
      <c r="D40" s="943"/>
      <c r="E40" s="943"/>
      <c r="F40" s="943"/>
      <c r="G40" s="943"/>
      <c r="H40" s="943"/>
      <c r="I40" s="943"/>
      <c r="J40" s="710"/>
      <c r="K40" s="711"/>
      <c r="L40" s="953"/>
      <c r="M40" s="953"/>
      <c r="N40" s="708">
        <f t="shared" si="0"/>
        <v>0</v>
      </c>
    </row>
    <row r="41" spans="1:14">
      <c r="A41" s="804"/>
      <c r="B41" s="709"/>
      <c r="C41" s="943"/>
      <c r="D41" s="943"/>
      <c r="E41" s="943"/>
      <c r="F41" s="943"/>
      <c r="G41" s="943"/>
      <c r="H41" s="943"/>
      <c r="I41" s="943"/>
      <c r="J41" s="710"/>
      <c r="K41" s="711"/>
      <c r="L41" s="953"/>
      <c r="M41" s="953"/>
      <c r="N41" s="708">
        <f t="shared" si="0"/>
        <v>0</v>
      </c>
    </row>
    <row r="42" spans="1:14">
      <c r="A42" s="804"/>
      <c r="B42" s="709"/>
      <c r="C42" s="943"/>
      <c r="D42" s="943"/>
      <c r="E42" s="943"/>
      <c r="F42" s="943"/>
      <c r="G42" s="943"/>
      <c r="H42" s="943"/>
      <c r="I42" s="943"/>
      <c r="J42" s="710"/>
      <c r="K42" s="711"/>
      <c r="L42" s="953"/>
      <c r="M42" s="953"/>
      <c r="N42" s="708">
        <f t="shared" si="0"/>
        <v>0</v>
      </c>
    </row>
    <row r="43" spans="1:14">
      <c r="A43" s="804"/>
      <c r="B43" s="709"/>
      <c r="C43" s="943"/>
      <c r="D43" s="943"/>
      <c r="E43" s="943"/>
      <c r="F43" s="943"/>
      <c r="G43" s="943"/>
      <c r="H43" s="943"/>
      <c r="I43" s="943"/>
      <c r="J43" s="710"/>
      <c r="K43" s="711"/>
      <c r="L43" s="953"/>
      <c r="M43" s="953"/>
      <c r="N43" s="708">
        <f t="shared" si="0"/>
        <v>0</v>
      </c>
    </row>
    <row r="44" spans="1:14">
      <c r="A44" s="804"/>
      <c r="B44" s="709"/>
      <c r="C44" s="943"/>
      <c r="D44" s="943"/>
      <c r="E44" s="943"/>
      <c r="F44" s="943"/>
      <c r="G44" s="943"/>
      <c r="H44" s="943"/>
      <c r="I44" s="943"/>
      <c r="J44" s="710"/>
      <c r="K44" s="711"/>
      <c r="L44" s="953"/>
      <c r="M44" s="953"/>
      <c r="N44" s="708">
        <f t="shared" si="0"/>
        <v>0</v>
      </c>
    </row>
    <row r="45" spans="1:14">
      <c r="A45" s="804"/>
      <c r="B45" s="709"/>
      <c r="C45" s="943"/>
      <c r="D45" s="943"/>
      <c r="E45" s="943"/>
      <c r="F45" s="943"/>
      <c r="G45" s="943"/>
      <c r="H45" s="943"/>
      <c r="I45" s="943"/>
      <c r="J45" s="710"/>
      <c r="K45" s="711"/>
      <c r="L45" s="953"/>
      <c r="M45" s="953"/>
      <c r="N45" s="708">
        <f t="shared" si="0"/>
        <v>0</v>
      </c>
    </row>
    <row r="46" spans="1:14">
      <c r="A46" s="804"/>
      <c r="B46" s="709"/>
      <c r="C46" s="943"/>
      <c r="D46" s="943"/>
      <c r="E46" s="943"/>
      <c r="F46" s="943"/>
      <c r="G46" s="943"/>
      <c r="H46" s="943"/>
      <c r="I46" s="943"/>
      <c r="J46" s="710"/>
      <c r="K46" s="711"/>
      <c r="L46" s="953"/>
      <c r="M46" s="953"/>
      <c r="N46" s="708">
        <f t="shared" si="0"/>
        <v>0</v>
      </c>
    </row>
    <row r="47" spans="1:14">
      <c r="A47" s="804"/>
      <c r="B47" s="709"/>
      <c r="C47" s="943"/>
      <c r="D47" s="943"/>
      <c r="E47" s="943"/>
      <c r="F47" s="943"/>
      <c r="G47" s="943"/>
      <c r="H47" s="943"/>
      <c r="I47" s="943"/>
      <c r="J47" s="710"/>
      <c r="K47" s="711"/>
      <c r="L47" s="953"/>
      <c r="M47" s="953"/>
      <c r="N47" s="708">
        <f t="shared" si="0"/>
        <v>0</v>
      </c>
    </row>
    <row r="48" spans="1:14">
      <c r="A48" s="804"/>
      <c r="B48" s="709"/>
      <c r="C48" s="943"/>
      <c r="D48" s="943"/>
      <c r="E48" s="943"/>
      <c r="F48" s="943"/>
      <c r="G48" s="943"/>
      <c r="H48" s="943"/>
      <c r="I48" s="943"/>
      <c r="J48" s="710"/>
      <c r="K48" s="711"/>
      <c r="L48" s="953"/>
      <c r="M48" s="953"/>
      <c r="N48" s="708">
        <f t="shared" si="0"/>
        <v>0</v>
      </c>
    </row>
    <row r="49" spans="1:14">
      <c r="A49" s="633"/>
      <c r="B49" s="709"/>
      <c r="C49" s="943"/>
      <c r="D49" s="943"/>
      <c r="E49" s="943"/>
      <c r="F49" s="943"/>
      <c r="G49" s="943"/>
      <c r="H49" s="943"/>
      <c r="I49" s="943"/>
      <c r="J49" s="710"/>
      <c r="K49" s="711"/>
      <c r="L49" s="953"/>
      <c r="M49" s="953"/>
      <c r="N49" s="708">
        <f t="shared" si="0"/>
        <v>0</v>
      </c>
    </row>
    <row r="50" spans="1:14">
      <c r="A50" s="633"/>
      <c r="B50" s="709"/>
      <c r="C50" s="943"/>
      <c r="D50" s="943"/>
      <c r="E50" s="943"/>
      <c r="F50" s="943"/>
      <c r="G50" s="943"/>
      <c r="H50" s="943"/>
      <c r="I50" s="943"/>
      <c r="J50" s="710"/>
      <c r="K50" s="711"/>
      <c r="L50" s="953"/>
      <c r="M50" s="953"/>
      <c r="N50" s="708">
        <f t="shared" si="0"/>
        <v>0</v>
      </c>
    </row>
    <row r="51" spans="1:14">
      <c r="A51" s="633"/>
      <c r="B51" s="529"/>
      <c r="C51" s="943"/>
      <c r="D51" s="943"/>
      <c r="E51" s="943"/>
      <c r="F51" s="943"/>
      <c r="G51" s="943"/>
      <c r="H51" s="943"/>
      <c r="I51" s="943"/>
      <c r="J51" s="710"/>
      <c r="K51" s="711"/>
      <c r="L51" s="953"/>
      <c r="M51" s="953"/>
      <c r="N51" s="708">
        <f t="shared" si="0"/>
        <v>0</v>
      </c>
    </row>
    <row r="52" spans="1:14" ht="15.75" customHeight="1" thickBot="1">
      <c r="A52" s="633"/>
      <c r="B52" s="712"/>
      <c r="C52" s="1015" t="s">
        <v>132</v>
      </c>
      <c r="D52" s="1015"/>
      <c r="E52" s="1015"/>
      <c r="F52" s="1015"/>
      <c r="G52" s="1015"/>
      <c r="H52" s="1015"/>
      <c r="I52" s="1015"/>
      <c r="J52" s="713"/>
      <c r="K52" s="714"/>
      <c r="L52" s="954">
        <v>0.1</v>
      </c>
      <c r="M52" s="954"/>
      <c r="N52" s="533">
        <f>L52*N98</f>
        <v>2196.875</v>
      </c>
    </row>
    <row r="53" spans="1:14" ht="15" thickBot="1">
      <c r="A53" s="627"/>
      <c r="B53" s="930" t="s">
        <v>60</v>
      </c>
      <c r="C53" s="930"/>
      <c r="D53" s="930"/>
      <c r="E53" s="930"/>
      <c r="F53" s="930"/>
      <c r="G53" s="930"/>
      <c r="H53" s="930"/>
      <c r="I53" s="930"/>
      <c r="J53" s="930"/>
      <c r="K53" s="930"/>
      <c r="L53" s="930"/>
      <c r="M53" s="930"/>
      <c r="N53" s="716">
        <f>SUM(N38:N52)</f>
        <v>33812.914983855517</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946"/>
      <c r="C56" s="946"/>
      <c r="D56" s="946"/>
      <c r="E56" s="946"/>
      <c r="F56" s="946"/>
      <c r="G56" s="946"/>
      <c r="H56" s="946"/>
      <c r="I56" s="946"/>
      <c r="J56" s="946"/>
      <c r="K56" s="946"/>
      <c r="L56" s="946"/>
      <c r="M56" s="946"/>
      <c r="N56" s="1123"/>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ht="14.1" customHeight="1">
      <c r="A58" s="805"/>
      <c r="B58" s="705" t="s">
        <v>276</v>
      </c>
      <c r="C58" s="949" t="s">
        <v>277</v>
      </c>
      <c r="D58" s="949"/>
      <c r="E58" s="949"/>
      <c r="F58" s="949"/>
      <c r="G58" s="949"/>
      <c r="H58" s="949"/>
      <c r="I58" s="949"/>
      <c r="J58" s="717" t="s">
        <v>148</v>
      </c>
      <c r="K58" s="718">
        <v>0.03</v>
      </c>
      <c r="L58" s="1013">
        <f>VLOOKUP(B58,[34]MATERIALES!$C$6:$F$373,4,0)</f>
        <v>496745.61975811515</v>
      </c>
      <c r="M58" s="1014"/>
      <c r="N58" s="708">
        <f>K58*L58</f>
        <v>14902.368592743454</v>
      </c>
    </row>
    <row r="59" spans="1:14">
      <c r="A59" s="805"/>
      <c r="B59" s="709" t="s">
        <v>278</v>
      </c>
      <c r="C59" s="943" t="s">
        <v>279</v>
      </c>
      <c r="D59" s="943"/>
      <c r="E59" s="943"/>
      <c r="F59" s="943"/>
      <c r="G59" s="943"/>
      <c r="H59" s="943"/>
      <c r="I59" s="943"/>
      <c r="J59" s="719" t="s">
        <v>150</v>
      </c>
      <c r="K59" s="720">
        <v>1</v>
      </c>
      <c r="L59" s="1011">
        <f>VLOOKUP(B59,[34]MATERIALES!$C$6:$F$373,4,0)</f>
        <v>574188.60523503926</v>
      </c>
      <c r="M59" s="1012"/>
      <c r="N59" s="708">
        <f t="shared" ref="N59:N72" si="1">K59*L59</f>
        <v>574188.60523503926</v>
      </c>
    </row>
    <row r="60" spans="1:14">
      <c r="A60" s="805"/>
      <c r="B60" s="709"/>
      <c r="C60" s="943" t="s">
        <v>280</v>
      </c>
      <c r="D60" s="943"/>
      <c r="E60" s="943"/>
      <c r="F60" s="943"/>
      <c r="G60" s="943"/>
      <c r="H60" s="943"/>
      <c r="I60" s="943"/>
      <c r="J60" s="719" t="s">
        <v>148</v>
      </c>
      <c r="K60" s="720">
        <v>0.46</v>
      </c>
      <c r="L60" s="1011">
        <v>31949</v>
      </c>
      <c r="M60" s="1012"/>
      <c r="N60" s="708">
        <f t="shared" si="1"/>
        <v>14696.54</v>
      </c>
    </row>
    <row r="61" spans="1:14">
      <c r="A61" s="805"/>
      <c r="B61" s="709"/>
      <c r="C61" s="943"/>
      <c r="D61" s="943"/>
      <c r="E61" s="943"/>
      <c r="F61" s="943"/>
      <c r="G61" s="943"/>
      <c r="H61" s="943"/>
      <c r="I61" s="943"/>
      <c r="J61" s="719"/>
      <c r="K61" s="720"/>
      <c r="L61" s="1011"/>
      <c r="M61" s="1012"/>
      <c r="N61" s="708">
        <f t="shared" si="1"/>
        <v>0</v>
      </c>
    </row>
    <row r="62" spans="1:14">
      <c r="A62" s="805"/>
      <c r="B62" s="709"/>
      <c r="C62" s="943"/>
      <c r="D62" s="943"/>
      <c r="E62" s="943"/>
      <c r="F62" s="943"/>
      <c r="G62" s="943"/>
      <c r="H62" s="943"/>
      <c r="I62" s="943"/>
      <c r="J62" s="719"/>
      <c r="K62" s="720"/>
      <c r="L62" s="1011"/>
      <c r="M62" s="1012"/>
      <c r="N62" s="708">
        <f t="shared" si="1"/>
        <v>0</v>
      </c>
    </row>
    <row r="63" spans="1:14">
      <c r="A63" s="805"/>
      <c r="B63" s="709"/>
      <c r="C63" s="943"/>
      <c r="D63" s="943"/>
      <c r="E63" s="943"/>
      <c r="F63" s="943"/>
      <c r="G63" s="943"/>
      <c r="H63" s="943"/>
      <c r="I63" s="943"/>
      <c r="J63" s="719"/>
      <c r="K63" s="720"/>
      <c r="L63" s="1011"/>
      <c r="M63" s="1012"/>
      <c r="N63" s="708">
        <f t="shared" si="1"/>
        <v>0</v>
      </c>
    </row>
    <row r="64" spans="1:14">
      <c r="A64" s="805"/>
      <c r="B64" s="709"/>
      <c r="C64" s="943"/>
      <c r="D64" s="943"/>
      <c r="E64" s="943"/>
      <c r="F64" s="943"/>
      <c r="G64" s="943"/>
      <c r="H64" s="943"/>
      <c r="I64" s="943"/>
      <c r="J64" s="719"/>
      <c r="K64" s="720"/>
      <c r="L64" s="1011"/>
      <c r="M64" s="1012"/>
      <c r="N64" s="708">
        <f t="shared" si="1"/>
        <v>0</v>
      </c>
    </row>
    <row r="65" spans="1:14">
      <c r="A65" s="805"/>
      <c r="B65" s="709"/>
      <c r="C65" s="943"/>
      <c r="D65" s="943"/>
      <c r="E65" s="943"/>
      <c r="F65" s="943"/>
      <c r="G65" s="943"/>
      <c r="H65" s="943"/>
      <c r="I65" s="943"/>
      <c r="J65" s="719"/>
      <c r="K65" s="720"/>
      <c r="L65" s="1011"/>
      <c r="M65" s="1012"/>
      <c r="N65" s="708">
        <f t="shared" si="1"/>
        <v>0</v>
      </c>
    </row>
    <row r="66" spans="1:14">
      <c r="A66" s="805"/>
      <c r="B66" s="709"/>
      <c r="C66" s="943"/>
      <c r="D66" s="943"/>
      <c r="E66" s="943"/>
      <c r="F66" s="943"/>
      <c r="G66" s="943"/>
      <c r="H66" s="943"/>
      <c r="I66" s="943"/>
      <c r="J66" s="719"/>
      <c r="K66" s="720"/>
      <c r="L66" s="1011"/>
      <c r="M66" s="1012"/>
      <c r="N66" s="708">
        <f t="shared" si="1"/>
        <v>0</v>
      </c>
    </row>
    <row r="67" spans="1:14">
      <c r="A67" s="805"/>
      <c r="B67" s="709"/>
      <c r="C67" s="943"/>
      <c r="D67" s="943"/>
      <c r="E67" s="943"/>
      <c r="F67" s="943"/>
      <c r="G67" s="943"/>
      <c r="H67" s="943"/>
      <c r="I67" s="943"/>
      <c r="J67" s="719"/>
      <c r="K67" s="720"/>
      <c r="L67" s="1011"/>
      <c r="M67" s="1012"/>
      <c r="N67" s="708">
        <f t="shared" si="1"/>
        <v>0</v>
      </c>
    </row>
    <row r="68" spans="1:14">
      <c r="A68" s="805"/>
      <c r="B68" s="709"/>
      <c r="C68" s="943"/>
      <c r="D68" s="943"/>
      <c r="E68" s="943"/>
      <c r="F68" s="943"/>
      <c r="G68" s="943"/>
      <c r="H68" s="943"/>
      <c r="I68" s="943"/>
      <c r="J68" s="719"/>
      <c r="K68" s="720"/>
      <c r="L68" s="1011"/>
      <c r="M68" s="1012"/>
      <c r="N68" s="708">
        <f t="shared" si="1"/>
        <v>0</v>
      </c>
    </row>
    <row r="69" spans="1:14">
      <c r="A69" s="805"/>
      <c r="B69" s="709"/>
      <c r="C69" s="943"/>
      <c r="D69" s="943"/>
      <c r="E69" s="943"/>
      <c r="F69" s="943"/>
      <c r="G69" s="943"/>
      <c r="H69" s="943"/>
      <c r="I69" s="943"/>
      <c r="J69" s="719"/>
      <c r="K69" s="720"/>
      <c r="L69" s="1011"/>
      <c r="M69" s="1012"/>
      <c r="N69" s="708">
        <f t="shared" si="1"/>
        <v>0</v>
      </c>
    </row>
    <row r="70" spans="1:14">
      <c r="A70" s="805"/>
      <c r="B70" s="709"/>
      <c r="C70" s="943"/>
      <c r="D70" s="943"/>
      <c r="E70" s="943"/>
      <c r="F70" s="943"/>
      <c r="G70" s="943"/>
      <c r="H70" s="943"/>
      <c r="I70" s="943"/>
      <c r="J70" s="719"/>
      <c r="K70" s="720"/>
      <c r="L70" s="1011"/>
      <c r="M70" s="1012"/>
      <c r="N70" s="708">
        <f t="shared" si="1"/>
        <v>0</v>
      </c>
    </row>
    <row r="71" spans="1:14">
      <c r="A71" s="805"/>
      <c r="B71" s="709"/>
      <c r="C71" s="943"/>
      <c r="D71" s="943"/>
      <c r="E71" s="943"/>
      <c r="F71" s="943"/>
      <c r="G71" s="943"/>
      <c r="H71" s="943"/>
      <c r="I71" s="943"/>
      <c r="J71" s="719"/>
      <c r="K71" s="720"/>
      <c r="L71" s="1011"/>
      <c r="M71" s="1012"/>
      <c r="N71" s="708">
        <f t="shared" si="1"/>
        <v>0</v>
      </c>
    </row>
    <row r="72" spans="1:14" ht="15.75" customHeight="1" thickBot="1">
      <c r="A72" s="633"/>
      <c r="B72" s="721"/>
      <c r="C72" s="933"/>
      <c r="D72" s="933"/>
      <c r="E72" s="933"/>
      <c r="F72" s="933"/>
      <c r="G72" s="933"/>
      <c r="H72" s="933"/>
      <c r="I72" s="933"/>
      <c r="J72" s="713"/>
      <c r="K72" s="722"/>
      <c r="L72" s="1118"/>
      <c r="M72" s="1119"/>
      <c r="N72" s="723">
        <f t="shared" si="1"/>
        <v>0</v>
      </c>
    </row>
    <row r="73" spans="1:14" ht="15" thickBot="1">
      <c r="A73" s="627"/>
      <c r="B73" s="930" t="s">
        <v>60</v>
      </c>
      <c r="C73" s="931"/>
      <c r="D73" s="931"/>
      <c r="E73" s="931"/>
      <c r="F73" s="931"/>
      <c r="G73" s="931"/>
      <c r="H73" s="931"/>
      <c r="I73" s="931"/>
      <c r="J73" s="931"/>
      <c r="K73" s="931"/>
      <c r="L73" s="931"/>
      <c r="M73" s="932"/>
      <c r="N73" s="724">
        <f>SUM(N58:N72)</f>
        <v>603787.51382778271</v>
      </c>
    </row>
    <row r="74" spans="1:14" ht="4.5" customHeight="1">
      <c r="A74" s="627"/>
      <c r="B74" s="254"/>
      <c r="C74" s="255"/>
      <c r="D74" s="255"/>
      <c r="E74" s="255"/>
      <c r="F74" s="255"/>
      <c r="G74" s="255"/>
      <c r="H74" s="255"/>
      <c r="I74" s="255"/>
      <c r="J74" s="255"/>
      <c r="K74" s="255"/>
      <c r="L74" s="255"/>
      <c r="M74" s="255"/>
      <c r="N74" s="256"/>
    </row>
    <row r="75" spans="1:14" s="674" customFormat="1" ht="19.149999999999999" customHeight="1">
      <c r="A75" s="694"/>
      <c r="B75" s="936" t="s">
        <v>63</v>
      </c>
      <c r="C75" s="937"/>
      <c r="D75" s="937"/>
      <c r="E75" s="937"/>
      <c r="F75" s="937"/>
      <c r="G75" s="937"/>
      <c r="H75" s="937"/>
      <c r="I75" s="937"/>
      <c r="J75" s="937"/>
      <c r="K75" s="937"/>
      <c r="L75" s="937"/>
      <c r="M75" s="937"/>
      <c r="N75" s="938"/>
    </row>
    <row r="76" spans="1:14" ht="6.75" customHeight="1" thickBot="1">
      <c r="A76" s="627"/>
      <c r="B76" s="939"/>
      <c r="C76" s="940"/>
      <c r="D76" s="940"/>
      <c r="E76" s="940"/>
      <c r="F76" s="940"/>
      <c r="G76" s="940"/>
      <c r="H76" s="940"/>
      <c r="I76" s="940"/>
      <c r="J76" s="940"/>
      <c r="K76" s="940"/>
      <c r="L76" s="940"/>
      <c r="M76" s="940"/>
      <c r="N76" s="941"/>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A78" s="633"/>
      <c r="B78" s="728" t="s">
        <v>151</v>
      </c>
      <c r="C78" s="921" t="s">
        <v>281</v>
      </c>
      <c r="D78" s="922"/>
      <c r="E78" s="922"/>
      <c r="F78" s="922"/>
      <c r="G78" s="922"/>
      <c r="H78" s="923"/>
      <c r="I78" s="729" t="s">
        <v>152</v>
      </c>
      <c r="J78" s="806">
        <v>771</v>
      </c>
      <c r="K78" s="730">
        <v>20.49</v>
      </c>
      <c r="L78" s="730">
        <f>J78*K78</f>
        <v>15797.789999999999</v>
      </c>
      <c r="M78" s="731">
        <v>121.9</v>
      </c>
      <c r="N78" s="732">
        <f>L78*M78</f>
        <v>1925750.601</v>
      </c>
    </row>
    <row r="79" spans="1:14">
      <c r="A79" s="633"/>
      <c r="B79" s="557"/>
      <c r="C79" s="924" t="s">
        <v>282</v>
      </c>
      <c r="D79" s="925"/>
      <c r="E79" s="925"/>
      <c r="F79" s="925"/>
      <c r="G79" s="925"/>
      <c r="H79" s="926"/>
      <c r="I79" s="733" t="s">
        <v>153</v>
      </c>
      <c r="J79" s="734">
        <v>0.46</v>
      </c>
      <c r="K79" s="734">
        <v>65</v>
      </c>
      <c r="L79" s="734">
        <f>+K79*J79</f>
        <v>29.900000000000002</v>
      </c>
      <c r="M79" s="735">
        <v>1321.12</v>
      </c>
      <c r="N79" s="732">
        <f t="shared" ref="N79:N82" si="2">L79*M79</f>
        <v>39501.487999999998</v>
      </c>
    </row>
    <row r="80" spans="1:14">
      <c r="A80" s="633"/>
      <c r="B80" s="557"/>
      <c r="C80" s="924"/>
      <c r="D80" s="925"/>
      <c r="E80" s="925"/>
      <c r="F80" s="925"/>
      <c r="G80" s="925"/>
      <c r="H80" s="926"/>
      <c r="I80" s="733"/>
      <c r="J80" s="734"/>
      <c r="K80" s="734"/>
      <c r="L80" s="734"/>
      <c r="M80" s="735"/>
      <c r="N80" s="732">
        <f t="shared" si="2"/>
        <v>0</v>
      </c>
    </row>
    <row r="81" spans="1:14">
      <c r="A81" s="633"/>
      <c r="B81" s="557"/>
      <c r="C81" s="924" t="s">
        <v>283</v>
      </c>
      <c r="D81" s="925"/>
      <c r="E81" s="925"/>
      <c r="F81" s="925"/>
      <c r="G81" s="925"/>
      <c r="H81" s="926"/>
      <c r="I81" s="733"/>
      <c r="J81" s="734"/>
      <c r="K81" s="734"/>
      <c r="L81" s="734"/>
      <c r="M81" s="735"/>
      <c r="N81" s="732">
        <f t="shared" si="2"/>
        <v>0</v>
      </c>
    </row>
    <row r="82" spans="1:14" ht="15.75" customHeight="1" thickBot="1">
      <c r="A82" s="633"/>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1965252.0889999999</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917"/>
      <c r="C86" s="918"/>
      <c r="D86" s="918"/>
      <c r="E86" s="918"/>
      <c r="F86" s="918"/>
      <c r="G86" s="918"/>
      <c r="H86" s="918"/>
      <c r="I86" s="918"/>
      <c r="J86" s="918"/>
      <c r="K86" s="918"/>
      <c r="L86" s="918"/>
      <c r="M86" s="918"/>
      <c r="N86" s="919"/>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A88" s="807"/>
      <c r="B88" s="728" t="s">
        <v>154</v>
      </c>
      <c r="C88" s="921" t="s">
        <v>284</v>
      </c>
      <c r="D88" s="922"/>
      <c r="E88" s="922"/>
      <c r="F88" s="922"/>
      <c r="G88" s="922"/>
      <c r="H88" s="922"/>
      <c r="I88" s="731">
        <f>K88/J88*100</f>
        <v>133333.33333333334</v>
      </c>
      <c r="J88" s="567">
        <v>185</v>
      </c>
      <c r="K88" s="740">
        <f>VLOOKUP(B88,'[34]MANO DE OBRA'!$C$15:$F$79,4,0)</f>
        <v>246666.66666666669</v>
      </c>
      <c r="L88" s="915">
        <v>16</v>
      </c>
      <c r="M88" s="916"/>
      <c r="N88" s="569">
        <f>K88/L88</f>
        <v>15416.666666666668</v>
      </c>
    </row>
    <row r="89" spans="1:14">
      <c r="A89" s="807"/>
      <c r="B89" s="741" t="s">
        <v>139</v>
      </c>
      <c r="C89" s="905" t="s">
        <v>253</v>
      </c>
      <c r="D89" s="906"/>
      <c r="E89" s="906"/>
      <c r="F89" s="906"/>
      <c r="G89" s="906"/>
      <c r="H89" s="907"/>
      <c r="I89" s="735">
        <f>K89/J89*100</f>
        <v>56666.666666666672</v>
      </c>
      <c r="J89" s="571">
        <v>185</v>
      </c>
      <c r="K89" s="742">
        <f>VLOOKUP(B89,'[34]MANO DE OBRA'!$C$15:$F$79,4,0)</f>
        <v>104833.33333333334</v>
      </c>
      <c r="L89" s="1006">
        <v>16</v>
      </c>
      <c r="M89" s="1007"/>
      <c r="N89" s="569">
        <f>K89/L89</f>
        <v>6552.0833333333339</v>
      </c>
    </row>
    <row r="90" spans="1:14">
      <c r="A90" s="807"/>
      <c r="B90" s="741"/>
      <c r="C90" s="905"/>
      <c r="D90" s="906"/>
      <c r="E90" s="906"/>
      <c r="F90" s="906"/>
      <c r="G90" s="906"/>
      <c r="H90" s="907"/>
      <c r="I90" s="735"/>
      <c r="J90" s="571"/>
      <c r="K90" s="742"/>
      <c r="L90" s="1006"/>
      <c r="M90" s="1007"/>
      <c r="N90" s="573"/>
    </row>
    <row r="91" spans="1:14">
      <c r="A91" s="807"/>
      <c r="B91" s="741"/>
      <c r="C91" s="905"/>
      <c r="D91" s="906"/>
      <c r="E91" s="906"/>
      <c r="F91" s="906"/>
      <c r="G91" s="906"/>
      <c r="H91" s="907"/>
      <c r="I91" s="735"/>
      <c r="J91" s="571"/>
      <c r="K91" s="742"/>
      <c r="L91" s="1006"/>
      <c r="M91" s="1007"/>
      <c r="N91" s="573"/>
    </row>
    <row r="92" spans="1:14">
      <c r="A92" s="807"/>
      <c r="B92" s="741"/>
      <c r="C92" s="905"/>
      <c r="D92" s="906"/>
      <c r="E92" s="906"/>
      <c r="F92" s="906"/>
      <c r="G92" s="906"/>
      <c r="H92" s="907"/>
      <c r="I92" s="735"/>
      <c r="J92" s="571"/>
      <c r="K92" s="742"/>
      <c r="L92" s="908"/>
      <c r="M92" s="909"/>
      <c r="N92" s="573"/>
    </row>
    <row r="93" spans="1:14">
      <c r="A93" s="807"/>
      <c r="B93" s="741"/>
      <c r="C93" s="905"/>
      <c r="D93" s="906"/>
      <c r="E93" s="906"/>
      <c r="F93" s="906"/>
      <c r="G93" s="906"/>
      <c r="H93" s="907"/>
      <c r="I93" s="735"/>
      <c r="J93" s="571"/>
      <c r="K93" s="742"/>
      <c r="L93" s="908"/>
      <c r="M93" s="909"/>
      <c r="N93" s="573"/>
    </row>
    <row r="94" spans="1:14">
      <c r="A94" s="633"/>
      <c r="B94" s="741"/>
      <c r="C94" s="905"/>
      <c r="D94" s="906"/>
      <c r="E94" s="906"/>
      <c r="F94" s="906"/>
      <c r="G94" s="906"/>
      <c r="H94" s="907"/>
      <c r="I94" s="735"/>
      <c r="J94" s="571"/>
      <c r="K94" s="742"/>
      <c r="L94" s="908"/>
      <c r="M94" s="909"/>
      <c r="N94" s="573"/>
    </row>
    <row r="95" spans="1:14">
      <c r="A95" s="633"/>
      <c r="B95" s="741"/>
      <c r="C95" s="905"/>
      <c r="D95" s="906"/>
      <c r="E95" s="906"/>
      <c r="F95" s="906"/>
      <c r="G95" s="906"/>
      <c r="H95" s="907"/>
      <c r="I95" s="735"/>
      <c r="J95" s="571"/>
      <c r="K95" s="743"/>
      <c r="L95" s="908"/>
      <c r="M95" s="909"/>
      <c r="N95" s="573"/>
    </row>
    <row r="96" spans="1:14">
      <c r="A96" s="633"/>
      <c r="B96" s="741"/>
      <c r="C96" s="905"/>
      <c r="D96" s="906"/>
      <c r="E96" s="906"/>
      <c r="F96" s="906"/>
      <c r="G96" s="906"/>
      <c r="H96" s="907"/>
      <c r="I96" s="735"/>
      <c r="J96" s="571"/>
      <c r="K96" s="743"/>
      <c r="L96" s="908"/>
      <c r="M96" s="909"/>
      <c r="N96" s="573"/>
    </row>
    <row r="97" spans="1:14" ht="15.75" customHeight="1" thickBot="1">
      <c r="A97" s="633"/>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21968.75</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2624821.2678116383</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897"/>
      <c r="C103" s="898"/>
      <c r="D103" s="898"/>
      <c r="E103" s="898"/>
      <c r="F103" s="898"/>
      <c r="G103" s="898"/>
      <c r="H103" s="898"/>
      <c r="I103" s="898"/>
      <c r="J103" s="898"/>
      <c r="K103" s="898"/>
      <c r="L103" s="898"/>
      <c r="M103" s="898"/>
      <c r="N103" s="899"/>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A105" s="633"/>
      <c r="B105" s="874" t="s">
        <v>79</v>
      </c>
      <c r="C105" s="875"/>
      <c r="D105" s="875"/>
      <c r="E105" s="875"/>
      <c r="F105" s="875"/>
      <c r="G105" s="875"/>
      <c r="H105" s="875"/>
      <c r="I105" s="750"/>
      <c r="J105" s="751"/>
      <c r="K105" s="584">
        <v>0.2</v>
      </c>
      <c r="L105" s="876">
        <f>K105*N100</f>
        <v>524964.25356232771</v>
      </c>
      <c r="M105" s="877"/>
      <c r="N105" s="878"/>
    </row>
    <row r="106" spans="1:14" ht="15">
      <c r="A106" s="633"/>
      <c r="B106" s="752" t="s">
        <v>80</v>
      </c>
      <c r="C106" s="753"/>
      <c r="D106" s="753"/>
      <c r="E106" s="753"/>
      <c r="F106" s="753"/>
      <c r="G106" s="753"/>
      <c r="H106" s="753"/>
      <c r="I106" s="750"/>
      <c r="J106" s="751"/>
      <c r="K106" s="584">
        <v>0.05</v>
      </c>
      <c r="L106" s="876">
        <f>K106*N100</f>
        <v>131241.06339058193</v>
      </c>
      <c r="M106" s="877"/>
      <c r="N106" s="878"/>
    </row>
    <row r="107" spans="1:14" ht="15.75" thickBot="1">
      <c r="A107" s="633"/>
      <c r="B107" s="754" t="s">
        <v>81</v>
      </c>
      <c r="C107" s="755"/>
      <c r="D107" s="755"/>
      <c r="E107" s="755"/>
      <c r="F107" s="755"/>
      <c r="G107" s="755"/>
      <c r="H107" s="755"/>
      <c r="I107" s="756"/>
      <c r="J107" s="757"/>
      <c r="K107" s="591">
        <v>0.05</v>
      </c>
      <c r="L107" s="879">
        <f>K107*N100</f>
        <v>131241.06339058193</v>
      </c>
      <c r="M107" s="880"/>
      <c r="N107" s="881"/>
    </row>
    <row r="108" spans="1:14" s="674" customFormat="1" ht="24.75" customHeight="1" thickBot="1">
      <c r="A108" s="694"/>
      <c r="B108" s="882" t="s">
        <v>60</v>
      </c>
      <c r="C108" s="883"/>
      <c r="D108" s="883"/>
      <c r="E108" s="883"/>
      <c r="F108" s="883"/>
      <c r="G108" s="883"/>
      <c r="H108" s="883"/>
      <c r="I108" s="883"/>
      <c r="J108" s="883"/>
      <c r="K108" s="883"/>
      <c r="L108" s="883"/>
      <c r="M108" s="884"/>
      <c r="N108" s="724">
        <f>L105+L106+L107</f>
        <v>787446.38034349144</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3412267.6481551295</v>
      </c>
    </row>
    <row r="111" spans="1:14" ht="7.5" customHeight="1">
      <c r="A111" s="633"/>
      <c r="B111" s="664"/>
      <c r="C111" s="665"/>
      <c r="D111" s="665"/>
      <c r="E111" s="665"/>
      <c r="F111" s="665"/>
      <c r="G111" s="665"/>
      <c r="H111" s="665"/>
      <c r="I111" s="665"/>
      <c r="J111" s="665"/>
      <c r="K111" s="665"/>
      <c r="L111" s="665"/>
      <c r="M111" s="665"/>
      <c r="N111" s="666"/>
    </row>
    <row r="112" spans="1:14" ht="7.5" customHeight="1">
      <c r="A112" s="633"/>
      <c r="B112" s="692"/>
      <c r="C112" s="228"/>
      <c r="D112" s="228"/>
      <c r="E112" s="228"/>
      <c r="F112" s="228"/>
      <c r="G112" s="228"/>
      <c r="H112" s="228"/>
      <c r="I112" s="228"/>
      <c r="J112" s="228"/>
      <c r="K112" s="228"/>
      <c r="L112" s="228"/>
      <c r="M112" s="228"/>
      <c r="N112" s="693"/>
    </row>
    <row r="113" spans="1:14" ht="10.5" customHeight="1">
      <c r="A113" s="633"/>
      <c r="B113" s="692"/>
      <c r="C113" s="228"/>
      <c r="D113" s="228"/>
      <c r="E113" s="228"/>
      <c r="F113" s="228"/>
      <c r="G113" s="228"/>
      <c r="H113" s="228"/>
      <c r="I113" s="228"/>
      <c r="J113" s="228"/>
      <c r="K113" s="228"/>
      <c r="L113" s="228"/>
      <c r="M113" s="228"/>
      <c r="N113" s="693"/>
    </row>
    <row r="114" spans="1:14" ht="12" customHeight="1">
      <c r="A114" s="633"/>
      <c r="B114" s="692"/>
      <c r="C114" s="228"/>
      <c r="D114" s="228"/>
      <c r="E114" s="228"/>
      <c r="F114" s="228"/>
      <c r="G114" s="228"/>
      <c r="H114" s="228"/>
      <c r="I114" s="228"/>
      <c r="J114" s="228"/>
      <c r="K114" s="228"/>
      <c r="L114" s="228"/>
      <c r="M114" s="228"/>
      <c r="N114" s="693"/>
    </row>
    <row r="115" spans="1:14">
      <c r="A115" s="633"/>
      <c r="B115" s="692"/>
      <c r="C115" s="228"/>
      <c r="D115" s="228"/>
      <c r="E115" s="226" t="s">
        <v>83</v>
      </c>
      <c r="F115" s="226"/>
      <c r="G115" s="226"/>
      <c r="H115" s="226"/>
      <c r="I115" s="226"/>
      <c r="J115" s="226"/>
      <c r="K115" s="228"/>
      <c r="L115" s="228"/>
      <c r="M115" s="228"/>
      <c r="N115" s="693"/>
    </row>
    <row r="116" spans="1:14">
      <c r="A116" s="633"/>
      <c r="B116" s="692"/>
      <c r="C116" s="228"/>
      <c r="D116" s="228"/>
      <c r="E116" s="228" t="s">
        <v>84</v>
      </c>
      <c r="F116" s="228"/>
      <c r="G116" s="228"/>
      <c r="H116" s="228"/>
      <c r="I116" s="228"/>
      <c r="J116" s="228"/>
      <c r="K116" s="228"/>
      <c r="L116" s="228"/>
      <c r="M116" s="228"/>
      <c r="N116" s="693"/>
    </row>
    <row r="117" spans="1:14">
      <c r="A117" s="633"/>
      <c r="B117" s="692"/>
      <c r="C117" s="228"/>
      <c r="D117" s="228"/>
      <c r="E117" s="228" t="s">
        <v>85</v>
      </c>
      <c r="F117" s="228"/>
      <c r="G117" s="228"/>
      <c r="H117" s="228"/>
      <c r="I117" s="228"/>
      <c r="J117" s="228"/>
      <c r="K117" s="228"/>
      <c r="L117" s="228"/>
      <c r="M117" s="228"/>
      <c r="N117" s="693"/>
    </row>
    <row r="118" spans="1:14">
      <c r="A118" s="633"/>
      <c r="B118" s="692"/>
      <c r="C118" s="228"/>
      <c r="D118" s="228"/>
      <c r="E118" s="228" t="s">
        <v>86</v>
      </c>
      <c r="F118" s="228"/>
      <c r="G118" s="228"/>
      <c r="H118" s="228"/>
      <c r="I118" s="228"/>
      <c r="J118" s="228"/>
      <c r="K118" s="228"/>
      <c r="L118" s="228"/>
      <c r="M118" s="228"/>
      <c r="N118" s="693"/>
    </row>
    <row r="119" spans="1:14" ht="10.5" customHeight="1" thickBot="1">
      <c r="A119" s="633"/>
      <c r="B119" s="692"/>
      <c r="C119" s="228"/>
      <c r="D119" s="228"/>
      <c r="E119" s="228"/>
      <c r="F119" s="228" t="s">
        <v>87</v>
      </c>
      <c r="G119" s="228"/>
      <c r="H119" s="228"/>
      <c r="I119" s="228"/>
      <c r="J119" s="228"/>
      <c r="K119" s="228"/>
      <c r="L119" s="228"/>
      <c r="M119" s="228"/>
      <c r="N119" s="693"/>
    </row>
    <row r="120" spans="1:14">
      <c r="A120" s="633"/>
      <c r="B120" s="759" t="s">
        <v>142</v>
      </c>
      <c r="C120" s="760"/>
      <c r="D120" s="760"/>
      <c r="E120" s="760"/>
      <c r="F120" s="760"/>
      <c r="G120" s="760"/>
      <c r="H120" s="760"/>
      <c r="I120" s="760"/>
      <c r="J120" s="760"/>
      <c r="K120" s="760"/>
      <c r="L120" s="760"/>
      <c r="M120" s="760"/>
      <c r="N120" s="761"/>
    </row>
    <row r="121" spans="1:14">
      <c r="A121" s="633"/>
      <c r="B121" s="762"/>
      <c r="C121" s="763"/>
      <c r="D121" s="763"/>
      <c r="E121" s="763"/>
      <c r="F121" s="763"/>
      <c r="G121" s="763"/>
      <c r="H121" s="763"/>
      <c r="I121" s="763"/>
      <c r="J121" s="763"/>
      <c r="K121" s="763"/>
      <c r="L121" s="763"/>
      <c r="M121" s="763"/>
      <c r="N121" s="764"/>
    </row>
    <row r="122" spans="1:14">
      <c r="A122" s="633"/>
      <c r="B122" s="762"/>
      <c r="C122" s="763"/>
      <c r="D122" s="763"/>
      <c r="E122" s="763"/>
      <c r="F122" s="763"/>
      <c r="G122" s="763"/>
      <c r="H122" s="763"/>
      <c r="I122" s="763"/>
      <c r="J122" s="763"/>
      <c r="K122" s="763"/>
      <c r="L122" s="763"/>
      <c r="M122" s="763"/>
      <c r="N122" s="764"/>
    </row>
    <row r="123" spans="1:14" ht="15" thickBot="1">
      <c r="A123" s="633"/>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A131" s="633"/>
      <c r="B131" s="768"/>
      <c r="C131" s="769"/>
      <c r="D131" s="769"/>
      <c r="E131" s="769"/>
      <c r="F131" s="769"/>
      <c r="G131" s="769"/>
      <c r="H131" s="769"/>
      <c r="I131" s="769"/>
      <c r="J131" s="769"/>
      <c r="K131" s="769"/>
      <c r="L131" s="769"/>
      <c r="M131" s="769"/>
      <c r="N131" s="770"/>
    </row>
    <row r="132" spans="1:14" ht="9.75" customHeight="1">
      <c r="A132" s="633"/>
      <c r="B132" s="768"/>
      <c r="C132" s="769"/>
      <c r="D132" s="769"/>
      <c r="E132" s="769"/>
      <c r="F132" s="769"/>
      <c r="G132" s="769"/>
      <c r="H132" s="769"/>
      <c r="I132" s="769"/>
      <c r="J132" s="769"/>
      <c r="K132" s="769"/>
      <c r="L132" s="769"/>
      <c r="M132" s="769"/>
      <c r="N132" s="770"/>
    </row>
    <row r="133" spans="1:14">
      <c r="A133" s="633"/>
      <c r="B133" s="223"/>
      <c r="C133" s="235"/>
      <c r="D133" s="235"/>
      <c r="E133" s="235"/>
      <c r="F133" s="235"/>
      <c r="G133" s="235"/>
      <c r="H133" s="235"/>
      <c r="I133" s="235"/>
      <c r="J133" s="235"/>
      <c r="K133" s="235"/>
      <c r="L133" s="235"/>
      <c r="M133" s="235"/>
      <c r="N133" s="236"/>
    </row>
    <row r="134" spans="1:14">
      <c r="A134" s="633"/>
      <c r="B134" s="692"/>
      <c r="C134" s="228"/>
      <c r="D134" s="228"/>
      <c r="E134" s="228" t="s">
        <v>83</v>
      </c>
      <c r="F134" s="226"/>
      <c r="G134" s="226"/>
      <c r="H134" s="228"/>
      <c r="I134" s="228"/>
      <c r="J134" s="228"/>
      <c r="K134" s="228"/>
      <c r="L134" s="228"/>
      <c r="M134" s="228"/>
      <c r="N134" s="693"/>
    </row>
    <row r="135" spans="1:14">
      <c r="A135" s="633"/>
      <c r="B135" s="692"/>
      <c r="C135" s="228"/>
      <c r="D135" s="228"/>
      <c r="E135" s="771" t="s">
        <v>84</v>
      </c>
      <c r="F135" s="228"/>
      <c r="G135" s="228"/>
      <c r="H135" s="771"/>
      <c r="I135" s="771"/>
      <c r="J135" s="771"/>
      <c r="K135" s="228"/>
      <c r="L135" s="228"/>
      <c r="M135" s="228"/>
      <c r="N135" s="693"/>
    </row>
    <row r="136" spans="1:14">
      <c r="A136" s="633"/>
      <c r="B136" s="692"/>
      <c r="C136" s="228"/>
      <c r="D136" s="228"/>
      <c r="E136" s="772" t="s">
        <v>145</v>
      </c>
      <c r="F136" s="228"/>
      <c r="G136" s="228"/>
      <c r="H136" s="772"/>
      <c r="I136" s="772"/>
      <c r="J136" s="772"/>
      <c r="K136" s="228"/>
      <c r="L136" s="228"/>
      <c r="M136" s="228"/>
      <c r="N136" s="693"/>
    </row>
    <row r="137" spans="1:14">
      <c r="A137" s="633"/>
      <c r="B137" s="773"/>
      <c r="C137" s="235"/>
      <c r="D137" s="235"/>
      <c r="E137" s="228" t="s">
        <v>86</v>
      </c>
      <c r="F137" s="228"/>
      <c r="G137" s="228"/>
      <c r="H137" s="228"/>
      <c r="I137" s="228"/>
      <c r="J137" s="228"/>
      <c r="K137" s="235"/>
      <c r="L137" s="235"/>
      <c r="M137" s="235"/>
      <c r="N137" s="236"/>
    </row>
    <row r="138" spans="1:14" ht="12.75" customHeight="1">
      <c r="A138" s="633"/>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A140" s="633"/>
      <c r="B140" s="774"/>
      <c r="C140" s="775"/>
      <c r="D140" s="775"/>
      <c r="E140" s="776"/>
      <c r="F140" s="776"/>
      <c r="G140" s="776"/>
      <c r="H140" s="776"/>
      <c r="I140" s="776"/>
      <c r="J140" s="777"/>
      <c r="K140" s="777"/>
      <c r="L140" s="777"/>
      <c r="M140" s="777"/>
      <c r="N140" s="778"/>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AC0BD"/>
    <pageSetUpPr fitToPage="1"/>
  </sheetPr>
  <dimension ref="A1:O140"/>
  <sheetViews>
    <sheetView showGridLines="0" showRowColHeaders="0" topLeftCell="A17" zoomScale="70" zoomScaleNormal="70" workbookViewId="0">
      <selection activeCell="C33" sqref="C33:I33"/>
    </sheetView>
  </sheetViews>
  <sheetFormatPr baseColWidth="10" defaultColWidth="0" defaultRowHeight="14.25"/>
  <cols>
    <col min="1" max="1" width="3" style="779" customWidth="1"/>
    <col min="2" max="2" width="14.28515625" style="779" customWidth="1"/>
    <col min="3" max="3" width="11.5703125" style="779" customWidth="1"/>
    <col min="4" max="4" width="17" style="779" customWidth="1"/>
    <col min="5" max="5" width="12.5703125" style="779" customWidth="1"/>
    <col min="6" max="6" width="8" style="779" customWidth="1"/>
    <col min="7" max="7" width="8.85546875" style="779" customWidth="1"/>
    <col min="8" max="8" width="10.5703125" style="779" customWidth="1"/>
    <col min="9" max="9" width="14.5703125" style="779" customWidth="1"/>
    <col min="10" max="10" width="23.42578125" style="779" customWidth="1"/>
    <col min="11" max="11" width="18" style="779" customWidth="1"/>
    <col min="12" max="12" width="11.42578125" style="779" customWidth="1"/>
    <col min="13" max="13" width="12.85546875" style="779" customWidth="1"/>
    <col min="14" max="14" width="21.5703125" style="779" customWidth="1"/>
    <col min="15" max="15" width="4.42578125" style="628" customWidth="1"/>
    <col min="16" max="16384" width="10.5703125" style="628" hidden="1"/>
  </cols>
  <sheetData>
    <row r="1" spans="1:14" ht="13.9" customHeight="1">
      <c r="A1" s="627"/>
      <c r="B1" s="974"/>
      <c r="C1" s="977"/>
      <c r="D1" s="977"/>
      <c r="E1" s="977"/>
      <c r="F1" s="977"/>
      <c r="G1" s="977"/>
      <c r="H1" s="977"/>
      <c r="I1" s="977"/>
      <c r="J1" s="978"/>
      <c r="K1" s="979" t="s">
        <v>104</v>
      </c>
      <c r="L1" s="981" t="s">
        <v>196</v>
      </c>
      <c r="M1" s="982"/>
      <c r="N1" s="988"/>
    </row>
    <row r="2" spans="1:14" ht="14.25" customHeight="1">
      <c r="A2" s="627"/>
      <c r="B2" s="975"/>
      <c r="C2" s="991" t="s">
        <v>97</v>
      </c>
      <c r="D2" s="991"/>
      <c r="E2" s="991"/>
      <c r="F2" s="991"/>
      <c r="G2" s="991"/>
      <c r="H2" s="991"/>
      <c r="I2" s="991"/>
      <c r="J2" s="992"/>
      <c r="K2" s="980"/>
      <c r="L2" s="983"/>
      <c r="M2" s="984"/>
      <c r="N2" s="989"/>
    </row>
    <row r="3" spans="1:14" ht="17.45" customHeight="1">
      <c r="A3" s="627"/>
      <c r="B3" s="975"/>
      <c r="C3" s="993" t="s">
        <v>197</v>
      </c>
      <c r="D3" s="993"/>
      <c r="E3" s="993"/>
      <c r="F3" s="993"/>
      <c r="G3" s="993"/>
      <c r="H3" s="993"/>
      <c r="I3" s="993"/>
      <c r="J3" s="994"/>
      <c r="K3" s="995" t="s">
        <v>40</v>
      </c>
      <c r="L3" s="997">
        <v>2021</v>
      </c>
      <c r="M3" s="998"/>
      <c r="N3" s="989"/>
    </row>
    <row r="4" spans="1:14" ht="2.25" customHeight="1">
      <c r="A4" s="627"/>
      <c r="B4" s="975"/>
      <c r="C4" s="993"/>
      <c r="D4" s="993"/>
      <c r="E4" s="993"/>
      <c r="F4" s="993"/>
      <c r="G4" s="993"/>
      <c r="H4" s="993"/>
      <c r="I4" s="993"/>
      <c r="J4" s="994"/>
      <c r="K4" s="996"/>
      <c r="L4" s="983"/>
      <c r="M4" s="984"/>
      <c r="N4" s="989"/>
    </row>
    <row r="5" spans="1:14" ht="14.25" customHeight="1">
      <c r="A5" s="627"/>
      <c r="B5" s="975"/>
      <c r="C5" s="993" t="s">
        <v>198</v>
      </c>
      <c r="D5" s="993"/>
      <c r="E5" s="993"/>
      <c r="F5" s="993"/>
      <c r="G5" s="993"/>
      <c r="H5" s="993"/>
      <c r="I5" s="993"/>
      <c r="J5" s="994"/>
      <c r="K5" s="995" t="s">
        <v>43</v>
      </c>
      <c r="L5" s="1000"/>
      <c r="M5" s="1000"/>
      <c r="N5" s="989"/>
    </row>
    <row r="6" spans="1:14" ht="3.75" customHeight="1" thickBot="1">
      <c r="A6" s="627"/>
      <c r="B6" s="976"/>
      <c r="C6" s="1002"/>
      <c r="D6" s="1002"/>
      <c r="E6" s="1002"/>
      <c r="F6" s="1002"/>
      <c r="G6" s="1002"/>
      <c r="H6" s="1002"/>
      <c r="I6" s="1002"/>
      <c r="J6" s="1003"/>
      <c r="K6" s="999"/>
      <c r="L6" s="1001"/>
      <c r="M6" s="1001"/>
      <c r="N6" s="990"/>
    </row>
    <row r="7" spans="1:14" ht="3.75" customHeight="1" thickBot="1">
      <c r="A7" s="627"/>
      <c r="B7" s="629"/>
      <c r="C7" s="630"/>
      <c r="D7" s="630"/>
      <c r="E7" s="630"/>
      <c r="F7" s="630"/>
      <c r="G7" s="630"/>
      <c r="H7" s="630"/>
      <c r="I7" s="630"/>
      <c r="J7" s="630"/>
      <c r="K7" s="630"/>
      <c r="L7" s="631"/>
      <c r="M7" s="631"/>
      <c r="N7" s="632"/>
    </row>
    <row r="8" spans="1:14" ht="14.25" customHeight="1">
      <c r="A8" s="633"/>
      <c r="B8" s="634"/>
      <c r="C8" s="635"/>
      <c r="D8" s="635"/>
      <c r="E8" s="635"/>
      <c r="F8" s="970"/>
      <c r="G8" s="970"/>
      <c r="H8" s="970"/>
      <c r="I8" s="970"/>
      <c r="J8" s="635"/>
      <c r="K8" s="636" t="s">
        <v>45</v>
      </c>
      <c r="L8" s="637"/>
      <c r="M8" s="637"/>
      <c r="N8" s="638"/>
    </row>
    <row r="9" spans="1:14" ht="12" customHeight="1">
      <c r="A9" s="633"/>
      <c r="B9" s="639"/>
      <c r="C9" s="640"/>
      <c r="D9" s="640"/>
      <c r="E9" s="640"/>
      <c r="F9" s="971"/>
      <c r="G9" s="971"/>
      <c r="H9" s="971"/>
      <c r="I9" s="971"/>
      <c r="J9" s="640"/>
      <c r="K9" s="641"/>
      <c r="L9" s="642" t="s">
        <v>109</v>
      </c>
      <c r="M9" s="642" t="s">
        <v>110</v>
      </c>
      <c r="N9" s="643" t="s">
        <v>111</v>
      </c>
    </row>
    <row r="10" spans="1:14" ht="21.75" customHeight="1">
      <c r="A10" s="633"/>
      <c r="B10" s="964" t="s">
        <v>199</v>
      </c>
      <c r="C10" s="965"/>
      <c r="D10" s="965"/>
      <c r="E10" s="644" t="s">
        <v>200</v>
      </c>
      <c r="F10" s="972" t="s">
        <v>201</v>
      </c>
      <c r="G10" s="972"/>
      <c r="H10" s="973" t="s">
        <v>257</v>
      </c>
      <c r="I10" s="973"/>
      <c r="J10" s="640"/>
      <c r="K10" s="645"/>
      <c r="L10" s="642"/>
      <c r="M10" s="642"/>
      <c r="N10" s="643"/>
    </row>
    <row r="11" spans="1:14" ht="5.45" customHeight="1">
      <c r="A11" s="633"/>
      <c r="B11" s="646"/>
      <c r="C11" s="647"/>
      <c r="D11" s="647"/>
      <c r="E11" s="648"/>
      <c r="F11" s="640"/>
      <c r="G11" s="640"/>
      <c r="H11" s="649"/>
      <c r="I11" s="640"/>
      <c r="J11" s="640"/>
      <c r="K11" s="645"/>
      <c r="L11" s="642"/>
      <c r="M11" s="642"/>
      <c r="N11" s="643"/>
    </row>
    <row r="12" spans="1:14" ht="19.149999999999999" customHeight="1">
      <c r="A12" s="633"/>
      <c r="B12" s="962" t="s">
        <v>203</v>
      </c>
      <c r="C12" s="963"/>
      <c r="D12" s="963"/>
      <c r="E12" s="963"/>
      <c r="F12" s="640"/>
      <c r="G12" s="640"/>
      <c r="H12" s="640"/>
      <c r="I12" s="640"/>
      <c r="J12" s="640"/>
      <c r="K12" s="641"/>
      <c r="L12" s="642"/>
      <c r="M12" s="642"/>
      <c r="N12" s="643"/>
    </row>
    <row r="13" spans="1:14" ht="23.1" customHeight="1">
      <c r="A13" s="633"/>
      <c r="B13" s="964" t="s">
        <v>204</v>
      </c>
      <c r="C13" s="965"/>
      <c r="D13" s="965"/>
      <c r="E13" s="650" t="s">
        <v>113</v>
      </c>
      <c r="F13" s="650"/>
      <c r="G13" s="651"/>
      <c r="H13" s="966" t="s">
        <v>205</v>
      </c>
      <c r="I13" s="966"/>
      <c r="J13" s="652" t="s">
        <v>113</v>
      </c>
      <c r="K13" s="966" t="s">
        <v>206</v>
      </c>
      <c r="L13" s="966"/>
      <c r="M13" s="652" t="s">
        <v>113</v>
      </c>
      <c r="N13" s="653"/>
    </row>
    <row r="14" spans="1:14" ht="18" customHeight="1">
      <c r="A14" s="633"/>
      <c r="B14" s="654" t="s">
        <v>115</v>
      </c>
      <c r="C14" s="655"/>
      <c r="D14" s="967"/>
      <c r="E14" s="967"/>
      <c r="F14" s="656"/>
      <c r="G14" s="656"/>
      <c r="H14" s="655"/>
      <c r="I14" s="657"/>
      <c r="J14" s="658" t="s">
        <v>116</v>
      </c>
      <c r="K14" s="659"/>
      <c r="L14" s="656"/>
      <c r="M14" s="656"/>
      <c r="N14" s="660"/>
    </row>
    <row r="15" spans="1:14" ht="14.25" customHeight="1" thickBot="1">
      <c r="A15" s="633"/>
      <c r="B15" s="661"/>
      <c r="C15" s="662"/>
      <c r="D15" s="663"/>
      <c r="E15" s="663"/>
      <c r="F15" s="663"/>
      <c r="G15" s="663"/>
      <c r="H15" s="662"/>
      <c r="I15" s="663"/>
      <c r="J15" s="662"/>
      <c r="K15" s="663"/>
      <c r="L15" s="968"/>
      <c r="M15" s="968"/>
      <c r="N15" s="969"/>
    </row>
    <row r="16" spans="1:14" ht="8.4499999999999993" customHeight="1">
      <c r="A16" s="633"/>
      <c r="B16" s="664"/>
      <c r="C16" s="665"/>
      <c r="D16" s="665"/>
      <c r="E16" s="665"/>
      <c r="F16" s="665"/>
      <c r="G16" s="665"/>
      <c r="H16" s="665"/>
      <c r="I16" s="665"/>
      <c r="J16" s="665"/>
      <c r="K16" s="665"/>
      <c r="L16" s="665"/>
      <c r="M16" s="665"/>
      <c r="N16" s="666"/>
    </row>
    <row r="17" spans="1:14" s="674" customFormat="1" ht="18" customHeight="1">
      <c r="A17" s="667"/>
      <c r="B17" s="668" t="s">
        <v>117</v>
      </c>
      <c r="C17" s="669"/>
      <c r="D17" s="670" t="s">
        <v>207</v>
      </c>
      <c r="E17" s="671"/>
      <c r="F17" s="672"/>
      <c r="G17" s="672"/>
      <c r="H17" s="672"/>
      <c r="I17" s="672"/>
      <c r="J17" s="672"/>
      <c r="K17" s="672"/>
      <c r="L17" s="672"/>
      <c r="M17" s="672"/>
      <c r="N17" s="673"/>
    </row>
    <row r="18" spans="1:14" s="674" customFormat="1" ht="24" customHeight="1">
      <c r="A18" s="667"/>
      <c r="B18" s="418" t="s">
        <v>118</v>
      </c>
      <c r="C18" s="675"/>
      <c r="D18" s="676"/>
      <c r="E18" s="676"/>
      <c r="F18" s="676"/>
      <c r="G18" s="676"/>
      <c r="H18" s="676"/>
      <c r="I18" s="676"/>
      <c r="J18" s="676"/>
      <c r="K18" s="676"/>
      <c r="L18" s="676"/>
      <c r="M18" s="676"/>
      <c r="N18" s="673"/>
    </row>
    <row r="19" spans="1:14" s="674" customFormat="1" ht="20.25" customHeight="1">
      <c r="A19" s="667"/>
      <c r="B19" s="677"/>
      <c r="C19" s="675"/>
      <c r="D19" s="678"/>
      <c r="E19" s="676"/>
      <c r="F19" s="676"/>
      <c r="G19" s="676"/>
      <c r="H19" s="676"/>
      <c r="I19" s="676"/>
      <c r="J19" s="676"/>
      <c r="K19" s="676"/>
      <c r="L19" s="676"/>
      <c r="M19" s="676"/>
      <c r="N19" s="673"/>
    </row>
    <row r="20" spans="1:14" s="674" customFormat="1" ht="11.25" customHeight="1">
      <c r="A20" s="667"/>
      <c r="B20" s="677"/>
      <c r="C20" s="675"/>
      <c r="D20" s="679"/>
      <c r="E20" s="679"/>
      <c r="F20" s="679"/>
      <c r="G20" s="679"/>
      <c r="H20" s="679"/>
      <c r="I20" s="679"/>
      <c r="J20" s="679"/>
      <c r="K20" s="679"/>
      <c r="L20" s="679"/>
      <c r="M20" s="679"/>
      <c r="N20" s="680"/>
    </row>
    <row r="21" spans="1:14" s="674" customFormat="1">
      <c r="A21" s="667"/>
      <c r="B21" s="677" t="s">
        <v>119</v>
      </c>
      <c r="C21" s="681"/>
      <c r="D21" s="676"/>
      <c r="E21" s="676"/>
      <c r="F21" s="676"/>
      <c r="G21" s="676"/>
      <c r="H21" s="676"/>
      <c r="I21" s="671"/>
      <c r="J21" s="682" t="s">
        <v>120</v>
      </c>
      <c r="K21" s="676"/>
      <c r="L21" s="676"/>
      <c r="M21" s="676"/>
      <c r="N21" s="680"/>
    </row>
    <row r="22" spans="1:14" s="674" customFormat="1">
      <c r="A22" s="667"/>
      <c r="B22" s="677"/>
      <c r="C22" s="675"/>
      <c r="D22" s="679"/>
      <c r="E22" s="679"/>
      <c r="F22" s="679"/>
      <c r="G22" s="679"/>
      <c r="H22" s="679"/>
      <c r="I22" s="679"/>
      <c r="J22" s="679"/>
      <c r="K22" s="679"/>
      <c r="L22" s="679"/>
      <c r="M22" s="679"/>
      <c r="N22" s="680"/>
    </row>
    <row r="23" spans="1:14" s="674" customFormat="1">
      <c r="A23" s="667"/>
      <c r="B23" s="677" t="s">
        <v>121</v>
      </c>
      <c r="C23" s="681"/>
      <c r="D23" s="676"/>
      <c r="E23" s="676"/>
      <c r="F23" s="676"/>
      <c r="G23" s="676"/>
      <c r="H23" s="676"/>
      <c r="I23" s="676"/>
      <c r="J23" s="676"/>
      <c r="K23" s="676"/>
      <c r="L23" s="676"/>
      <c r="M23" s="676"/>
      <c r="N23" s="683"/>
    </row>
    <row r="24" spans="1:14" s="674" customFormat="1">
      <c r="A24" s="667"/>
      <c r="B24" s="677"/>
      <c r="C24" s="675"/>
      <c r="D24" s="679"/>
      <c r="E24" s="679"/>
      <c r="F24" s="679"/>
      <c r="G24" s="679"/>
      <c r="H24" s="679"/>
      <c r="I24" s="679"/>
      <c r="J24" s="679"/>
      <c r="K24" s="679"/>
      <c r="L24" s="679"/>
      <c r="M24" s="679"/>
      <c r="N24" s="680"/>
    </row>
    <row r="25" spans="1:14" s="674" customFormat="1">
      <c r="A25" s="667"/>
      <c r="B25" s="677" t="s">
        <v>122</v>
      </c>
      <c r="C25" s="681"/>
      <c r="D25" s="676"/>
      <c r="E25" s="676"/>
      <c r="F25" s="676"/>
      <c r="G25" s="676"/>
      <c r="H25" s="676"/>
      <c r="I25" s="676"/>
      <c r="J25" s="676"/>
      <c r="K25" s="684" t="s">
        <v>117</v>
      </c>
      <c r="L25" s="685"/>
      <c r="M25" s="686" t="s">
        <v>207</v>
      </c>
      <c r="N25" s="687" t="s">
        <v>208</v>
      </c>
    </row>
    <row r="26" spans="1:14" s="674" customFormat="1" ht="12" customHeight="1">
      <c r="A26" s="667"/>
      <c r="B26" s="677"/>
      <c r="C26" s="675"/>
      <c r="D26" s="679"/>
      <c r="E26" s="679"/>
      <c r="F26" s="679"/>
      <c r="G26" s="679"/>
      <c r="H26" s="679"/>
      <c r="I26" s="679"/>
      <c r="J26" s="679"/>
      <c r="K26" s="679"/>
      <c r="L26" s="679"/>
      <c r="M26" s="679"/>
      <c r="N26" s="680"/>
    </row>
    <row r="27" spans="1:14" s="674" customFormat="1">
      <c r="A27" s="667"/>
      <c r="B27" s="677" t="s">
        <v>209</v>
      </c>
      <c r="C27" s="675"/>
      <c r="D27" s="679"/>
      <c r="E27" s="679"/>
      <c r="F27" s="679"/>
      <c r="G27" s="679"/>
      <c r="H27" s="671"/>
      <c r="I27" s="688" t="s">
        <v>210</v>
      </c>
      <c r="J27" s="688" t="s">
        <v>210</v>
      </c>
      <c r="K27" s="672"/>
      <c r="L27" s="679"/>
      <c r="M27" s="679"/>
      <c r="N27" s="680"/>
    </row>
    <row r="28" spans="1:14" s="674" customFormat="1">
      <c r="A28" s="667"/>
      <c r="B28" s="677"/>
      <c r="C28" s="675"/>
      <c r="D28" s="679"/>
      <c r="E28" s="679"/>
      <c r="F28" s="672" t="s">
        <v>125</v>
      </c>
      <c r="G28" s="689"/>
      <c r="H28" s="690" t="s">
        <v>109</v>
      </c>
      <c r="I28" s="690" t="s">
        <v>110</v>
      </c>
      <c r="J28" s="691" t="s">
        <v>111</v>
      </c>
      <c r="K28" s="672"/>
      <c r="L28" s="679"/>
      <c r="M28" s="679"/>
      <c r="N28" s="680"/>
    </row>
    <row r="29" spans="1:14" ht="4.5" customHeight="1" thickBot="1">
      <c r="A29" s="633"/>
      <c r="B29" s="692"/>
      <c r="C29" s="228"/>
      <c r="D29" s="228"/>
      <c r="E29" s="228"/>
      <c r="F29" s="228"/>
      <c r="G29" s="228"/>
      <c r="H29" s="228"/>
      <c r="I29" s="228"/>
      <c r="J29" s="228"/>
      <c r="K29" s="228"/>
      <c r="L29" s="228"/>
      <c r="M29" s="228"/>
      <c r="N29" s="693"/>
    </row>
    <row r="30" spans="1:14" s="674" customFormat="1" ht="25.5" customHeight="1" thickBot="1">
      <c r="A30" s="694"/>
      <c r="B30" s="985" t="s">
        <v>51</v>
      </c>
      <c r="C30" s="986"/>
      <c r="D30" s="986"/>
      <c r="E30" s="986"/>
      <c r="F30" s="986"/>
      <c r="G30" s="986"/>
      <c r="H30" s="986"/>
      <c r="I30" s="986"/>
      <c r="J30" s="986"/>
      <c r="K30" s="986"/>
      <c r="L30" s="986"/>
      <c r="M30" s="986"/>
      <c r="N30" s="987"/>
    </row>
    <row r="31" spans="1:14" ht="5.25" customHeight="1" thickBot="1">
      <c r="A31" s="627"/>
      <c r="B31" s="254"/>
      <c r="C31" s="255"/>
      <c r="D31" s="255"/>
      <c r="E31" s="255"/>
      <c r="F31" s="255"/>
      <c r="G31" s="255"/>
      <c r="H31" s="255"/>
      <c r="I31" s="255"/>
      <c r="J31" s="255"/>
      <c r="K31" s="255"/>
      <c r="L31" s="255"/>
      <c r="M31" s="255"/>
      <c r="N31" s="256"/>
    </row>
    <row r="32" spans="1:14" ht="25.5" customHeight="1">
      <c r="A32" s="627"/>
      <c r="B32" s="695" t="s">
        <v>52</v>
      </c>
      <c r="C32" s="920" t="s">
        <v>7</v>
      </c>
      <c r="D32" s="920"/>
      <c r="E32" s="920"/>
      <c r="F32" s="920"/>
      <c r="G32" s="920"/>
      <c r="H32" s="920"/>
      <c r="I32" s="920"/>
      <c r="J32" s="959" t="s">
        <v>127</v>
      </c>
      <c r="K32" s="959"/>
      <c r="L32" s="960" t="s">
        <v>53</v>
      </c>
      <c r="M32" s="960"/>
      <c r="N32" s="696" t="s">
        <v>9</v>
      </c>
    </row>
    <row r="33" spans="1:14" ht="33" customHeight="1" thickBot="1">
      <c r="A33" s="633"/>
      <c r="B33" s="697" t="s">
        <v>155</v>
      </c>
      <c r="C33" s="961" t="s">
        <v>286</v>
      </c>
      <c r="D33" s="961"/>
      <c r="E33" s="961"/>
      <c r="F33" s="961"/>
      <c r="G33" s="961"/>
      <c r="H33" s="961"/>
      <c r="I33" s="961"/>
      <c r="J33" s="961"/>
      <c r="K33" s="961"/>
      <c r="L33" s="961" t="s">
        <v>156</v>
      </c>
      <c r="M33" s="961"/>
      <c r="N33" s="698"/>
    </row>
    <row r="34" spans="1:14" ht="4.5" customHeight="1">
      <c r="A34" s="627"/>
      <c r="B34" s="699"/>
      <c r="C34" s="700"/>
      <c r="D34" s="700"/>
      <c r="E34" s="700"/>
      <c r="F34" s="700"/>
      <c r="G34" s="700"/>
      <c r="H34" s="700"/>
      <c r="I34" s="700"/>
      <c r="J34" s="700"/>
      <c r="K34" s="700"/>
      <c r="L34" s="700"/>
      <c r="M34" s="700"/>
      <c r="N34" s="701"/>
    </row>
    <row r="35" spans="1:14" ht="19.899999999999999" customHeight="1">
      <c r="A35" s="627"/>
      <c r="B35" s="894" t="s">
        <v>54</v>
      </c>
      <c r="C35" s="895"/>
      <c r="D35" s="895"/>
      <c r="E35" s="895"/>
      <c r="F35" s="895"/>
      <c r="G35" s="895"/>
      <c r="H35" s="895"/>
      <c r="I35" s="895"/>
      <c r="J35" s="895"/>
      <c r="K35" s="895"/>
      <c r="L35" s="895"/>
      <c r="M35" s="895"/>
      <c r="N35" s="896"/>
    </row>
    <row r="36" spans="1:14" ht="5.25" customHeight="1" thickBot="1">
      <c r="A36" s="627"/>
      <c r="B36" s="956"/>
      <c r="C36" s="957"/>
      <c r="D36" s="957"/>
      <c r="E36" s="957"/>
      <c r="F36" s="957"/>
      <c r="G36" s="957"/>
      <c r="H36" s="957"/>
      <c r="I36" s="957"/>
      <c r="J36" s="957"/>
      <c r="K36" s="957"/>
      <c r="L36" s="957"/>
      <c r="M36" s="957"/>
      <c r="N36" s="958"/>
    </row>
    <row r="37" spans="1:14" ht="21" customHeight="1">
      <c r="A37" s="627"/>
      <c r="B37" s="702" t="s">
        <v>104</v>
      </c>
      <c r="C37" s="920" t="s">
        <v>7</v>
      </c>
      <c r="D37" s="920"/>
      <c r="E37" s="920"/>
      <c r="F37" s="920"/>
      <c r="G37" s="920"/>
      <c r="H37" s="920"/>
      <c r="I37" s="920"/>
      <c r="J37" s="703" t="s">
        <v>56</v>
      </c>
      <c r="K37" s="703" t="s">
        <v>57</v>
      </c>
      <c r="L37" s="920" t="s">
        <v>58</v>
      </c>
      <c r="M37" s="920"/>
      <c r="N37" s="704" t="s">
        <v>59</v>
      </c>
    </row>
    <row r="38" spans="1:14">
      <c r="A38" s="804"/>
      <c r="B38" s="705" t="s">
        <v>157</v>
      </c>
      <c r="C38" s="949" t="s">
        <v>287</v>
      </c>
      <c r="D38" s="949"/>
      <c r="E38" s="949"/>
      <c r="F38" s="949"/>
      <c r="G38" s="949"/>
      <c r="H38" s="949"/>
      <c r="I38" s="949"/>
      <c r="J38" s="706"/>
      <c r="K38" s="707">
        <f>VLOOKUP(B38,[34]EQUIPOS!$C$6:$G$137,5,0)</f>
        <v>2458.7841184074</v>
      </c>
      <c r="L38" s="955">
        <f>1/38.125</f>
        <v>2.6229508196721311E-2</v>
      </c>
      <c r="M38" s="955"/>
      <c r="N38" s="708">
        <f>K38*L38</f>
        <v>64.492698187735087</v>
      </c>
    </row>
    <row r="39" spans="1:14">
      <c r="A39" s="804"/>
      <c r="B39" s="709"/>
      <c r="C39" s="943"/>
      <c r="D39" s="943"/>
      <c r="E39" s="943"/>
      <c r="F39" s="943"/>
      <c r="G39" s="943"/>
      <c r="H39" s="943"/>
      <c r="I39" s="943"/>
      <c r="J39" s="710"/>
      <c r="K39" s="711"/>
      <c r="L39" s="955"/>
      <c r="M39" s="955"/>
      <c r="N39" s="708">
        <f t="shared" ref="N39:N51" si="0">K39*L39</f>
        <v>0</v>
      </c>
    </row>
    <row r="40" spans="1:14">
      <c r="A40" s="804"/>
      <c r="B40" s="709"/>
      <c r="C40" s="943"/>
      <c r="D40" s="943"/>
      <c r="E40" s="943"/>
      <c r="F40" s="943"/>
      <c r="G40" s="943"/>
      <c r="H40" s="943"/>
      <c r="I40" s="943"/>
      <c r="J40" s="710"/>
      <c r="K40" s="711"/>
      <c r="L40" s="953"/>
      <c r="M40" s="953"/>
      <c r="N40" s="708">
        <f t="shared" si="0"/>
        <v>0</v>
      </c>
    </row>
    <row r="41" spans="1:14">
      <c r="A41" s="804"/>
      <c r="B41" s="709"/>
      <c r="C41" s="943"/>
      <c r="D41" s="943"/>
      <c r="E41" s="943"/>
      <c r="F41" s="943"/>
      <c r="G41" s="943"/>
      <c r="H41" s="943"/>
      <c r="I41" s="943"/>
      <c r="J41" s="710"/>
      <c r="K41" s="711"/>
      <c r="L41" s="953"/>
      <c r="M41" s="953"/>
      <c r="N41" s="708">
        <f t="shared" si="0"/>
        <v>0</v>
      </c>
    </row>
    <row r="42" spans="1:14">
      <c r="A42" s="804"/>
      <c r="B42" s="709"/>
      <c r="C42" s="943"/>
      <c r="D42" s="943"/>
      <c r="E42" s="943"/>
      <c r="F42" s="943"/>
      <c r="G42" s="943"/>
      <c r="H42" s="943"/>
      <c r="I42" s="943"/>
      <c r="J42" s="710"/>
      <c r="K42" s="711"/>
      <c r="L42" s="953"/>
      <c r="M42" s="953"/>
      <c r="N42" s="708">
        <f t="shared" si="0"/>
        <v>0</v>
      </c>
    </row>
    <row r="43" spans="1:14">
      <c r="A43" s="804"/>
      <c r="B43" s="709"/>
      <c r="C43" s="943"/>
      <c r="D43" s="943"/>
      <c r="E43" s="943"/>
      <c r="F43" s="943"/>
      <c r="G43" s="943"/>
      <c r="H43" s="943"/>
      <c r="I43" s="943"/>
      <c r="J43" s="710"/>
      <c r="K43" s="711"/>
      <c r="L43" s="953"/>
      <c r="M43" s="953"/>
      <c r="N43" s="708">
        <f t="shared" si="0"/>
        <v>0</v>
      </c>
    </row>
    <row r="44" spans="1:14">
      <c r="A44" s="804"/>
      <c r="B44" s="709"/>
      <c r="C44" s="943"/>
      <c r="D44" s="943"/>
      <c r="E44" s="943"/>
      <c r="F44" s="943"/>
      <c r="G44" s="943"/>
      <c r="H44" s="943"/>
      <c r="I44" s="943"/>
      <c r="J44" s="710"/>
      <c r="K44" s="711"/>
      <c r="L44" s="953"/>
      <c r="M44" s="953"/>
      <c r="N44" s="708">
        <f t="shared" si="0"/>
        <v>0</v>
      </c>
    </row>
    <row r="45" spans="1:14">
      <c r="A45" s="804"/>
      <c r="B45" s="709"/>
      <c r="C45" s="943"/>
      <c r="D45" s="943"/>
      <c r="E45" s="943"/>
      <c r="F45" s="943"/>
      <c r="G45" s="943"/>
      <c r="H45" s="943"/>
      <c r="I45" s="943"/>
      <c r="J45" s="710"/>
      <c r="K45" s="711"/>
      <c r="L45" s="953"/>
      <c r="M45" s="953"/>
      <c r="N45" s="708">
        <f t="shared" si="0"/>
        <v>0</v>
      </c>
    </row>
    <row r="46" spans="1:14">
      <c r="A46" s="804"/>
      <c r="B46" s="709"/>
      <c r="C46" s="943"/>
      <c r="D46" s="943"/>
      <c r="E46" s="943"/>
      <c r="F46" s="943"/>
      <c r="G46" s="943"/>
      <c r="H46" s="943"/>
      <c r="I46" s="943"/>
      <c r="J46" s="710"/>
      <c r="K46" s="711"/>
      <c r="L46" s="953"/>
      <c r="M46" s="953"/>
      <c r="N46" s="708">
        <f t="shared" si="0"/>
        <v>0</v>
      </c>
    </row>
    <row r="47" spans="1:14">
      <c r="A47" s="804"/>
      <c r="B47" s="709"/>
      <c r="C47" s="943"/>
      <c r="D47" s="943"/>
      <c r="E47" s="943"/>
      <c r="F47" s="943"/>
      <c r="G47" s="943"/>
      <c r="H47" s="943"/>
      <c r="I47" s="943"/>
      <c r="J47" s="710"/>
      <c r="K47" s="711"/>
      <c r="L47" s="953"/>
      <c r="M47" s="953"/>
      <c r="N47" s="708">
        <f t="shared" si="0"/>
        <v>0</v>
      </c>
    </row>
    <row r="48" spans="1:14">
      <c r="A48" s="804"/>
      <c r="B48" s="709"/>
      <c r="C48" s="943"/>
      <c r="D48" s="943"/>
      <c r="E48" s="943"/>
      <c r="F48" s="943"/>
      <c r="G48" s="943"/>
      <c r="H48" s="943"/>
      <c r="I48" s="943"/>
      <c r="J48" s="710"/>
      <c r="K48" s="711"/>
      <c r="L48" s="953"/>
      <c r="M48" s="953"/>
      <c r="N48" s="708">
        <f t="shared" si="0"/>
        <v>0</v>
      </c>
    </row>
    <row r="49" spans="1:14">
      <c r="A49" s="633"/>
      <c r="B49" s="709"/>
      <c r="C49" s="943"/>
      <c r="D49" s="943"/>
      <c r="E49" s="943"/>
      <c r="F49" s="943"/>
      <c r="G49" s="943"/>
      <c r="H49" s="943"/>
      <c r="I49" s="943"/>
      <c r="J49" s="710"/>
      <c r="K49" s="711"/>
      <c r="L49" s="953"/>
      <c r="M49" s="953"/>
      <c r="N49" s="708">
        <f t="shared" si="0"/>
        <v>0</v>
      </c>
    </row>
    <row r="50" spans="1:14">
      <c r="A50" s="633"/>
      <c r="B50" s="709"/>
      <c r="C50" s="943"/>
      <c r="D50" s="943"/>
      <c r="E50" s="943"/>
      <c r="F50" s="943"/>
      <c r="G50" s="943"/>
      <c r="H50" s="943"/>
      <c r="I50" s="943"/>
      <c r="J50" s="710"/>
      <c r="K50" s="711"/>
      <c r="L50" s="953"/>
      <c r="M50" s="953"/>
      <c r="N50" s="708">
        <f t="shared" si="0"/>
        <v>0</v>
      </c>
    </row>
    <row r="51" spans="1:14">
      <c r="A51" s="633"/>
      <c r="B51" s="529"/>
      <c r="C51" s="943"/>
      <c r="D51" s="943"/>
      <c r="E51" s="943"/>
      <c r="F51" s="943"/>
      <c r="G51" s="943"/>
      <c r="H51" s="943"/>
      <c r="I51" s="943"/>
      <c r="J51" s="710"/>
      <c r="K51" s="711"/>
      <c r="L51" s="953"/>
      <c r="M51" s="953"/>
      <c r="N51" s="708">
        <f t="shared" si="0"/>
        <v>0</v>
      </c>
    </row>
    <row r="52" spans="1:14" ht="15.75" customHeight="1" thickBot="1">
      <c r="A52" s="633"/>
      <c r="B52" s="712"/>
      <c r="C52" s="1015" t="s">
        <v>132</v>
      </c>
      <c r="D52" s="1015"/>
      <c r="E52" s="1015"/>
      <c r="F52" s="1015"/>
      <c r="G52" s="1015"/>
      <c r="H52" s="1015"/>
      <c r="I52" s="1015"/>
      <c r="J52" s="713"/>
      <c r="K52" s="714"/>
      <c r="L52" s="954">
        <v>0.02</v>
      </c>
      <c r="M52" s="954"/>
      <c r="N52" s="533">
        <f>L52*N98</f>
        <v>10.918032786885247</v>
      </c>
    </row>
    <row r="53" spans="1:14" ht="15" thickBot="1">
      <c r="A53" s="627"/>
      <c r="B53" s="930" t="s">
        <v>60</v>
      </c>
      <c r="C53" s="931"/>
      <c r="D53" s="931"/>
      <c r="E53" s="931"/>
      <c r="F53" s="931"/>
      <c r="G53" s="931"/>
      <c r="H53" s="931"/>
      <c r="I53" s="931"/>
      <c r="J53" s="931"/>
      <c r="K53" s="931"/>
      <c r="L53" s="931"/>
      <c r="M53" s="932"/>
      <c r="N53" s="716">
        <f>SUM(N38:N52)</f>
        <v>75.410730974620336</v>
      </c>
    </row>
    <row r="54" spans="1:14" ht="3" customHeight="1">
      <c r="A54" s="627"/>
      <c r="B54" s="296"/>
      <c r="C54" s="255"/>
      <c r="D54" s="255"/>
      <c r="E54" s="255"/>
      <c r="F54" s="255"/>
      <c r="G54" s="255"/>
      <c r="H54" s="255"/>
      <c r="I54" s="255"/>
      <c r="J54" s="255"/>
      <c r="K54" s="255"/>
      <c r="L54" s="255"/>
      <c r="M54" s="255"/>
      <c r="N54" s="256"/>
    </row>
    <row r="55" spans="1:14" ht="19.899999999999999" customHeight="1">
      <c r="A55" s="627"/>
      <c r="B55" s="936" t="s">
        <v>61</v>
      </c>
      <c r="C55" s="937"/>
      <c r="D55" s="937"/>
      <c r="E55" s="937"/>
      <c r="F55" s="937"/>
      <c r="G55" s="937"/>
      <c r="H55" s="937"/>
      <c r="I55" s="937"/>
      <c r="J55" s="937"/>
      <c r="K55" s="937"/>
      <c r="L55" s="937"/>
      <c r="M55" s="937"/>
      <c r="N55" s="938"/>
    </row>
    <row r="56" spans="1:14" ht="6.75" customHeight="1" thickBot="1">
      <c r="A56" s="627"/>
      <c r="B56" s="946"/>
      <c r="C56" s="947"/>
      <c r="D56" s="947"/>
      <c r="E56" s="947"/>
      <c r="F56" s="947"/>
      <c r="G56" s="947"/>
      <c r="H56" s="947"/>
      <c r="I56" s="947"/>
      <c r="J56" s="947"/>
      <c r="K56" s="947"/>
      <c r="L56" s="947"/>
      <c r="M56" s="947"/>
      <c r="N56" s="948"/>
    </row>
    <row r="57" spans="1:14" ht="21" customHeight="1">
      <c r="A57" s="627"/>
      <c r="B57" s="702" t="s">
        <v>104</v>
      </c>
      <c r="C57" s="920" t="s">
        <v>7</v>
      </c>
      <c r="D57" s="920"/>
      <c r="E57" s="920"/>
      <c r="F57" s="920"/>
      <c r="G57" s="920"/>
      <c r="H57" s="920"/>
      <c r="I57" s="920"/>
      <c r="J57" s="703" t="s">
        <v>53</v>
      </c>
      <c r="K57" s="703" t="s">
        <v>9</v>
      </c>
      <c r="L57" s="920" t="s">
        <v>62</v>
      </c>
      <c r="M57" s="920"/>
      <c r="N57" s="704" t="s">
        <v>59</v>
      </c>
    </row>
    <row r="58" spans="1:14">
      <c r="A58" s="805"/>
      <c r="B58" s="705" t="s">
        <v>158</v>
      </c>
      <c r="C58" s="949" t="s">
        <v>288</v>
      </c>
      <c r="D58" s="949"/>
      <c r="E58" s="949"/>
      <c r="F58" s="949"/>
      <c r="G58" s="949"/>
      <c r="H58" s="949"/>
      <c r="I58" s="949"/>
      <c r="J58" s="717" t="s">
        <v>156</v>
      </c>
      <c r="K58" s="808">
        <v>1.0509999999999999</v>
      </c>
      <c r="L58" s="1013">
        <f>VLOOKUP(B58,[34]MATERIALES!$C$6:$F$373,4,0)</f>
        <v>4927.6831810756075</v>
      </c>
      <c r="M58" s="1014"/>
      <c r="N58" s="708">
        <f>K58*L58</f>
        <v>5178.9950233104628</v>
      </c>
    </row>
    <row r="59" spans="1:14">
      <c r="A59" s="805"/>
      <c r="B59" s="709" t="s">
        <v>289</v>
      </c>
      <c r="C59" s="943" t="s">
        <v>290</v>
      </c>
      <c r="D59" s="943"/>
      <c r="E59" s="943"/>
      <c r="F59" s="943"/>
      <c r="G59" s="943"/>
      <c r="H59" s="943"/>
      <c r="I59" s="943"/>
      <c r="J59" s="719" t="s">
        <v>156</v>
      </c>
      <c r="K59" s="720">
        <v>3.7600000000000001E-2</v>
      </c>
      <c r="L59" s="1011">
        <f>VLOOKUP(B59,[34]MATERIALES!$C$6:$F$373,4,0)</f>
        <v>7805.8628334286122</v>
      </c>
      <c r="M59" s="1012"/>
      <c r="N59" s="708">
        <f t="shared" ref="N59:N72" si="1">K59*L59</f>
        <v>293.50044253691584</v>
      </c>
    </row>
    <row r="60" spans="1:14">
      <c r="A60" s="805"/>
      <c r="B60" s="709"/>
      <c r="C60" s="943"/>
      <c r="D60" s="943"/>
      <c r="E60" s="943"/>
      <c r="F60" s="943"/>
      <c r="G60" s="943"/>
      <c r="H60" s="943"/>
      <c r="I60" s="943"/>
      <c r="J60" s="719"/>
      <c r="K60" s="720"/>
      <c r="L60" s="1011"/>
      <c r="M60" s="1012"/>
      <c r="N60" s="708">
        <f t="shared" si="1"/>
        <v>0</v>
      </c>
    </row>
    <row r="61" spans="1:14">
      <c r="A61" s="805"/>
      <c r="B61" s="709"/>
      <c r="C61" s="943"/>
      <c r="D61" s="943"/>
      <c r="E61" s="943"/>
      <c r="F61" s="943"/>
      <c r="G61" s="943"/>
      <c r="H61" s="943"/>
      <c r="I61" s="943"/>
      <c r="J61" s="719"/>
      <c r="K61" s="720"/>
      <c r="L61" s="1011"/>
      <c r="M61" s="1012"/>
      <c r="N61" s="708">
        <f t="shared" si="1"/>
        <v>0</v>
      </c>
    </row>
    <row r="62" spans="1:14">
      <c r="A62" s="805"/>
      <c r="B62" s="709"/>
      <c r="C62" s="943"/>
      <c r="D62" s="943"/>
      <c r="E62" s="943"/>
      <c r="F62" s="943"/>
      <c r="G62" s="943"/>
      <c r="H62" s="943"/>
      <c r="I62" s="943"/>
      <c r="J62" s="719"/>
      <c r="K62" s="720"/>
      <c r="L62" s="1011"/>
      <c r="M62" s="1012"/>
      <c r="N62" s="708">
        <f t="shared" si="1"/>
        <v>0</v>
      </c>
    </row>
    <row r="63" spans="1:14">
      <c r="A63" s="805"/>
      <c r="B63" s="709"/>
      <c r="C63" s="943"/>
      <c r="D63" s="943"/>
      <c r="E63" s="943"/>
      <c r="F63" s="943"/>
      <c r="G63" s="943"/>
      <c r="H63" s="943"/>
      <c r="I63" s="943"/>
      <c r="J63" s="719"/>
      <c r="K63" s="720"/>
      <c r="L63" s="1011"/>
      <c r="M63" s="1012"/>
      <c r="N63" s="708">
        <f t="shared" si="1"/>
        <v>0</v>
      </c>
    </row>
    <row r="64" spans="1:14">
      <c r="A64" s="805"/>
      <c r="B64" s="709"/>
      <c r="C64" s="943"/>
      <c r="D64" s="943"/>
      <c r="E64" s="943"/>
      <c r="F64" s="943"/>
      <c r="G64" s="943"/>
      <c r="H64" s="943"/>
      <c r="I64" s="943"/>
      <c r="J64" s="719"/>
      <c r="K64" s="720"/>
      <c r="L64" s="1011"/>
      <c r="M64" s="1012"/>
      <c r="N64" s="708">
        <f t="shared" si="1"/>
        <v>0</v>
      </c>
    </row>
    <row r="65" spans="1:14">
      <c r="A65" s="805"/>
      <c r="B65" s="709"/>
      <c r="C65" s="943"/>
      <c r="D65" s="943"/>
      <c r="E65" s="943"/>
      <c r="F65" s="943"/>
      <c r="G65" s="943"/>
      <c r="H65" s="943"/>
      <c r="I65" s="943"/>
      <c r="J65" s="719"/>
      <c r="K65" s="720"/>
      <c r="L65" s="1011"/>
      <c r="M65" s="1012"/>
      <c r="N65" s="708">
        <f t="shared" si="1"/>
        <v>0</v>
      </c>
    </row>
    <row r="66" spans="1:14">
      <c r="A66" s="805"/>
      <c r="B66" s="709"/>
      <c r="C66" s="943"/>
      <c r="D66" s="943"/>
      <c r="E66" s="943"/>
      <c r="F66" s="943"/>
      <c r="G66" s="943"/>
      <c r="H66" s="943"/>
      <c r="I66" s="943"/>
      <c r="J66" s="719"/>
      <c r="K66" s="720"/>
      <c r="L66" s="1011"/>
      <c r="M66" s="1012"/>
      <c r="N66" s="708">
        <f t="shared" si="1"/>
        <v>0</v>
      </c>
    </row>
    <row r="67" spans="1:14">
      <c r="A67" s="805"/>
      <c r="B67" s="709"/>
      <c r="C67" s="943"/>
      <c r="D67" s="943"/>
      <c r="E67" s="943"/>
      <c r="F67" s="943"/>
      <c r="G67" s="943"/>
      <c r="H67" s="943"/>
      <c r="I67" s="943"/>
      <c r="J67" s="719"/>
      <c r="K67" s="720"/>
      <c r="L67" s="1011"/>
      <c r="M67" s="1012"/>
      <c r="N67" s="708">
        <f t="shared" si="1"/>
        <v>0</v>
      </c>
    </row>
    <row r="68" spans="1:14">
      <c r="A68" s="805"/>
      <c r="B68" s="709"/>
      <c r="C68" s="943"/>
      <c r="D68" s="943"/>
      <c r="E68" s="943"/>
      <c r="F68" s="943"/>
      <c r="G68" s="943"/>
      <c r="H68" s="943"/>
      <c r="I68" s="943"/>
      <c r="J68" s="719"/>
      <c r="K68" s="720"/>
      <c r="L68" s="1011"/>
      <c r="M68" s="1012"/>
      <c r="N68" s="708">
        <f t="shared" si="1"/>
        <v>0</v>
      </c>
    </row>
    <row r="69" spans="1:14">
      <c r="A69" s="805"/>
      <c r="B69" s="709"/>
      <c r="C69" s="943"/>
      <c r="D69" s="943"/>
      <c r="E69" s="943"/>
      <c r="F69" s="943"/>
      <c r="G69" s="943"/>
      <c r="H69" s="943"/>
      <c r="I69" s="943"/>
      <c r="J69" s="719"/>
      <c r="K69" s="720"/>
      <c r="L69" s="1011"/>
      <c r="M69" s="1012"/>
      <c r="N69" s="708">
        <f t="shared" si="1"/>
        <v>0</v>
      </c>
    </row>
    <row r="70" spans="1:14">
      <c r="A70" s="805"/>
      <c r="B70" s="709"/>
      <c r="C70" s="943"/>
      <c r="D70" s="943"/>
      <c r="E70" s="943"/>
      <c r="F70" s="943"/>
      <c r="G70" s="943"/>
      <c r="H70" s="943"/>
      <c r="I70" s="943"/>
      <c r="J70" s="719"/>
      <c r="K70" s="720"/>
      <c r="L70" s="1011"/>
      <c r="M70" s="1012"/>
      <c r="N70" s="708">
        <f t="shared" si="1"/>
        <v>0</v>
      </c>
    </row>
    <row r="71" spans="1:14">
      <c r="A71" s="805"/>
      <c r="B71" s="709"/>
      <c r="C71" s="943"/>
      <c r="D71" s="943"/>
      <c r="E71" s="943"/>
      <c r="F71" s="943"/>
      <c r="G71" s="943"/>
      <c r="H71" s="943"/>
      <c r="I71" s="943"/>
      <c r="J71" s="719"/>
      <c r="K71" s="720"/>
      <c r="L71" s="1011"/>
      <c r="M71" s="1012"/>
      <c r="N71" s="708">
        <f t="shared" si="1"/>
        <v>0</v>
      </c>
    </row>
    <row r="72" spans="1:14" ht="15.75" customHeight="1" thickBot="1">
      <c r="A72" s="633"/>
      <c r="B72" s="721"/>
      <c r="C72" s="933"/>
      <c r="D72" s="933"/>
      <c r="E72" s="933"/>
      <c r="F72" s="933"/>
      <c r="G72" s="933"/>
      <c r="H72" s="933"/>
      <c r="I72" s="933"/>
      <c r="J72" s="713"/>
      <c r="K72" s="722"/>
      <c r="L72" s="1118"/>
      <c r="M72" s="1119"/>
      <c r="N72" s="723">
        <f t="shared" si="1"/>
        <v>0</v>
      </c>
    </row>
    <row r="73" spans="1:14" ht="15" thickBot="1">
      <c r="A73" s="627"/>
      <c r="B73" s="930" t="s">
        <v>60</v>
      </c>
      <c r="C73" s="931"/>
      <c r="D73" s="931"/>
      <c r="E73" s="931"/>
      <c r="F73" s="931"/>
      <c r="G73" s="931"/>
      <c r="H73" s="931"/>
      <c r="I73" s="931"/>
      <c r="J73" s="931"/>
      <c r="K73" s="931"/>
      <c r="L73" s="931"/>
      <c r="M73" s="932"/>
      <c r="N73" s="724">
        <f>SUM(N58:N72)</f>
        <v>5472.4954658473789</v>
      </c>
    </row>
    <row r="74" spans="1:14" ht="4.5" customHeight="1">
      <c r="A74" s="627"/>
      <c r="B74" s="254"/>
      <c r="C74" s="255"/>
      <c r="D74" s="255"/>
      <c r="E74" s="255"/>
      <c r="F74" s="255"/>
      <c r="G74" s="255"/>
      <c r="H74" s="255"/>
      <c r="I74" s="255"/>
      <c r="J74" s="255"/>
      <c r="K74" s="255"/>
      <c r="L74" s="255"/>
      <c r="M74" s="255"/>
      <c r="N74" s="256"/>
    </row>
    <row r="75" spans="1:14" s="674" customFormat="1" ht="19.149999999999999" customHeight="1">
      <c r="A75" s="694"/>
      <c r="B75" s="936" t="s">
        <v>63</v>
      </c>
      <c r="C75" s="937"/>
      <c r="D75" s="937"/>
      <c r="E75" s="937"/>
      <c r="F75" s="937"/>
      <c r="G75" s="937"/>
      <c r="H75" s="937"/>
      <c r="I75" s="937"/>
      <c r="J75" s="937"/>
      <c r="K75" s="937"/>
      <c r="L75" s="937"/>
      <c r="M75" s="937"/>
      <c r="N75" s="938"/>
    </row>
    <row r="76" spans="1:14" ht="6.75" customHeight="1" thickBot="1">
      <c r="A76" s="627"/>
      <c r="B76" s="939"/>
      <c r="C76" s="940"/>
      <c r="D76" s="940"/>
      <c r="E76" s="940"/>
      <c r="F76" s="940"/>
      <c r="G76" s="940"/>
      <c r="H76" s="940"/>
      <c r="I76" s="940"/>
      <c r="J76" s="940"/>
      <c r="K76" s="940"/>
      <c r="L76" s="940"/>
      <c r="M76" s="940"/>
      <c r="N76" s="941"/>
    </row>
    <row r="77" spans="1:14" ht="21" customHeight="1">
      <c r="A77" s="627"/>
      <c r="B77" s="725" t="s">
        <v>104</v>
      </c>
      <c r="C77" s="942" t="s">
        <v>7</v>
      </c>
      <c r="D77" s="942"/>
      <c r="E77" s="942"/>
      <c r="F77" s="942"/>
      <c r="G77" s="942"/>
      <c r="H77" s="942"/>
      <c r="I77" s="726" t="s">
        <v>53</v>
      </c>
      <c r="J77" s="726" t="s">
        <v>244</v>
      </c>
      <c r="K77" s="726" t="s">
        <v>134</v>
      </c>
      <c r="L77" s="726" t="s">
        <v>135</v>
      </c>
      <c r="M77" s="726" t="s">
        <v>68</v>
      </c>
      <c r="N77" s="727" t="s">
        <v>59</v>
      </c>
    </row>
    <row r="78" spans="1:14">
      <c r="A78" s="633"/>
      <c r="B78" s="552" t="s">
        <v>291</v>
      </c>
      <c r="C78" s="1008" t="s">
        <v>292</v>
      </c>
      <c r="D78" s="1009"/>
      <c r="E78" s="1009"/>
      <c r="F78" s="1009"/>
      <c r="G78" s="1009"/>
      <c r="H78" s="1010"/>
      <c r="I78" s="729" t="s">
        <v>152</v>
      </c>
      <c r="J78" s="730">
        <v>1.0509999999999999</v>
      </c>
      <c r="K78" s="730">
        <v>65</v>
      </c>
      <c r="L78" s="730">
        <f>J78*K78</f>
        <v>68.314999999999998</v>
      </c>
      <c r="M78" s="731">
        <f>VLOOKUP(B78,[34]TRANSPORTE!$C$6:$F$40,4,0)</f>
        <v>0.7174513379732903</v>
      </c>
      <c r="N78" s="732">
        <f>L78*M78</f>
        <v>49.012688153645328</v>
      </c>
    </row>
    <row r="79" spans="1:14">
      <c r="A79" s="633"/>
      <c r="B79" s="557"/>
      <c r="C79" s="924"/>
      <c r="D79" s="925"/>
      <c r="E79" s="925"/>
      <c r="F79" s="925"/>
      <c r="G79" s="925"/>
      <c r="H79" s="926"/>
      <c r="I79" s="733"/>
      <c r="J79" s="734"/>
      <c r="K79" s="734"/>
      <c r="L79" s="734"/>
      <c r="M79" s="735"/>
      <c r="N79" s="732">
        <f t="shared" ref="N79:N82" si="2">L79*M79</f>
        <v>0</v>
      </c>
    </row>
    <row r="80" spans="1:14">
      <c r="A80" s="633"/>
      <c r="B80" s="557"/>
      <c r="C80" s="924"/>
      <c r="D80" s="925"/>
      <c r="E80" s="925"/>
      <c r="F80" s="925"/>
      <c r="G80" s="925"/>
      <c r="H80" s="926"/>
      <c r="I80" s="733"/>
      <c r="J80" s="734"/>
      <c r="K80" s="734"/>
      <c r="L80" s="734"/>
      <c r="M80" s="735"/>
      <c r="N80" s="732">
        <f t="shared" si="2"/>
        <v>0</v>
      </c>
    </row>
    <row r="81" spans="1:14">
      <c r="A81" s="633"/>
      <c r="B81" s="557"/>
      <c r="C81" s="924"/>
      <c r="D81" s="925"/>
      <c r="E81" s="925"/>
      <c r="F81" s="925"/>
      <c r="G81" s="925"/>
      <c r="H81" s="926"/>
      <c r="I81" s="733"/>
      <c r="J81" s="734"/>
      <c r="K81" s="734"/>
      <c r="L81" s="734"/>
      <c r="M81" s="735"/>
      <c r="N81" s="732">
        <f t="shared" si="2"/>
        <v>0</v>
      </c>
    </row>
    <row r="82" spans="1:14" ht="15.75" customHeight="1" thickBot="1">
      <c r="A82" s="633"/>
      <c r="B82" s="712"/>
      <c r="C82" s="927"/>
      <c r="D82" s="928"/>
      <c r="E82" s="928"/>
      <c r="F82" s="928"/>
      <c r="G82" s="928"/>
      <c r="H82" s="929"/>
      <c r="I82" s="736"/>
      <c r="J82" s="737"/>
      <c r="K82" s="737"/>
      <c r="L82" s="737"/>
      <c r="M82" s="738"/>
      <c r="N82" s="739">
        <f t="shared" si="2"/>
        <v>0</v>
      </c>
    </row>
    <row r="83" spans="1:14" ht="15" thickBot="1">
      <c r="A83" s="627"/>
      <c r="B83" s="930" t="s">
        <v>60</v>
      </c>
      <c r="C83" s="931"/>
      <c r="D83" s="931"/>
      <c r="E83" s="931"/>
      <c r="F83" s="931"/>
      <c r="G83" s="931"/>
      <c r="H83" s="931"/>
      <c r="I83" s="931"/>
      <c r="J83" s="931"/>
      <c r="K83" s="931"/>
      <c r="L83" s="931"/>
      <c r="M83" s="932"/>
      <c r="N83" s="724">
        <f>SUM(N78:N82)</f>
        <v>49.012688153645328</v>
      </c>
    </row>
    <row r="84" spans="1:14" ht="3.75" customHeight="1">
      <c r="A84" s="627"/>
      <c r="B84" s="254"/>
      <c r="C84" s="255"/>
      <c r="D84" s="255"/>
      <c r="E84" s="255"/>
      <c r="F84" s="255"/>
      <c r="G84" s="255"/>
      <c r="H84" s="255"/>
      <c r="I84" s="255"/>
      <c r="J84" s="255"/>
      <c r="K84" s="255"/>
      <c r="L84" s="255"/>
      <c r="M84" s="255"/>
      <c r="N84" s="256"/>
    </row>
    <row r="85" spans="1:14" ht="19.899999999999999" customHeight="1">
      <c r="A85" s="627"/>
      <c r="B85" s="894" t="s">
        <v>69</v>
      </c>
      <c r="C85" s="895"/>
      <c r="D85" s="895"/>
      <c r="E85" s="895"/>
      <c r="F85" s="895"/>
      <c r="G85" s="895"/>
      <c r="H85" s="895"/>
      <c r="I85" s="895"/>
      <c r="J85" s="895"/>
      <c r="K85" s="895"/>
      <c r="L85" s="895"/>
      <c r="M85" s="895"/>
      <c r="N85" s="896"/>
    </row>
    <row r="86" spans="1:14" ht="5.25" customHeight="1" thickBot="1">
      <c r="A86" s="627"/>
      <c r="B86" s="917"/>
      <c r="C86" s="918"/>
      <c r="D86" s="918"/>
      <c r="E86" s="918"/>
      <c r="F86" s="918"/>
      <c r="G86" s="918"/>
      <c r="H86" s="918"/>
      <c r="I86" s="918"/>
      <c r="J86" s="918"/>
      <c r="K86" s="918"/>
      <c r="L86" s="918"/>
      <c r="M86" s="918"/>
      <c r="N86" s="919"/>
    </row>
    <row r="87" spans="1:14" ht="21" customHeight="1">
      <c r="A87" s="627"/>
      <c r="B87" s="702" t="s">
        <v>104</v>
      </c>
      <c r="C87" s="920" t="s">
        <v>7</v>
      </c>
      <c r="D87" s="920"/>
      <c r="E87" s="920"/>
      <c r="F87" s="920"/>
      <c r="G87" s="920"/>
      <c r="H87" s="920"/>
      <c r="I87" s="703" t="s">
        <v>71</v>
      </c>
      <c r="J87" s="703" t="s">
        <v>137</v>
      </c>
      <c r="K87" s="703" t="s">
        <v>247</v>
      </c>
      <c r="L87" s="920" t="s">
        <v>58</v>
      </c>
      <c r="M87" s="920"/>
      <c r="N87" s="704" t="s">
        <v>59</v>
      </c>
    </row>
    <row r="88" spans="1:14">
      <c r="A88" s="807"/>
      <c r="B88" s="728" t="s">
        <v>149</v>
      </c>
      <c r="C88" s="921" t="s">
        <v>293</v>
      </c>
      <c r="D88" s="922"/>
      <c r="E88" s="922"/>
      <c r="F88" s="922"/>
      <c r="G88" s="922"/>
      <c r="H88" s="922"/>
      <c r="I88" s="731">
        <f>K88/J88*100</f>
        <v>33333.333333333336</v>
      </c>
      <c r="J88" s="567">
        <v>185</v>
      </c>
      <c r="K88" s="740">
        <f>VLOOKUP(B88,'[34]MANO DE OBRA'!$C$15:$F$79,4,0)</f>
        <v>61666.666666666672</v>
      </c>
      <c r="L88" s="915">
        <v>305</v>
      </c>
      <c r="M88" s="916"/>
      <c r="N88" s="569">
        <f>K88/L88</f>
        <v>202.1857923497268</v>
      </c>
    </row>
    <row r="89" spans="1:14">
      <c r="A89" s="807"/>
      <c r="B89" s="741" t="s">
        <v>139</v>
      </c>
      <c r="C89" s="905" t="s">
        <v>253</v>
      </c>
      <c r="D89" s="906"/>
      <c r="E89" s="906"/>
      <c r="F89" s="906"/>
      <c r="G89" s="906"/>
      <c r="H89" s="907"/>
      <c r="I89" s="735">
        <f>K89/J89*100</f>
        <v>56666.666666666672</v>
      </c>
      <c r="J89" s="571">
        <v>185</v>
      </c>
      <c r="K89" s="742">
        <f>VLOOKUP(B89,'[34]MANO DE OBRA'!$C$15:$F$79,4,0)</f>
        <v>104833.33333333334</v>
      </c>
      <c r="L89" s="1006">
        <v>305</v>
      </c>
      <c r="M89" s="1007"/>
      <c r="N89" s="569">
        <f>K89/L89</f>
        <v>343.71584699453553</v>
      </c>
    </row>
    <row r="90" spans="1:14">
      <c r="A90" s="807"/>
      <c r="B90" s="741"/>
      <c r="C90" s="905"/>
      <c r="D90" s="906"/>
      <c r="E90" s="906"/>
      <c r="F90" s="906"/>
      <c r="G90" s="906"/>
      <c r="H90" s="907"/>
      <c r="I90" s="735"/>
      <c r="J90" s="571"/>
      <c r="K90" s="742"/>
      <c r="L90" s="908"/>
      <c r="M90" s="909"/>
      <c r="N90" s="573"/>
    </row>
    <row r="91" spans="1:14">
      <c r="A91" s="807"/>
      <c r="B91" s="741"/>
      <c r="C91" s="905"/>
      <c r="D91" s="906"/>
      <c r="E91" s="906"/>
      <c r="F91" s="906"/>
      <c r="G91" s="906"/>
      <c r="H91" s="907"/>
      <c r="I91" s="735"/>
      <c r="J91" s="571"/>
      <c r="K91" s="742"/>
      <c r="L91" s="908"/>
      <c r="M91" s="909"/>
      <c r="N91" s="573"/>
    </row>
    <row r="92" spans="1:14">
      <c r="A92" s="807"/>
      <c r="B92" s="741"/>
      <c r="C92" s="905"/>
      <c r="D92" s="906"/>
      <c r="E92" s="906"/>
      <c r="F92" s="906"/>
      <c r="G92" s="906"/>
      <c r="H92" s="907"/>
      <c r="I92" s="735"/>
      <c r="J92" s="571"/>
      <c r="K92" s="742"/>
      <c r="L92" s="908"/>
      <c r="M92" s="909"/>
      <c r="N92" s="573"/>
    </row>
    <row r="93" spans="1:14">
      <c r="A93" s="807"/>
      <c r="B93" s="741"/>
      <c r="C93" s="905"/>
      <c r="D93" s="906"/>
      <c r="E93" s="906"/>
      <c r="F93" s="906"/>
      <c r="G93" s="906"/>
      <c r="H93" s="907"/>
      <c r="I93" s="735"/>
      <c r="J93" s="571"/>
      <c r="K93" s="742"/>
      <c r="L93" s="908"/>
      <c r="M93" s="909"/>
      <c r="N93" s="573"/>
    </row>
    <row r="94" spans="1:14">
      <c r="A94" s="633"/>
      <c r="B94" s="741"/>
      <c r="C94" s="905"/>
      <c r="D94" s="906"/>
      <c r="E94" s="906"/>
      <c r="F94" s="906"/>
      <c r="G94" s="906"/>
      <c r="H94" s="907"/>
      <c r="I94" s="735"/>
      <c r="J94" s="571"/>
      <c r="K94" s="742"/>
      <c r="L94" s="908"/>
      <c r="M94" s="909"/>
      <c r="N94" s="573"/>
    </row>
    <row r="95" spans="1:14">
      <c r="A95" s="633"/>
      <c r="B95" s="741"/>
      <c r="C95" s="905"/>
      <c r="D95" s="906"/>
      <c r="E95" s="906"/>
      <c r="F95" s="906"/>
      <c r="G95" s="906"/>
      <c r="H95" s="907"/>
      <c r="I95" s="735"/>
      <c r="J95" s="571"/>
      <c r="K95" s="743"/>
      <c r="L95" s="908"/>
      <c r="M95" s="909"/>
      <c r="N95" s="573"/>
    </row>
    <row r="96" spans="1:14">
      <c r="A96" s="633"/>
      <c r="B96" s="741"/>
      <c r="C96" s="905"/>
      <c r="D96" s="906"/>
      <c r="E96" s="906"/>
      <c r="F96" s="906"/>
      <c r="G96" s="906"/>
      <c r="H96" s="907"/>
      <c r="I96" s="735"/>
      <c r="J96" s="571"/>
      <c r="K96" s="743"/>
      <c r="L96" s="908"/>
      <c r="M96" s="909"/>
      <c r="N96" s="573"/>
    </row>
    <row r="97" spans="1:14" ht="15.75" customHeight="1" thickBot="1">
      <c r="A97" s="633"/>
      <c r="B97" s="744"/>
      <c r="C97" s="910"/>
      <c r="D97" s="911"/>
      <c r="E97" s="911"/>
      <c r="F97" s="911"/>
      <c r="G97" s="911"/>
      <c r="H97" s="912"/>
      <c r="I97" s="745"/>
      <c r="J97" s="746"/>
      <c r="K97" s="745"/>
      <c r="L97" s="913"/>
      <c r="M97" s="914"/>
      <c r="N97" s="747"/>
    </row>
    <row r="98" spans="1:14" ht="15" thickBot="1">
      <c r="A98" s="627"/>
      <c r="B98" s="888" t="s">
        <v>60</v>
      </c>
      <c r="C98" s="889"/>
      <c r="D98" s="889"/>
      <c r="E98" s="889"/>
      <c r="F98" s="889"/>
      <c r="G98" s="889"/>
      <c r="H98" s="889"/>
      <c r="I98" s="889"/>
      <c r="J98" s="889"/>
      <c r="K98" s="889"/>
      <c r="L98" s="889"/>
      <c r="M98" s="890"/>
      <c r="N98" s="579">
        <f>SUM(N88:N97)</f>
        <v>545.90163934426232</v>
      </c>
    </row>
    <row r="99" spans="1:14" ht="5.0999999999999996" customHeight="1" thickBot="1">
      <c r="A99" s="627"/>
      <c r="B99" s="254"/>
      <c r="C99" s="255"/>
      <c r="D99" s="255"/>
      <c r="E99" s="255"/>
      <c r="F99" s="255"/>
      <c r="G99" s="255"/>
      <c r="H99" s="255"/>
      <c r="I99" s="255"/>
      <c r="J99" s="255"/>
      <c r="K99" s="255"/>
      <c r="L99" s="255"/>
      <c r="M99" s="255"/>
      <c r="N99" s="256"/>
    </row>
    <row r="100" spans="1:14" ht="15" thickBot="1">
      <c r="A100" s="627"/>
      <c r="B100" s="891" t="s">
        <v>74</v>
      </c>
      <c r="C100" s="892"/>
      <c r="D100" s="892"/>
      <c r="E100" s="892"/>
      <c r="F100" s="892"/>
      <c r="G100" s="892"/>
      <c r="H100" s="892"/>
      <c r="I100" s="892"/>
      <c r="J100" s="892"/>
      <c r="K100" s="892"/>
      <c r="L100" s="892"/>
      <c r="M100" s="893"/>
      <c r="N100" s="579">
        <f>N53+N73+N83+N98</f>
        <v>6142.8205243199072</v>
      </c>
    </row>
    <row r="101" spans="1:14" ht="5.0999999999999996" customHeight="1">
      <c r="A101" s="627"/>
      <c r="B101" s="254"/>
      <c r="C101" s="255"/>
      <c r="D101" s="255"/>
      <c r="E101" s="255"/>
      <c r="F101" s="255"/>
      <c r="G101" s="255"/>
      <c r="H101" s="255"/>
      <c r="I101" s="255"/>
      <c r="J101" s="255"/>
      <c r="K101" s="255"/>
      <c r="L101" s="255"/>
      <c r="M101" s="255"/>
      <c r="N101" s="256"/>
    </row>
    <row r="102" spans="1:14" ht="22.5" customHeight="1">
      <c r="A102" s="627"/>
      <c r="B102" s="894" t="s">
        <v>75</v>
      </c>
      <c r="C102" s="895"/>
      <c r="D102" s="895"/>
      <c r="E102" s="895"/>
      <c r="F102" s="895"/>
      <c r="G102" s="895"/>
      <c r="H102" s="895"/>
      <c r="I102" s="895"/>
      <c r="J102" s="895"/>
      <c r="K102" s="895"/>
      <c r="L102" s="895"/>
      <c r="M102" s="895"/>
      <c r="N102" s="896"/>
    </row>
    <row r="103" spans="1:14" ht="6.75" customHeight="1" thickBot="1">
      <c r="A103" s="627"/>
      <c r="B103" s="897"/>
      <c r="C103" s="898"/>
      <c r="D103" s="898"/>
      <c r="E103" s="898"/>
      <c r="F103" s="898"/>
      <c r="G103" s="898"/>
      <c r="H103" s="898"/>
      <c r="I103" s="898"/>
      <c r="J103" s="898"/>
      <c r="K103" s="898"/>
      <c r="L103" s="898"/>
      <c r="M103" s="898"/>
      <c r="N103" s="899"/>
    </row>
    <row r="104" spans="1:14" ht="17.25" customHeight="1">
      <c r="A104" s="627"/>
      <c r="B104" s="900" t="s">
        <v>7</v>
      </c>
      <c r="C104" s="901"/>
      <c r="D104" s="901"/>
      <c r="E104" s="901"/>
      <c r="F104" s="901"/>
      <c r="G104" s="901"/>
      <c r="H104" s="901"/>
      <c r="I104" s="748"/>
      <c r="J104" s="749"/>
      <c r="K104" s="703" t="s">
        <v>77</v>
      </c>
      <c r="L104" s="902" t="s">
        <v>78</v>
      </c>
      <c r="M104" s="903"/>
      <c r="N104" s="904"/>
    </row>
    <row r="105" spans="1:14" ht="15">
      <c r="A105" s="633"/>
      <c r="B105" s="874" t="s">
        <v>79</v>
      </c>
      <c r="C105" s="875"/>
      <c r="D105" s="875"/>
      <c r="E105" s="875"/>
      <c r="F105" s="875"/>
      <c r="G105" s="875"/>
      <c r="H105" s="875"/>
      <c r="I105" s="750"/>
      <c r="J105" s="751"/>
      <c r="K105" s="584">
        <v>0.2</v>
      </c>
      <c r="L105" s="876">
        <f>K105*N100</f>
        <v>1228.5641048639816</v>
      </c>
      <c r="M105" s="877"/>
      <c r="N105" s="878"/>
    </row>
    <row r="106" spans="1:14" ht="15">
      <c r="A106" s="633"/>
      <c r="B106" s="752" t="s">
        <v>80</v>
      </c>
      <c r="C106" s="753"/>
      <c r="D106" s="753"/>
      <c r="E106" s="753"/>
      <c r="F106" s="753"/>
      <c r="G106" s="753"/>
      <c r="H106" s="753"/>
      <c r="I106" s="750"/>
      <c r="J106" s="751"/>
      <c r="K106" s="584">
        <v>0.05</v>
      </c>
      <c r="L106" s="876">
        <f>K106*N100</f>
        <v>307.1410262159954</v>
      </c>
      <c r="M106" s="877"/>
      <c r="N106" s="878"/>
    </row>
    <row r="107" spans="1:14" ht="15.75" thickBot="1">
      <c r="A107" s="633"/>
      <c r="B107" s="754" t="s">
        <v>81</v>
      </c>
      <c r="C107" s="755"/>
      <c r="D107" s="755"/>
      <c r="E107" s="755"/>
      <c r="F107" s="755"/>
      <c r="G107" s="755"/>
      <c r="H107" s="755"/>
      <c r="I107" s="756"/>
      <c r="J107" s="757"/>
      <c r="K107" s="591">
        <v>0.05</v>
      </c>
      <c r="L107" s="879">
        <f>K107*N100</f>
        <v>307.1410262159954</v>
      </c>
      <c r="M107" s="880"/>
      <c r="N107" s="881"/>
    </row>
    <row r="108" spans="1:14" s="674" customFormat="1" ht="24.75" customHeight="1" thickBot="1">
      <c r="A108" s="694"/>
      <c r="B108" s="882" t="s">
        <v>60</v>
      </c>
      <c r="C108" s="883"/>
      <c r="D108" s="883"/>
      <c r="E108" s="883"/>
      <c r="F108" s="883"/>
      <c r="G108" s="883"/>
      <c r="H108" s="883"/>
      <c r="I108" s="883"/>
      <c r="J108" s="883"/>
      <c r="K108" s="883"/>
      <c r="L108" s="883"/>
      <c r="M108" s="884"/>
      <c r="N108" s="724">
        <f>L105+L106+L107</f>
        <v>1842.8461572959725</v>
      </c>
    </row>
    <row r="109" spans="1:14" ht="6.75" customHeight="1" thickBot="1">
      <c r="A109" s="627"/>
      <c r="B109" s="254"/>
      <c r="C109" s="255"/>
      <c r="D109" s="255"/>
      <c r="E109" s="255"/>
      <c r="F109" s="255"/>
      <c r="G109" s="255"/>
      <c r="H109" s="255"/>
      <c r="I109" s="255"/>
      <c r="J109" s="255"/>
      <c r="K109" s="255"/>
      <c r="L109" s="255"/>
      <c r="M109" s="255"/>
      <c r="N109" s="256"/>
    </row>
    <row r="110" spans="1:14" ht="22.5" customHeight="1" thickBot="1">
      <c r="A110" s="627"/>
      <c r="B110" s="885" t="s">
        <v>141</v>
      </c>
      <c r="C110" s="886"/>
      <c r="D110" s="886"/>
      <c r="E110" s="886"/>
      <c r="F110" s="886"/>
      <c r="G110" s="886"/>
      <c r="H110" s="886"/>
      <c r="I110" s="886"/>
      <c r="J110" s="886"/>
      <c r="K110" s="886"/>
      <c r="L110" s="886"/>
      <c r="M110" s="887"/>
      <c r="N110" s="758">
        <f>N100+N108</f>
        <v>7985.6666816158795</v>
      </c>
    </row>
    <row r="111" spans="1:14" ht="7.5" customHeight="1">
      <c r="A111" s="633"/>
      <c r="B111" s="664"/>
      <c r="C111" s="665"/>
      <c r="D111" s="665"/>
      <c r="E111" s="665"/>
      <c r="F111" s="665"/>
      <c r="G111" s="665"/>
      <c r="H111" s="665"/>
      <c r="I111" s="665"/>
      <c r="J111" s="665"/>
      <c r="K111" s="665"/>
      <c r="L111" s="665"/>
      <c r="M111" s="665"/>
      <c r="N111" s="666"/>
    </row>
    <row r="112" spans="1:14" ht="7.5" customHeight="1">
      <c r="A112" s="633"/>
      <c r="B112" s="692"/>
      <c r="C112" s="228"/>
      <c r="D112" s="228"/>
      <c r="E112" s="228"/>
      <c r="F112" s="228"/>
      <c r="G112" s="228"/>
      <c r="H112" s="228"/>
      <c r="I112" s="228"/>
      <c r="J112" s="228"/>
      <c r="K112" s="228"/>
      <c r="L112" s="228"/>
      <c r="M112" s="228"/>
      <c r="N112" s="693"/>
    </row>
    <row r="113" spans="1:14" ht="10.5" customHeight="1">
      <c r="A113" s="633"/>
      <c r="B113" s="692"/>
      <c r="C113" s="228"/>
      <c r="D113" s="228"/>
      <c r="E113" s="228"/>
      <c r="F113" s="228"/>
      <c r="G113" s="228"/>
      <c r="H113" s="228"/>
      <c r="I113" s="228"/>
      <c r="J113" s="228"/>
      <c r="K113" s="228"/>
      <c r="L113" s="228"/>
      <c r="M113" s="228"/>
      <c r="N113" s="693"/>
    </row>
    <row r="114" spans="1:14" ht="12" customHeight="1">
      <c r="A114" s="633"/>
      <c r="B114" s="692"/>
      <c r="C114" s="228"/>
      <c r="D114" s="228"/>
      <c r="E114" s="228"/>
      <c r="F114" s="228"/>
      <c r="G114" s="228"/>
      <c r="H114" s="228"/>
      <c r="I114" s="228"/>
      <c r="J114" s="228"/>
      <c r="K114" s="228"/>
      <c r="L114" s="228"/>
      <c r="M114" s="228"/>
      <c r="N114" s="693"/>
    </row>
    <row r="115" spans="1:14">
      <c r="A115" s="633"/>
      <c r="B115" s="692"/>
      <c r="C115" s="228"/>
      <c r="D115" s="228"/>
      <c r="E115" s="226" t="s">
        <v>83</v>
      </c>
      <c r="F115" s="226"/>
      <c r="G115" s="226"/>
      <c r="H115" s="226"/>
      <c r="I115" s="226"/>
      <c r="J115" s="226"/>
      <c r="K115" s="228"/>
      <c r="L115" s="228"/>
      <c r="M115" s="228"/>
      <c r="N115" s="693"/>
    </row>
    <row r="116" spans="1:14">
      <c r="A116" s="633"/>
      <c r="B116" s="692"/>
      <c r="C116" s="228"/>
      <c r="D116" s="228"/>
      <c r="E116" s="228" t="s">
        <v>84</v>
      </c>
      <c r="F116" s="228"/>
      <c r="G116" s="228"/>
      <c r="H116" s="228"/>
      <c r="I116" s="228"/>
      <c r="J116" s="228"/>
      <c r="K116" s="228"/>
      <c r="L116" s="228"/>
      <c r="M116" s="228"/>
      <c r="N116" s="693"/>
    </row>
    <row r="117" spans="1:14">
      <c r="A117" s="633"/>
      <c r="B117" s="692"/>
      <c r="C117" s="228"/>
      <c r="D117" s="228"/>
      <c r="E117" s="228" t="s">
        <v>85</v>
      </c>
      <c r="F117" s="228"/>
      <c r="G117" s="228"/>
      <c r="H117" s="228"/>
      <c r="I117" s="228"/>
      <c r="J117" s="228"/>
      <c r="K117" s="228"/>
      <c r="L117" s="228"/>
      <c r="M117" s="228"/>
      <c r="N117" s="693"/>
    </row>
    <row r="118" spans="1:14">
      <c r="A118" s="633"/>
      <c r="B118" s="692"/>
      <c r="C118" s="228"/>
      <c r="D118" s="228"/>
      <c r="E118" s="228" t="s">
        <v>86</v>
      </c>
      <c r="F118" s="228"/>
      <c r="G118" s="228"/>
      <c r="H118" s="228"/>
      <c r="I118" s="228"/>
      <c r="J118" s="228"/>
      <c r="K118" s="228"/>
      <c r="L118" s="228"/>
      <c r="M118" s="228"/>
      <c r="N118" s="693"/>
    </row>
    <row r="119" spans="1:14" ht="10.5" customHeight="1" thickBot="1">
      <c r="A119" s="633"/>
      <c r="B119" s="692"/>
      <c r="C119" s="228"/>
      <c r="D119" s="228"/>
      <c r="E119" s="228"/>
      <c r="F119" s="228" t="s">
        <v>87</v>
      </c>
      <c r="G119" s="228"/>
      <c r="H119" s="228"/>
      <c r="I119" s="228"/>
      <c r="J119" s="228"/>
      <c r="K119" s="228"/>
      <c r="L119" s="228"/>
      <c r="M119" s="228"/>
      <c r="N119" s="693"/>
    </row>
    <row r="120" spans="1:14">
      <c r="A120" s="633"/>
      <c r="B120" s="759" t="s">
        <v>142</v>
      </c>
      <c r="C120" s="760"/>
      <c r="D120" s="760"/>
      <c r="E120" s="760"/>
      <c r="F120" s="760"/>
      <c r="G120" s="760"/>
      <c r="H120" s="760"/>
      <c r="I120" s="760"/>
      <c r="J120" s="760"/>
      <c r="K120" s="760"/>
      <c r="L120" s="760"/>
      <c r="M120" s="760"/>
      <c r="N120" s="761"/>
    </row>
    <row r="121" spans="1:14">
      <c r="A121" s="633"/>
      <c r="B121" s="762"/>
      <c r="C121" s="763"/>
      <c r="D121" s="763"/>
      <c r="E121" s="763"/>
      <c r="F121" s="763"/>
      <c r="G121" s="763"/>
      <c r="H121" s="763"/>
      <c r="I121" s="763"/>
      <c r="J121" s="763"/>
      <c r="K121" s="763"/>
      <c r="L121" s="763"/>
      <c r="M121" s="763"/>
      <c r="N121" s="764"/>
    </row>
    <row r="122" spans="1:14">
      <c r="A122" s="633"/>
      <c r="B122" s="762"/>
      <c r="C122" s="763"/>
      <c r="D122" s="763"/>
      <c r="E122" s="763"/>
      <c r="F122" s="763"/>
      <c r="G122" s="763"/>
      <c r="H122" s="763"/>
      <c r="I122" s="763"/>
      <c r="J122" s="763"/>
      <c r="K122" s="763"/>
      <c r="L122" s="763"/>
      <c r="M122" s="763"/>
      <c r="N122" s="764"/>
    </row>
    <row r="123" spans="1:14" ht="15" thickBot="1">
      <c r="A123" s="633"/>
      <c r="B123" s="765"/>
      <c r="C123" s="766"/>
      <c r="D123" s="766"/>
      <c r="E123" s="766"/>
      <c r="F123" s="766"/>
      <c r="G123" s="766"/>
      <c r="H123" s="766"/>
      <c r="I123" s="766"/>
      <c r="J123" s="766"/>
      <c r="K123" s="766"/>
      <c r="L123" s="766"/>
      <c r="M123" s="766"/>
      <c r="N123" s="767"/>
    </row>
    <row r="124" spans="1:14" ht="7.5" customHeight="1">
      <c r="A124" s="627"/>
      <c r="B124" s="415"/>
      <c r="C124" s="416"/>
      <c r="D124" s="416"/>
      <c r="E124" s="416"/>
      <c r="F124" s="416"/>
      <c r="G124" s="416"/>
      <c r="H124" s="416"/>
      <c r="I124" s="416"/>
      <c r="J124" s="416"/>
      <c r="K124" s="416"/>
      <c r="L124" s="416"/>
      <c r="M124" s="416"/>
      <c r="N124" s="417"/>
    </row>
    <row r="125" spans="1:14" ht="18" customHeight="1">
      <c r="A125" s="627"/>
      <c r="B125" s="668" t="s">
        <v>143</v>
      </c>
      <c r="C125" s="241"/>
      <c r="D125" s="241"/>
      <c r="E125" s="241"/>
      <c r="F125" s="241"/>
      <c r="G125" s="241"/>
      <c r="H125" s="241"/>
      <c r="I125" s="241"/>
      <c r="J125" s="241"/>
      <c r="K125" s="241"/>
      <c r="L125" s="241"/>
      <c r="M125" s="241"/>
      <c r="N125" s="242"/>
    </row>
    <row r="126" spans="1:14">
      <c r="A126" s="627"/>
      <c r="B126" s="868" t="s">
        <v>144</v>
      </c>
      <c r="C126" s="869"/>
      <c r="D126" s="869"/>
      <c r="E126" s="869"/>
      <c r="F126" s="869"/>
      <c r="G126" s="869"/>
      <c r="H126" s="869"/>
      <c r="I126" s="869"/>
      <c r="J126" s="869"/>
      <c r="K126" s="869"/>
      <c r="L126" s="869"/>
      <c r="M126" s="869"/>
      <c r="N126" s="870"/>
    </row>
    <row r="127" spans="1:14">
      <c r="A127" s="627"/>
      <c r="B127" s="868"/>
      <c r="C127" s="869"/>
      <c r="D127" s="869"/>
      <c r="E127" s="869"/>
      <c r="F127" s="869"/>
      <c r="G127" s="869"/>
      <c r="H127" s="869"/>
      <c r="I127" s="869"/>
      <c r="J127" s="869"/>
      <c r="K127" s="869"/>
      <c r="L127" s="869"/>
      <c r="M127" s="869"/>
      <c r="N127" s="870"/>
    </row>
    <row r="128" spans="1:14" ht="21" customHeight="1">
      <c r="A128" s="627"/>
      <c r="B128" s="868" t="s">
        <v>88</v>
      </c>
      <c r="C128" s="869"/>
      <c r="D128" s="869"/>
      <c r="E128" s="869"/>
      <c r="F128" s="869"/>
      <c r="G128" s="869"/>
      <c r="H128" s="869"/>
      <c r="I128" s="869"/>
      <c r="J128" s="869"/>
      <c r="K128" s="869"/>
      <c r="L128" s="869"/>
      <c r="M128" s="869"/>
      <c r="N128" s="870"/>
    </row>
    <row r="129" spans="1:14" ht="9.75" customHeight="1">
      <c r="A129" s="627"/>
      <c r="B129" s="868"/>
      <c r="C129" s="869"/>
      <c r="D129" s="869"/>
      <c r="E129" s="869"/>
      <c r="F129" s="869"/>
      <c r="G129" s="869"/>
      <c r="H129" s="869"/>
      <c r="I129" s="869"/>
      <c r="J129" s="869"/>
      <c r="K129" s="869"/>
      <c r="L129" s="869"/>
      <c r="M129" s="869"/>
      <c r="N129" s="870"/>
    </row>
    <row r="130" spans="1:14" ht="5.25" customHeight="1">
      <c r="A130" s="627"/>
      <c r="B130" s="419"/>
      <c r="C130" s="420"/>
      <c r="D130" s="420"/>
      <c r="E130" s="420"/>
      <c r="F130" s="420"/>
      <c r="G130" s="420"/>
      <c r="H130" s="420"/>
      <c r="I130" s="420"/>
      <c r="J130" s="420"/>
      <c r="K130" s="420"/>
      <c r="L130" s="420"/>
      <c r="M130" s="420"/>
      <c r="N130" s="421"/>
    </row>
    <row r="131" spans="1:14" ht="5.25" customHeight="1">
      <c r="A131" s="633"/>
      <c r="B131" s="768"/>
      <c r="C131" s="769"/>
      <c r="D131" s="769"/>
      <c r="E131" s="769"/>
      <c r="F131" s="769"/>
      <c r="G131" s="769"/>
      <c r="H131" s="769"/>
      <c r="I131" s="769"/>
      <c r="J131" s="769"/>
      <c r="K131" s="769"/>
      <c r="L131" s="769"/>
      <c r="M131" s="769"/>
      <c r="N131" s="770"/>
    </row>
    <row r="132" spans="1:14" ht="9.75" customHeight="1">
      <c r="A132" s="633"/>
      <c r="B132" s="768"/>
      <c r="C132" s="769"/>
      <c r="D132" s="769"/>
      <c r="E132" s="769"/>
      <c r="F132" s="769"/>
      <c r="G132" s="769"/>
      <c r="H132" s="769"/>
      <c r="I132" s="769"/>
      <c r="J132" s="769"/>
      <c r="K132" s="769"/>
      <c r="L132" s="769"/>
      <c r="M132" s="769"/>
      <c r="N132" s="770"/>
    </row>
    <row r="133" spans="1:14">
      <c r="A133" s="633"/>
      <c r="B133" s="223"/>
      <c r="C133" s="235"/>
      <c r="D133" s="235"/>
      <c r="E133" s="235"/>
      <c r="F133" s="235"/>
      <c r="G133" s="235"/>
      <c r="H133" s="235"/>
      <c r="I133" s="235"/>
      <c r="J133" s="235"/>
      <c r="K133" s="235"/>
      <c r="L133" s="235"/>
      <c r="M133" s="235"/>
      <c r="N133" s="236"/>
    </row>
    <row r="134" spans="1:14">
      <c r="A134" s="633"/>
      <c r="B134" s="692"/>
      <c r="C134" s="228"/>
      <c r="D134" s="228"/>
      <c r="E134" s="228" t="s">
        <v>83</v>
      </c>
      <c r="F134" s="226"/>
      <c r="G134" s="226"/>
      <c r="H134" s="228"/>
      <c r="I134" s="228"/>
      <c r="J134" s="228"/>
      <c r="K134" s="228"/>
      <c r="L134" s="228"/>
      <c r="M134" s="228"/>
      <c r="N134" s="693"/>
    </row>
    <row r="135" spans="1:14">
      <c r="A135" s="633"/>
      <c r="B135" s="692"/>
      <c r="C135" s="228"/>
      <c r="D135" s="228"/>
      <c r="E135" s="771" t="s">
        <v>84</v>
      </c>
      <c r="F135" s="228"/>
      <c r="G135" s="228"/>
      <c r="H135" s="771"/>
      <c r="I135" s="771"/>
      <c r="J135" s="771"/>
      <c r="K135" s="228"/>
      <c r="L135" s="228"/>
      <c r="M135" s="228"/>
      <c r="N135" s="693"/>
    </row>
    <row r="136" spans="1:14">
      <c r="A136" s="633"/>
      <c r="B136" s="692"/>
      <c r="C136" s="228"/>
      <c r="D136" s="228"/>
      <c r="E136" s="772" t="s">
        <v>145</v>
      </c>
      <c r="F136" s="228"/>
      <c r="G136" s="228"/>
      <c r="H136" s="772"/>
      <c r="I136" s="772"/>
      <c r="J136" s="772"/>
      <c r="K136" s="228"/>
      <c r="L136" s="228"/>
      <c r="M136" s="228"/>
      <c r="N136" s="693"/>
    </row>
    <row r="137" spans="1:14">
      <c r="A137" s="633"/>
      <c r="B137" s="773"/>
      <c r="C137" s="235"/>
      <c r="D137" s="235"/>
      <c r="E137" s="228" t="s">
        <v>86</v>
      </c>
      <c r="F137" s="228"/>
      <c r="G137" s="228"/>
      <c r="H137" s="228"/>
      <c r="I137" s="228"/>
      <c r="J137" s="228"/>
      <c r="K137" s="235"/>
      <c r="L137" s="235"/>
      <c r="M137" s="235"/>
      <c r="N137" s="236"/>
    </row>
    <row r="138" spans="1:14" ht="12.75" customHeight="1">
      <c r="A138" s="633"/>
      <c r="B138" s="773"/>
      <c r="C138" s="235"/>
      <c r="D138" s="235"/>
      <c r="E138" s="235"/>
      <c r="F138" s="228"/>
      <c r="G138" s="228"/>
      <c r="H138" s="228"/>
      <c r="I138" s="228"/>
      <c r="J138" s="228"/>
      <c r="K138" s="235"/>
      <c r="L138" s="235"/>
      <c r="M138" s="235"/>
      <c r="N138" s="236"/>
    </row>
    <row r="139" spans="1:14" ht="24.75" customHeight="1">
      <c r="A139" s="627"/>
      <c r="B139" s="871" t="s">
        <v>254</v>
      </c>
      <c r="C139" s="872"/>
      <c r="D139" s="872"/>
      <c r="E139" s="872"/>
      <c r="F139" s="872"/>
      <c r="G139" s="872"/>
      <c r="H139" s="872"/>
      <c r="I139" s="872"/>
      <c r="J139" s="872"/>
      <c r="K139" s="872"/>
      <c r="L139" s="872"/>
      <c r="M139" s="872"/>
      <c r="N139" s="873"/>
    </row>
    <row r="140" spans="1:14" ht="7.5" customHeight="1" thickBot="1">
      <c r="A140" s="633"/>
      <c r="B140" s="774"/>
      <c r="C140" s="775"/>
      <c r="D140" s="775"/>
      <c r="E140" s="776"/>
      <c r="F140" s="776"/>
      <c r="G140" s="776"/>
      <c r="H140" s="776"/>
      <c r="I140" s="776"/>
      <c r="J140" s="777"/>
      <c r="K140" s="777"/>
      <c r="L140" s="777"/>
      <c r="M140" s="777"/>
      <c r="N140" s="778"/>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CC"/>
  </sheetPr>
  <dimension ref="A1:O120"/>
  <sheetViews>
    <sheetView view="pageBreakPreview" topLeftCell="A58" zoomScale="90" zoomScaleNormal="80" zoomScaleSheetLayoutView="90" workbookViewId="0">
      <selection activeCell="R78" sqref="R78"/>
    </sheetView>
  </sheetViews>
  <sheetFormatPr baseColWidth="10" defaultRowHeight="15"/>
  <cols>
    <col min="1" max="1" width="10.28515625" style="208" bestFit="1" customWidth="1"/>
    <col min="2" max="2" width="16.42578125" style="208" customWidth="1"/>
    <col min="3" max="5" width="11.42578125" style="208"/>
    <col min="6" max="6" width="16" style="208" customWidth="1"/>
    <col min="7" max="8" width="11.42578125" style="208"/>
    <col min="9" max="9" width="12.5703125" style="208" bestFit="1" customWidth="1"/>
    <col min="10" max="10" width="15.5703125" style="208" customWidth="1"/>
    <col min="11" max="11" width="18.7109375" style="208" customWidth="1"/>
    <col min="12" max="12" width="11.42578125" style="208"/>
    <col min="13" max="13" width="13.42578125" style="208" customWidth="1"/>
    <col min="14" max="14" width="17.42578125" style="208" customWidth="1"/>
    <col min="15" max="15" width="12" style="208" bestFit="1" customWidth="1"/>
    <col min="16" max="16384" width="11.42578125" style="208"/>
  </cols>
  <sheetData>
    <row r="1" spans="2:14" ht="25.5" customHeight="1">
      <c r="B1" s="1040"/>
      <c r="C1" s="1043"/>
      <c r="D1" s="1044"/>
      <c r="E1" s="1044"/>
      <c r="F1" s="1044"/>
      <c r="G1" s="1044"/>
      <c r="H1" s="1044"/>
      <c r="I1" s="1044"/>
      <c r="J1" s="1045"/>
      <c r="K1" s="1046" t="s">
        <v>104</v>
      </c>
      <c r="L1" s="1020" t="s">
        <v>105</v>
      </c>
      <c r="M1" s="1021"/>
      <c r="N1" s="1022"/>
    </row>
    <row r="2" spans="2:14">
      <c r="B2" s="1041"/>
      <c r="C2" s="1026" t="s">
        <v>97</v>
      </c>
      <c r="D2" s="1027"/>
      <c r="E2" s="1027"/>
      <c r="F2" s="1027"/>
      <c r="G2" s="1027"/>
      <c r="H2" s="1027"/>
      <c r="I2" s="1027"/>
      <c r="J2" s="1028"/>
      <c r="K2" s="1047"/>
      <c r="L2" s="1023"/>
      <c r="M2" s="1024"/>
      <c r="N2" s="1025"/>
    </row>
    <row r="3" spans="2:14">
      <c r="B3" s="1041"/>
      <c r="C3" s="1026" t="s">
        <v>106</v>
      </c>
      <c r="D3" s="1027"/>
      <c r="E3" s="1027"/>
      <c r="F3" s="1027"/>
      <c r="G3" s="1027"/>
      <c r="H3" s="1027"/>
      <c r="I3" s="1027"/>
      <c r="J3" s="1028"/>
      <c r="K3" s="1029" t="s">
        <v>40</v>
      </c>
      <c r="L3" s="1031">
        <v>1</v>
      </c>
      <c r="M3" s="1032"/>
      <c r="N3" s="1033"/>
    </row>
    <row r="4" spans="2:14">
      <c r="B4" s="1041"/>
      <c r="C4" s="1026" t="s">
        <v>107</v>
      </c>
      <c r="D4" s="1027"/>
      <c r="E4" s="1027"/>
      <c r="F4" s="1027"/>
      <c r="G4" s="1027"/>
      <c r="H4" s="1027"/>
      <c r="I4" s="1027"/>
      <c r="J4" s="1028"/>
      <c r="K4" s="1030"/>
      <c r="L4" s="1034"/>
      <c r="M4" s="1035"/>
      <c r="N4" s="1036"/>
    </row>
    <row r="5" spans="2:14">
      <c r="B5" s="1041"/>
      <c r="C5" s="1026" t="s">
        <v>108</v>
      </c>
      <c r="D5" s="1027"/>
      <c r="E5" s="1027"/>
      <c r="F5" s="1027"/>
      <c r="G5" s="1027"/>
      <c r="H5" s="1027"/>
      <c r="I5" s="1027"/>
      <c r="J5" s="1028"/>
      <c r="K5" s="1029" t="s">
        <v>43</v>
      </c>
      <c r="L5" s="1049"/>
      <c r="M5" s="1049" t="s">
        <v>44</v>
      </c>
      <c r="N5" s="1051"/>
    </row>
    <row r="6" spans="2:14" ht="15.75" thickBot="1">
      <c r="B6" s="1042"/>
      <c r="C6" s="1053"/>
      <c r="D6" s="1054"/>
      <c r="E6" s="1054"/>
      <c r="F6" s="1054"/>
      <c r="G6" s="1054"/>
      <c r="H6" s="1054"/>
      <c r="I6" s="1054"/>
      <c r="J6" s="1055"/>
      <c r="K6" s="1048"/>
      <c r="L6" s="1050"/>
      <c r="M6" s="1050"/>
      <c r="N6" s="1052"/>
    </row>
    <row r="7" spans="2:14" ht="15.75" thickBot="1">
      <c r="B7" s="360"/>
      <c r="C7" s="361"/>
      <c r="D7" s="361"/>
      <c r="E7" s="361"/>
      <c r="F7" s="361"/>
      <c r="G7" s="361"/>
      <c r="H7" s="361"/>
      <c r="I7" s="361"/>
      <c r="J7" s="361"/>
      <c r="K7" s="361"/>
      <c r="L7" s="362"/>
      <c r="M7" s="362"/>
      <c r="N7" s="363"/>
    </row>
    <row r="8" spans="2:14" ht="18" customHeight="1">
      <c r="B8" s="364"/>
      <c r="C8" s="365"/>
      <c r="D8" s="365"/>
      <c r="E8" s="365"/>
      <c r="F8" s="365"/>
      <c r="G8" s="365"/>
      <c r="H8" s="366"/>
      <c r="I8" s="365"/>
      <c r="J8" s="365"/>
      <c r="K8" s="367" t="s">
        <v>45</v>
      </c>
      <c r="L8" s="368"/>
      <c r="M8" s="368"/>
      <c r="N8" s="369"/>
    </row>
    <row r="9" spans="2:14">
      <c r="B9" s="370"/>
      <c r="C9" s="371"/>
      <c r="D9" s="371"/>
      <c r="E9" s="371"/>
      <c r="F9" s="371"/>
      <c r="G9" s="371"/>
      <c r="H9" s="372"/>
      <c r="I9" s="371"/>
      <c r="J9" s="371"/>
      <c r="K9" s="373"/>
      <c r="L9" s="374" t="s">
        <v>109</v>
      </c>
      <c r="M9" s="374" t="s">
        <v>110</v>
      </c>
      <c r="N9" s="375" t="s">
        <v>111</v>
      </c>
    </row>
    <row r="10" spans="2:14" ht="36">
      <c r="B10" s="1037" t="s">
        <v>112</v>
      </c>
      <c r="C10" s="1038"/>
      <c r="D10" s="1038"/>
      <c r="E10" s="1038"/>
      <c r="F10" s="376" t="s">
        <v>113</v>
      </c>
      <c r="G10" s="371"/>
      <c r="H10" s="377"/>
      <c r="I10" s="1039" t="s">
        <v>114</v>
      </c>
      <c r="J10" s="1039"/>
      <c r="K10" s="378" t="s">
        <v>113</v>
      </c>
      <c r="L10" s="374"/>
      <c r="M10" s="374"/>
      <c r="N10" s="375"/>
    </row>
    <row r="11" spans="2:14">
      <c r="B11" s="210" t="s">
        <v>115</v>
      </c>
      <c r="C11" s="211"/>
      <c r="D11" s="1059"/>
      <c r="E11" s="1059"/>
      <c r="F11" s="212"/>
      <c r="G11" s="213"/>
      <c r="H11" s="211"/>
      <c r="I11" s="209"/>
      <c r="J11" s="214" t="s">
        <v>116</v>
      </c>
      <c r="K11" s="215"/>
      <c r="L11" s="212"/>
      <c r="M11" s="212"/>
      <c r="N11" s="216"/>
    </row>
    <row r="12" spans="2:14" ht="15.75" thickBot="1">
      <c r="B12" s="217"/>
      <c r="C12" s="218"/>
      <c r="D12" s="219"/>
      <c r="E12" s="219"/>
      <c r="F12" s="219"/>
      <c r="G12" s="219"/>
      <c r="H12" s="218"/>
      <c r="I12" s="219"/>
      <c r="J12" s="218"/>
      <c r="K12" s="219"/>
      <c r="L12" s="1060"/>
      <c r="M12" s="1060"/>
      <c r="N12" s="1061"/>
    </row>
    <row r="13" spans="2:14">
      <c r="B13" s="220"/>
      <c r="C13" s="221"/>
      <c r="D13" s="221"/>
      <c r="E13" s="221"/>
      <c r="F13" s="221"/>
      <c r="G13" s="221"/>
      <c r="H13" s="221"/>
      <c r="I13" s="221"/>
      <c r="J13" s="221"/>
      <c r="K13" s="221"/>
      <c r="L13" s="221"/>
      <c r="M13" s="221"/>
      <c r="N13" s="222"/>
    </row>
    <row r="14" spans="2:14">
      <c r="B14" s="223" t="s">
        <v>117</v>
      </c>
      <c r="C14" s="224"/>
      <c r="D14" s="225" t="s">
        <v>44</v>
      </c>
      <c r="E14" s="226"/>
      <c r="F14" s="227"/>
      <c r="G14" s="227"/>
      <c r="H14" s="228"/>
      <c r="I14" s="228"/>
      <c r="J14" s="228"/>
      <c r="K14" s="228"/>
      <c r="L14" s="228"/>
      <c r="M14" s="228"/>
      <c r="N14" s="229"/>
    </row>
    <row r="15" spans="2:14" ht="19.5" customHeight="1">
      <c r="B15" s="230" t="s">
        <v>118</v>
      </c>
      <c r="C15" s="231"/>
      <c r="D15" s="232"/>
      <c r="E15" s="232"/>
      <c r="F15" s="232"/>
      <c r="G15" s="232"/>
      <c r="H15" s="232"/>
      <c r="I15" s="232"/>
      <c r="J15" s="232"/>
      <c r="K15" s="232"/>
      <c r="L15" s="232"/>
      <c r="M15" s="232"/>
      <c r="N15" s="229"/>
    </row>
    <row r="16" spans="2:14">
      <c r="B16" s="230"/>
      <c r="C16" s="233"/>
      <c r="D16" s="234"/>
      <c r="E16" s="232"/>
      <c r="F16" s="232"/>
      <c r="G16" s="232"/>
      <c r="H16" s="232"/>
      <c r="I16" s="232"/>
      <c r="J16" s="232"/>
      <c r="K16" s="232"/>
      <c r="L16" s="232"/>
      <c r="M16" s="232"/>
      <c r="N16" s="229"/>
    </row>
    <row r="17" spans="1:14">
      <c r="B17" s="230"/>
      <c r="C17" s="231"/>
      <c r="D17" s="235"/>
      <c r="E17" s="235"/>
      <c r="F17" s="235"/>
      <c r="G17" s="235"/>
      <c r="H17" s="235"/>
      <c r="I17" s="235"/>
      <c r="J17" s="235"/>
      <c r="K17" s="235"/>
      <c r="L17" s="235"/>
      <c r="M17" s="235"/>
      <c r="N17" s="236"/>
    </row>
    <row r="18" spans="1:14">
      <c r="B18" s="230" t="s">
        <v>119</v>
      </c>
      <c r="C18" s="233"/>
      <c r="D18" s="232"/>
      <c r="E18" s="232"/>
      <c r="F18" s="232"/>
      <c r="G18" s="232"/>
      <c r="H18" s="232"/>
      <c r="I18" s="237"/>
      <c r="J18" s="225" t="s">
        <v>120</v>
      </c>
      <c r="K18" s="232"/>
      <c r="L18" s="232"/>
      <c r="M18" s="232"/>
      <c r="N18" s="238"/>
    </row>
    <row r="19" spans="1:14">
      <c r="B19" s="230"/>
      <c r="C19" s="231"/>
      <c r="D19" s="235"/>
      <c r="E19" s="235"/>
      <c r="F19" s="235"/>
      <c r="G19" s="235"/>
      <c r="H19" s="235"/>
      <c r="I19" s="235"/>
      <c r="J19" s="235"/>
      <c r="K19" s="235"/>
      <c r="L19" s="235"/>
      <c r="M19" s="235"/>
      <c r="N19" s="236"/>
    </row>
    <row r="20" spans="1:14">
      <c r="B20" s="230" t="s">
        <v>121</v>
      </c>
      <c r="C20" s="233"/>
      <c r="D20" s="239"/>
      <c r="E20" s="239"/>
      <c r="F20" s="239"/>
      <c r="G20" s="239"/>
      <c r="H20" s="239"/>
      <c r="I20" s="239"/>
      <c r="J20" s="239"/>
      <c r="K20" s="239"/>
      <c r="L20" s="239"/>
      <c r="M20" s="239"/>
      <c r="N20" s="240"/>
    </row>
    <row r="21" spans="1:14">
      <c r="B21" s="230"/>
      <c r="C21" s="231"/>
      <c r="D21" s="241"/>
      <c r="E21" s="241"/>
      <c r="F21" s="241"/>
      <c r="G21" s="241"/>
      <c r="H21" s="241"/>
      <c r="I21" s="241"/>
      <c r="J21" s="241"/>
      <c r="K21" s="241"/>
      <c r="L21" s="241"/>
      <c r="M21" s="241"/>
      <c r="N21" s="242"/>
    </row>
    <row r="22" spans="1:14">
      <c r="B22" s="230" t="s">
        <v>122</v>
      </c>
      <c r="C22" s="233"/>
      <c r="D22" s="239"/>
      <c r="E22" s="239"/>
      <c r="F22" s="239"/>
      <c r="G22" s="239"/>
      <c r="H22" s="239"/>
      <c r="I22" s="239"/>
      <c r="J22" s="239"/>
      <c r="K22" s="243" t="s">
        <v>123</v>
      </c>
      <c r="L22" s="244"/>
      <c r="M22" s="243" t="s">
        <v>44</v>
      </c>
      <c r="N22" s="245"/>
    </row>
    <row r="23" spans="1:14">
      <c r="B23" s="230"/>
      <c r="C23" s="231"/>
      <c r="D23" s="241"/>
      <c r="E23" s="241"/>
      <c r="F23" s="241"/>
      <c r="G23" s="241"/>
      <c r="H23" s="241"/>
      <c r="I23" s="241"/>
      <c r="J23" s="241"/>
      <c r="K23" s="241"/>
      <c r="L23" s="241"/>
      <c r="M23" s="241"/>
      <c r="N23" s="242"/>
    </row>
    <row r="24" spans="1:14">
      <c r="B24" s="230" t="s">
        <v>124</v>
      </c>
      <c r="C24" s="231"/>
      <c r="D24" s="241"/>
      <c r="E24" s="241"/>
      <c r="F24" s="246"/>
      <c r="G24" s="247"/>
      <c r="H24" s="237"/>
      <c r="I24" s="239"/>
      <c r="J24" s="239"/>
      <c r="K24" s="227"/>
      <c r="L24" s="241"/>
      <c r="M24" s="241"/>
      <c r="N24" s="242"/>
    </row>
    <row r="25" spans="1:14">
      <c r="B25" s="248"/>
      <c r="C25" s="249"/>
      <c r="D25" s="250"/>
      <c r="E25" s="250"/>
      <c r="F25" s="1062" t="s">
        <v>125</v>
      </c>
      <c r="G25" s="1063"/>
      <c r="H25" s="1063"/>
      <c r="I25" s="250" t="s">
        <v>110</v>
      </c>
      <c r="J25" s="250" t="s">
        <v>111</v>
      </c>
      <c r="K25" s="251"/>
      <c r="L25" s="250"/>
      <c r="M25" s="250"/>
      <c r="N25" s="252"/>
    </row>
    <row r="26" spans="1:14">
      <c r="B26" s="253"/>
      <c r="C26" s="228"/>
      <c r="D26" s="228"/>
      <c r="E26" s="228"/>
      <c r="F26" s="228"/>
      <c r="G26" s="228"/>
      <c r="H26" s="228"/>
      <c r="I26" s="228"/>
      <c r="J26" s="228"/>
      <c r="K26" s="228"/>
      <c r="L26" s="228"/>
      <c r="M26" s="228"/>
      <c r="N26" s="229"/>
    </row>
    <row r="27" spans="1:14">
      <c r="B27" s="1064" t="s">
        <v>51</v>
      </c>
      <c r="C27" s="1065"/>
      <c r="D27" s="1065"/>
      <c r="E27" s="1065"/>
      <c r="F27" s="1065"/>
      <c r="G27" s="1065"/>
      <c r="H27" s="1065"/>
      <c r="I27" s="1065"/>
      <c r="J27" s="1065"/>
      <c r="K27" s="1065"/>
      <c r="L27" s="1065"/>
      <c r="M27" s="1065"/>
      <c r="N27" s="1066"/>
    </row>
    <row r="28" spans="1:14" ht="15.75" thickBot="1">
      <c r="B28" s="254"/>
      <c r="C28" s="255"/>
      <c r="D28" s="255"/>
      <c r="E28" s="255"/>
      <c r="F28" s="255"/>
      <c r="G28" s="255"/>
      <c r="H28" s="255"/>
      <c r="I28" s="255"/>
      <c r="J28" s="255"/>
      <c r="K28" s="255"/>
      <c r="L28" s="255"/>
      <c r="M28" s="255"/>
      <c r="N28" s="256"/>
    </row>
    <row r="29" spans="1:14" ht="29.25" customHeight="1" thickBot="1">
      <c r="B29" s="257" t="s">
        <v>126</v>
      </c>
      <c r="C29" s="1067" t="s">
        <v>7</v>
      </c>
      <c r="D29" s="1068"/>
      <c r="E29" s="1068"/>
      <c r="F29" s="1068"/>
      <c r="G29" s="1068"/>
      <c r="H29" s="1068"/>
      <c r="I29" s="1068"/>
      <c r="J29" s="258"/>
      <c r="K29" s="259" t="s">
        <v>127</v>
      </c>
      <c r="L29" s="1069" t="s">
        <v>53</v>
      </c>
      <c r="M29" s="1070"/>
      <c r="N29" s="257" t="s">
        <v>9</v>
      </c>
    </row>
    <row r="30" spans="1:14" ht="17.25" hidden="1" customHeight="1" thickBot="1">
      <c r="B30" s="257" t="s">
        <v>126</v>
      </c>
      <c r="C30" s="1067" t="s">
        <v>7</v>
      </c>
      <c r="D30" s="1068"/>
      <c r="E30" s="1068"/>
      <c r="F30" s="1068"/>
      <c r="G30" s="1068"/>
      <c r="H30" s="1068"/>
      <c r="I30" s="1068"/>
      <c r="J30" s="258"/>
      <c r="K30" s="260"/>
      <c r="L30" s="1069" t="s">
        <v>53</v>
      </c>
      <c r="M30" s="1070"/>
      <c r="N30" s="257" t="s">
        <v>9</v>
      </c>
    </row>
    <row r="31" spans="1:14" ht="15.75" customHeight="1" thickBot="1">
      <c r="A31" s="208" t="s">
        <v>128</v>
      </c>
      <c r="B31" s="261" t="s">
        <v>175</v>
      </c>
      <c r="C31" s="262" t="s">
        <v>102</v>
      </c>
      <c r="D31" s="263"/>
      <c r="E31" s="263"/>
      <c r="F31" s="263"/>
      <c r="G31" s="263"/>
      <c r="H31" s="263"/>
      <c r="I31" s="263"/>
      <c r="J31" s="263"/>
      <c r="K31" s="384"/>
      <c r="L31" s="264" t="s">
        <v>148</v>
      </c>
      <c r="M31" s="265"/>
      <c r="N31" s="266"/>
    </row>
    <row r="32" spans="1:14" ht="6" customHeight="1">
      <c r="B32" s="267"/>
      <c r="C32" s="268"/>
      <c r="D32" s="268"/>
      <c r="E32" s="268"/>
      <c r="F32" s="268"/>
      <c r="G32" s="268"/>
      <c r="H32" s="268"/>
      <c r="I32" s="268"/>
      <c r="J32" s="268"/>
      <c r="K32" s="268"/>
      <c r="L32" s="268"/>
      <c r="M32" s="268"/>
      <c r="N32" s="269"/>
    </row>
    <row r="33" spans="1:14">
      <c r="B33" s="270" t="s">
        <v>54</v>
      </c>
      <c r="C33" s="271"/>
      <c r="D33" s="271"/>
      <c r="E33" s="271"/>
      <c r="F33" s="271"/>
      <c r="G33" s="271"/>
      <c r="H33" s="271"/>
      <c r="I33" s="271"/>
      <c r="J33" s="271"/>
      <c r="K33" s="271"/>
      <c r="L33" s="271"/>
      <c r="M33" s="271"/>
      <c r="N33" s="272"/>
    </row>
    <row r="34" spans="1:14" ht="15.75" thickBot="1">
      <c r="B34" s="273"/>
      <c r="C34" s="274"/>
      <c r="D34" s="274"/>
      <c r="E34" s="274"/>
      <c r="F34" s="274"/>
      <c r="G34" s="274"/>
      <c r="H34" s="274"/>
      <c r="I34" s="275"/>
      <c r="J34" s="275"/>
      <c r="K34" s="274"/>
      <c r="L34" s="274"/>
      <c r="M34" s="274"/>
      <c r="N34" s="276"/>
    </row>
    <row r="35" spans="1:14">
      <c r="B35" s="1071" t="s">
        <v>7</v>
      </c>
      <c r="C35" s="1072"/>
      <c r="D35" s="1072"/>
      <c r="E35" s="1072"/>
      <c r="F35" s="1072"/>
      <c r="G35" s="1072"/>
      <c r="H35" s="1073"/>
      <c r="I35" s="1074" t="s">
        <v>56</v>
      </c>
      <c r="J35" s="1075"/>
      <c r="K35" s="277" t="s">
        <v>57</v>
      </c>
      <c r="L35" s="1076" t="s">
        <v>58</v>
      </c>
      <c r="M35" s="1073"/>
      <c r="N35" s="278" t="s">
        <v>59</v>
      </c>
    </row>
    <row r="36" spans="1:14">
      <c r="A36" s="385" t="s">
        <v>176</v>
      </c>
      <c r="B36" s="1056" t="str">
        <f>VLOOKUP(A36,[35]EQUIPOS!A6:D154,3,FALSE)</f>
        <v>Compactador manual (SALTARIN) Peso de operación (Kg.) 52, Fuerza de impacto por golpe (KN) 12.</v>
      </c>
      <c r="C36" s="1057"/>
      <c r="D36" s="1057"/>
      <c r="E36" s="1057"/>
      <c r="F36" s="1057"/>
      <c r="G36" s="1057"/>
      <c r="H36" s="1058"/>
      <c r="I36" s="279"/>
      <c r="J36" s="280"/>
      <c r="K36" s="281">
        <f>VLOOKUP(A36,[35]EQUIPOS!A6:D163,4,FALSE)</f>
        <v>15207.865414021739</v>
      </c>
      <c r="L36" s="282"/>
      <c r="M36" s="386">
        <v>2.5</v>
      </c>
      <c r="N36" s="283">
        <f>K36/M36</f>
        <v>6083.1461656086958</v>
      </c>
    </row>
    <row r="37" spans="1:14">
      <c r="A37" s="385"/>
      <c r="B37" s="1056"/>
      <c r="C37" s="1057"/>
      <c r="D37" s="1057"/>
      <c r="E37" s="1057"/>
      <c r="F37" s="1057"/>
      <c r="G37" s="1057"/>
      <c r="H37" s="1058"/>
      <c r="I37" s="387"/>
      <c r="J37" s="388"/>
      <c r="K37" s="281"/>
      <c r="L37" s="389"/>
      <c r="M37" s="386"/>
      <c r="N37" s="283"/>
    </row>
    <row r="38" spans="1:14">
      <c r="A38" s="385"/>
      <c r="B38" s="1056"/>
      <c r="C38" s="1057"/>
      <c r="D38" s="1057"/>
      <c r="E38" s="1057"/>
      <c r="F38" s="1057"/>
      <c r="G38" s="1057"/>
      <c r="H38" s="1058"/>
      <c r="I38" s="390"/>
      <c r="J38" s="391"/>
      <c r="K38" s="281"/>
      <c r="L38" s="392"/>
      <c r="M38" s="393"/>
      <c r="N38" s="283"/>
    </row>
    <row r="39" spans="1:14">
      <c r="B39" s="1056"/>
      <c r="C39" s="1057"/>
      <c r="D39" s="1057"/>
      <c r="E39" s="1057"/>
      <c r="F39" s="1057"/>
      <c r="G39" s="1057"/>
      <c r="H39" s="1058"/>
      <c r="I39" s="284"/>
      <c r="J39" s="285"/>
      <c r="K39" s="281"/>
      <c r="L39" s="286"/>
      <c r="M39" s="386"/>
      <c r="N39" s="283"/>
    </row>
    <row r="40" spans="1:14">
      <c r="B40" s="394"/>
      <c r="C40" s="395"/>
      <c r="D40" s="395"/>
      <c r="E40" s="395"/>
      <c r="F40" s="396"/>
      <c r="G40" s="396"/>
      <c r="H40" s="397"/>
      <c r="I40" s="284"/>
      <c r="J40" s="285"/>
      <c r="K40" s="281"/>
      <c r="L40" s="286"/>
      <c r="M40" s="287"/>
      <c r="N40" s="380"/>
    </row>
    <row r="41" spans="1:14">
      <c r="B41" s="1077" t="s">
        <v>132</v>
      </c>
      <c r="C41" s="1078"/>
      <c r="D41" s="1078"/>
      <c r="E41" s="288"/>
      <c r="F41" s="289"/>
      <c r="G41" s="289"/>
      <c r="H41" s="290"/>
      <c r="I41" s="284"/>
      <c r="J41" s="285"/>
      <c r="K41" s="291"/>
      <c r="L41" s="286"/>
      <c r="M41" s="398">
        <v>0.05</v>
      </c>
      <c r="N41" s="292">
        <f>N77*M41</f>
        <v>405.98250000000002</v>
      </c>
    </row>
    <row r="42" spans="1:14" ht="15.75" thickBot="1">
      <c r="B42" s="1056"/>
      <c r="C42" s="1057"/>
      <c r="D42" s="1057"/>
      <c r="E42" s="1057"/>
      <c r="F42" s="1057"/>
      <c r="G42" s="1057"/>
      <c r="H42" s="1058"/>
      <c r="I42" s="1087"/>
      <c r="J42" s="1088"/>
      <c r="K42" s="293"/>
      <c r="L42" s="1079"/>
      <c r="M42" s="1080"/>
      <c r="N42" s="294"/>
    </row>
    <row r="43" spans="1:14" ht="15.75" thickBot="1">
      <c r="B43" s="888" t="s">
        <v>60</v>
      </c>
      <c r="C43" s="889"/>
      <c r="D43" s="889"/>
      <c r="E43" s="889"/>
      <c r="F43" s="889"/>
      <c r="G43" s="889"/>
      <c r="H43" s="889"/>
      <c r="I43" s="889"/>
      <c r="J43" s="889"/>
      <c r="K43" s="889"/>
      <c r="L43" s="889"/>
      <c r="M43" s="890"/>
      <c r="N43" s="381">
        <f>SUM(N36:N42)</f>
        <v>6489.1286656086959</v>
      </c>
    </row>
    <row r="44" spans="1:14">
      <c r="B44" s="296"/>
      <c r="C44" s="255"/>
      <c r="D44" s="255"/>
      <c r="E44" s="255"/>
      <c r="F44" s="255"/>
      <c r="G44" s="255"/>
      <c r="H44" s="255"/>
      <c r="I44" s="255"/>
      <c r="J44" s="255"/>
      <c r="K44" s="255"/>
      <c r="L44" s="255"/>
      <c r="M44" s="255"/>
      <c r="N44" s="256"/>
    </row>
    <row r="45" spans="1:14">
      <c r="B45" s="297" t="s">
        <v>61</v>
      </c>
      <c r="C45" s="298"/>
      <c r="D45" s="298"/>
      <c r="E45" s="298"/>
      <c r="F45" s="298"/>
      <c r="G45" s="298"/>
      <c r="H45" s="298"/>
      <c r="I45" s="298"/>
      <c r="J45" s="298"/>
      <c r="K45" s="298"/>
      <c r="L45" s="298"/>
      <c r="M45" s="298"/>
      <c r="N45" s="299"/>
    </row>
    <row r="46" spans="1:14" ht="15.75" thickBot="1">
      <c r="B46" s="300"/>
      <c r="C46" s="275"/>
      <c r="D46" s="275"/>
      <c r="E46" s="275"/>
      <c r="F46" s="275"/>
      <c r="G46" s="275"/>
      <c r="H46" s="275"/>
      <c r="I46" s="275"/>
      <c r="J46" s="274"/>
      <c r="K46" s="274"/>
      <c r="L46" s="274"/>
      <c r="M46" s="274"/>
      <c r="N46" s="276"/>
    </row>
    <row r="47" spans="1:14">
      <c r="B47" s="1081" t="s">
        <v>7</v>
      </c>
      <c r="C47" s="1082"/>
      <c r="D47" s="1082"/>
      <c r="E47" s="1082"/>
      <c r="F47" s="1082"/>
      <c r="G47" s="1082"/>
      <c r="H47" s="1082"/>
      <c r="I47" s="1083"/>
      <c r="J47" s="301" t="s">
        <v>53</v>
      </c>
      <c r="K47" s="302" t="s">
        <v>9</v>
      </c>
      <c r="L47" s="1084" t="s">
        <v>62</v>
      </c>
      <c r="M47" s="1083"/>
      <c r="N47" s="303" t="s">
        <v>59</v>
      </c>
    </row>
    <row r="48" spans="1:14">
      <c r="A48" s="379" t="s">
        <v>177</v>
      </c>
      <c r="B48" s="304" t="str">
        <f>VLOOKUP(A48,[35]MATERIALES!A5:D373,3,FALSE)</f>
        <v>Material  Granular Tipo SBG</v>
      </c>
      <c r="C48" s="305"/>
      <c r="D48" s="305"/>
      <c r="E48" s="305"/>
      <c r="F48" s="305"/>
      <c r="G48" s="305"/>
      <c r="H48" s="305"/>
      <c r="I48" s="280"/>
      <c r="J48" s="244" t="str">
        <f>VLOOKUP(A48,[35]MATERIALES!A4:D640,2,FALSE)</f>
        <v>m3</v>
      </c>
      <c r="K48" s="306">
        <v>1.3</v>
      </c>
      <c r="L48" s="279"/>
      <c r="M48" s="399">
        <f>VLOOKUP(A48,[35]MATERIALES!A5:D396,4,FALSE)</f>
        <v>38607.444186668596</v>
      </c>
      <c r="N48" s="283">
        <f>K48*M48</f>
        <v>50189.677442669177</v>
      </c>
    </row>
    <row r="49" spans="1:14">
      <c r="A49" s="379" t="s">
        <v>171</v>
      </c>
      <c r="B49" s="304" t="str">
        <f>VLOOKUP(A49,[35]MATERIALES!A6:D373,3,FALSE)</f>
        <v>Agua</v>
      </c>
      <c r="C49" s="400"/>
      <c r="D49" s="400"/>
      <c r="E49" s="400"/>
      <c r="F49" s="400"/>
      <c r="G49" s="400"/>
      <c r="H49" s="400"/>
      <c r="I49" s="400"/>
      <c r="J49" s="316" t="str">
        <f>VLOOKUP(A49,[35]MATERIALES!A5:D641,2,FALSE)</f>
        <v>lt</v>
      </c>
      <c r="K49" s="402">
        <v>30</v>
      </c>
      <c r="L49" s="387"/>
      <c r="M49" s="399">
        <f>VLOOKUP(A49,[35]MATERIALES!A6:D397,4,FALSE)</f>
        <v>55.721352613595968</v>
      </c>
      <c r="N49" s="283">
        <f>K49*M49</f>
        <v>1671.640578407879</v>
      </c>
    </row>
    <row r="50" spans="1:14">
      <c r="A50" s="379"/>
      <c r="B50" s="304"/>
      <c r="C50" s="400"/>
      <c r="D50" s="400"/>
      <c r="E50" s="400"/>
      <c r="F50" s="400"/>
      <c r="G50" s="400"/>
      <c r="H50" s="400"/>
      <c r="I50" s="400"/>
      <c r="J50" s="316"/>
      <c r="K50" s="402"/>
      <c r="L50" s="387"/>
      <c r="M50" s="399"/>
      <c r="N50" s="283"/>
    </row>
    <row r="51" spans="1:14">
      <c r="A51" s="379"/>
      <c r="B51" s="304"/>
      <c r="C51" s="400"/>
      <c r="D51" s="400"/>
      <c r="E51" s="400"/>
      <c r="F51" s="400"/>
      <c r="G51" s="400"/>
      <c r="H51" s="400"/>
      <c r="I51" s="400"/>
      <c r="J51" s="316"/>
      <c r="K51" s="402"/>
      <c r="L51" s="387"/>
      <c r="M51" s="399"/>
      <c r="N51" s="283"/>
    </row>
    <row r="52" spans="1:14">
      <c r="A52" s="379"/>
      <c r="B52" s="304"/>
      <c r="C52" s="400"/>
      <c r="D52" s="400"/>
      <c r="E52" s="400"/>
      <c r="F52" s="400"/>
      <c r="G52" s="400"/>
      <c r="H52" s="400"/>
      <c r="I52" s="400"/>
      <c r="J52" s="316"/>
      <c r="K52" s="402"/>
      <c r="L52" s="387"/>
      <c r="M52" s="399"/>
      <c r="N52" s="283"/>
    </row>
    <row r="53" spans="1:14">
      <c r="A53" s="379"/>
      <c r="B53" s="304"/>
      <c r="C53" s="400"/>
      <c r="D53" s="400"/>
      <c r="E53" s="400"/>
      <c r="F53" s="400"/>
      <c r="G53" s="400"/>
      <c r="H53" s="400"/>
      <c r="I53" s="400"/>
      <c r="J53" s="316"/>
      <c r="K53" s="402"/>
      <c r="L53" s="387"/>
      <c r="M53" s="399"/>
      <c r="N53" s="283"/>
    </row>
    <row r="54" spans="1:14" ht="15.75" thickBot="1">
      <c r="B54" s="304"/>
      <c r="C54" s="325"/>
      <c r="D54" s="325"/>
      <c r="E54" s="325"/>
      <c r="F54" s="325"/>
      <c r="G54" s="325"/>
      <c r="H54" s="325"/>
      <c r="I54" s="325"/>
      <c r="J54" s="403"/>
      <c r="K54" s="327"/>
      <c r="L54" s="404"/>
      <c r="M54" s="399"/>
      <c r="N54" s="283"/>
    </row>
    <row r="55" spans="1:14" ht="15.75" thickBot="1">
      <c r="B55" s="888" t="s">
        <v>60</v>
      </c>
      <c r="C55" s="889"/>
      <c r="D55" s="889"/>
      <c r="E55" s="889"/>
      <c r="F55" s="889"/>
      <c r="G55" s="889"/>
      <c r="H55" s="889"/>
      <c r="I55" s="889"/>
      <c r="J55" s="889"/>
      <c r="K55" s="889"/>
      <c r="L55" s="889"/>
      <c r="M55" s="890"/>
      <c r="N55" s="381">
        <f>SUM(N48:N54)</f>
        <v>51861.318021077059</v>
      </c>
    </row>
    <row r="56" spans="1:14">
      <c r="B56" s="254"/>
      <c r="C56" s="255"/>
      <c r="D56" s="255"/>
      <c r="E56" s="255"/>
      <c r="F56" s="255"/>
      <c r="G56" s="255"/>
      <c r="H56" s="255"/>
      <c r="I56" s="255"/>
      <c r="J56" s="255"/>
      <c r="K56" s="255"/>
      <c r="L56" s="255"/>
      <c r="M56" s="255"/>
      <c r="N56" s="256"/>
    </row>
    <row r="57" spans="1:14">
      <c r="B57" s="297" t="s">
        <v>63</v>
      </c>
      <c r="C57" s="298"/>
      <c r="D57" s="298"/>
      <c r="E57" s="298"/>
      <c r="F57" s="298"/>
      <c r="G57" s="298"/>
      <c r="H57" s="298"/>
      <c r="I57" s="298"/>
      <c r="J57" s="298"/>
      <c r="K57" s="298"/>
      <c r="L57" s="298"/>
      <c r="M57" s="298"/>
      <c r="N57" s="299"/>
    </row>
    <row r="58" spans="1:14" ht="15.75" thickBot="1">
      <c r="B58" s="307"/>
      <c r="C58" s="274"/>
      <c r="D58" s="274"/>
      <c r="E58" s="274"/>
      <c r="F58" s="274"/>
      <c r="G58" s="274"/>
      <c r="H58" s="274"/>
      <c r="I58" s="274"/>
      <c r="J58" s="274"/>
      <c r="K58" s="274"/>
      <c r="L58" s="274"/>
      <c r="M58" s="274"/>
      <c r="N58" s="276"/>
    </row>
    <row r="59" spans="1:14" ht="25.5">
      <c r="B59" s="308" t="s">
        <v>64</v>
      </c>
      <c r="C59" s="309"/>
      <c r="D59" s="309"/>
      <c r="E59" s="309"/>
      <c r="F59" s="309"/>
      <c r="G59" s="309"/>
      <c r="H59" s="310" t="s">
        <v>53</v>
      </c>
      <c r="I59" s="311" t="s">
        <v>133</v>
      </c>
      <c r="J59" s="312" t="s">
        <v>134</v>
      </c>
      <c r="K59" s="310" t="s">
        <v>135</v>
      </c>
      <c r="L59" s="1085" t="s">
        <v>68</v>
      </c>
      <c r="M59" s="1086"/>
      <c r="N59" s="313" t="s">
        <v>59</v>
      </c>
    </row>
    <row r="60" spans="1:14">
      <c r="A60" s="208" t="s">
        <v>178</v>
      </c>
      <c r="B60" s="314" t="str">
        <f>VLOOKUP(A60,[35]TRANSPORTE!A5:D117,3,FALSE)</f>
        <v>Transporte de material seleccionado para relleno</v>
      </c>
      <c r="C60" s="315"/>
      <c r="D60" s="315"/>
      <c r="E60" s="315"/>
      <c r="F60" s="315"/>
      <c r="G60" s="315"/>
      <c r="H60" s="316" t="s">
        <v>179</v>
      </c>
      <c r="I60" s="291">
        <v>1.3</v>
      </c>
      <c r="J60" s="317">
        <v>127</v>
      </c>
      <c r="K60" s="291">
        <f>I60*J60</f>
        <v>165.1</v>
      </c>
      <c r="L60" s="1089">
        <f>VLOOKUP(A60,[35]TRANSPORTE!A5:D117,4,FALSE)</f>
        <v>1255.9989130930808</v>
      </c>
      <c r="M60" s="1090"/>
      <c r="N60" s="318">
        <f>K60*L60</f>
        <v>207365.42055166763</v>
      </c>
    </row>
    <row r="61" spans="1:14">
      <c r="B61" s="314"/>
      <c r="C61" s="319"/>
      <c r="D61" s="319"/>
      <c r="E61" s="319"/>
      <c r="F61" s="319"/>
      <c r="G61" s="319"/>
      <c r="H61" s="316"/>
      <c r="I61" s="291"/>
      <c r="J61" s="317"/>
      <c r="K61" s="291"/>
      <c r="L61" s="1089"/>
      <c r="M61" s="1090"/>
      <c r="N61" s="318"/>
    </row>
    <row r="62" spans="1:14">
      <c r="B62" s="314"/>
      <c r="C62" s="319"/>
      <c r="D62" s="319"/>
      <c r="E62" s="319"/>
      <c r="F62" s="319"/>
      <c r="G62" s="319"/>
      <c r="H62" s="316"/>
      <c r="I62" s="291"/>
      <c r="J62" s="317"/>
      <c r="K62" s="291"/>
      <c r="L62" s="1089"/>
      <c r="M62" s="1090"/>
      <c r="N62" s="318"/>
    </row>
    <row r="63" spans="1:14">
      <c r="B63" s="314"/>
      <c r="C63" s="319"/>
      <c r="D63" s="319"/>
      <c r="E63" s="319"/>
      <c r="F63" s="319"/>
      <c r="G63" s="319"/>
      <c r="H63" s="316"/>
      <c r="I63" s="291"/>
      <c r="J63" s="317"/>
      <c r="K63" s="291"/>
      <c r="L63" s="1089"/>
      <c r="M63" s="1090"/>
      <c r="N63" s="318"/>
    </row>
    <row r="64" spans="1:14">
      <c r="B64" s="314"/>
      <c r="C64" s="319"/>
      <c r="D64" s="319"/>
      <c r="E64" s="319"/>
      <c r="F64" s="319"/>
      <c r="G64" s="319"/>
      <c r="H64" s="320"/>
      <c r="I64" s="291"/>
      <c r="J64" s="291"/>
      <c r="K64" s="291"/>
      <c r="L64" s="321"/>
      <c r="M64" s="322"/>
      <c r="N64" s="323"/>
    </row>
    <row r="65" spans="1:15" ht="15.75" thickBot="1">
      <c r="B65" s="324"/>
      <c r="C65" s="325"/>
      <c r="D65" s="325"/>
      <c r="E65" s="325"/>
      <c r="F65" s="325"/>
      <c r="G65" s="325"/>
      <c r="H65" s="326"/>
      <c r="I65" s="327"/>
      <c r="J65" s="327"/>
      <c r="K65" s="327"/>
      <c r="L65" s="1091"/>
      <c r="M65" s="1092"/>
      <c r="N65" s="382"/>
    </row>
    <row r="66" spans="1:15" ht="15.75" thickBot="1">
      <c r="B66" s="930" t="s">
        <v>60</v>
      </c>
      <c r="C66" s="931"/>
      <c r="D66" s="931"/>
      <c r="E66" s="931"/>
      <c r="F66" s="931"/>
      <c r="G66" s="931"/>
      <c r="H66" s="931"/>
      <c r="I66" s="931"/>
      <c r="J66" s="931"/>
      <c r="K66" s="931"/>
      <c r="L66" s="931"/>
      <c r="M66" s="932"/>
      <c r="N66" s="328">
        <f>N60+N61+N62+N63+N64</f>
        <v>207365.42055166763</v>
      </c>
    </row>
    <row r="67" spans="1:15">
      <c r="B67" s="254"/>
      <c r="C67" s="255"/>
      <c r="D67" s="255"/>
      <c r="E67" s="255"/>
      <c r="F67" s="255"/>
      <c r="G67" s="255"/>
      <c r="H67" s="255"/>
      <c r="I67" s="255"/>
      <c r="J67" s="255"/>
      <c r="K67" s="255"/>
      <c r="L67" s="255"/>
      <c r="M67" s="255"/>
      <c r="N67" s="256"/>
    </row>
    <row r="68" spans="1:15">
      <c r="B68" s="297" t="s">
        <v>69</v>
      </c>
      <c r="C68" s="298"/>
      <c r="D68" s="298"/>
      <c r="E68" s="298"/>
      <c r="F68" s="298"/>
      <c r="G68" s="298"/>
      <c r="H68" s="298"/>
      <c r="I68" s="298"/>
      <c r="J68" s="298"/>
      <c r="K68" s="298"/>
      <c r="L68" s="298"/>
      <c r="M68" s="298"/>
      <c r="N68" s="299"/>
    </row>
    <row r="69" spans="1:15" ht="15.75" thickBot="1">
      <c r="B69" s="307"/>
      <c r="C69" s="274"/>
      <c r="D69" s="274"/>
      <c r="E69" s="274"/>
      <c r="F69" s="274"/>
      <c r="G69" s="274"/>
      <c r="H69" s="274"/>
      <c r="I69" s="274"/>
      <c r="J69" s="274"/>
      <c r="K69" s="274"/>
      <c r="L69" s="274"/>
      <c r="M69" s="274"/>
      <c r="N69" s="276"/>
    </row>
    <row r="70" spans="1:15" ht="25.5">
      <c r="B70" s="1095" t="s">
        <v>70</v>
      </c>
      <c r="C70" s="1096"/>
      <c r="D70" s="1096"/>
      <c r="E70" s="1096"/>
      <c r="F70" s="1096"/>
      <c r="G70" s="1096"/>
      <c r="H70" s="1096"/>
      <c r="I70" s="310" t="s">
        <v>71</v>
      </c>
      <c r="J70" s="312" t="s">
        <v>137</v>
      </c>
      <c r="K70" s="311" t="s">
        <v>73</v>
      </c>
      <c r="L70" s="1097" t="s">
        <v>58</v>
      </c>
      <c r="M70" s="1098"/>
      <c r="N70" s="329" t="s">
        <v>59</v>
      </c>
    </row>
    <row r="71" spans="1:15">
      <c r="A71" s="405" t="s">
        <v>138</v>
      </c>
      <c r="B71" s="330" t="str">
        <f>VLOOKUP(A71,'[35]MANO DE OBRA'!A8:D68,3,FALSE)</f>
        <v>Obrero (3)</v>
      </c>
      <c r="C71" s="319"/>
      <c r="D71" s="319"/>
      <c r="E71" s="319"/>
      <c r="F71" s="319"/>
      <c r="G71" s="319"/>
      <c r="H71" s="319"/>
      <c r="I71" s="331">
        <f>K71/J71*100</f>
        <v>87780</v>
      </c>
      <c r="J71" s="332">
        <v>185</v>
      </c>
      <c r="K71" s="333">
        <f>VLOOKUP(A71,'[35]MANO DE OBRA'!A8:D99,4,FALSE)</f>
        <v>162393</v>
      </c>
      <c r="L71" s="334"/>
      <c r="M71" s="406">
        <v>20</v>
      </c>
      <c r="N71" s="383">
        <f>K71/M71</f>
        <v>8119.65</v>
      </c>
      <c r="O71" s="336"/>
    </row>
    <row r="72" spans="1:15">
      <c r="A72" s="405"/>
      <c r="B72" s="330"/>
      <c r="C72" s="319"/>
      <c r="D72" s="319"/>
      <c r="E72" s="319"/>
      <c r="F72" s="319"/>
      <c r="G72" s="319"/>
      <c r="H72" s="319"/>
      <c r="I72" s="331"/>
      <c r="J72" s="332"/>
      <c r="K72" s="333"/>
      <c r="L72" s="334"/>
      <c r="M72" s="407"/>
      <c r="N72" s="383"/>
    </row>
    <row r="73" spans="1:15">
      <c r="B73" s="330"/>
      <c r="C73" s="319"/>
      <c r="D73" s="319"/>
      <c r="E73" s="319"/>
      <c r="F73" s="319"/>
      <c r="G73" s="319"/>
      <c r="H73" s="319"/>
      <c r="I73" s="291"/>
      <c r="J73" s="337"/>
      <c r="K73" s="338"/>
      <c r="L73" s="334"/>
      <c r="M73" s="339"/>
      <c r="N73" s="335"/>
    </row>
    <row r="74" spans="1:15">
      <c r="B74" s="330"/>
      <c r="C74" s="319"/>
      <c r="D74" s="319"/>
      <c r="E74" s="319"/>
      <c r="F74" s="319"/>
      <c r="G74" s="319"/>
      <c r="H74" s="319"/>
      <c r="I74" s="291"/>
      <c r="J74" s="337"/>
      <c r="K74" s="338"/>
      <c r="L74" s="340"/>
      <c r="M74" s="339"/>
      <c r="N74" s="335"/>
    </row>
    <row r="75" spans="1:15">
      <c r="B75" s="330"/>
      <c r="C75" s="319"/>
      <c r="D75" s="319"/>
      <c r="E75" s="319"/>
      <c r="F75" s="319"/>
      <c r="G75" s="319"/>
      <c r="H75" s="319"/>
      <c r="I75" s="291"/>
      <c r="J75" s="337"/>
      <c r="K75" s="338"/>
      <c r="L75" s="340"/>
      <c r="M75" s="339"/>
      <c r="N75" s="335"/>
    </row>
    <row r="76" spans="1:15" ht="15.75" thickBot="1">
      <c r="B76" s="1099"/>
      <c r="C76" s="1100"/>
      <c r="D76" s="1100"/>
      <c r="E76" s="1100"/>
      <c r="F76" s="1100"/>
      <c r="G76" s="1100"/>
      <c r="H76" s="1100"/>
      <c r="I76" s="327"/>
      <c r="J76" s="327"/>
      <c r="K76" s="327"/>
      <c r="L76" s="1101"/>
      <c r="M76" s="1101"/>
      <c r="N76" s="382"/>
    </row>
    <row r="77" spans="1:15" ht="15.75" thickBot="1">
      <c r="B77" s="930" t="s">
        <v>60</v>
      </c>
      <c r="C77" s="931"/>
      <c r="D77" s="931"/>
      <c r="E77" s="931"/>
      <c r="F77" s="931"/>
      <c r="G77" s="931"/>
      <c r="H77" s="931"/>
      <c r="I77" s="931"/>
      <c r="J77" s="931"/>
      <c r="K77" s="931"/>
      <c r="L77" s="931"/>
      <c r="M77" s="932"/>
      <c r="N77" s="408">
        <f>SUM(N71:N76)</f>
        <v>8119.65</v>
      </c>
    </row>
    <row r="78" spans="1:15" ht="15.75" thickBot="1">
      <c r="B78" s="254"/>
      <c r="C78" s="255"/>
      <c r="D78" s="255"/>
      <c r="E78" s="255"/>
      <c r="F78" s="255"/>
      <c r="G78" s="255"/>
      <c r="H78" s="255"/>
      <c r="I78" s="255"/>
      <c r="J78" s="255"/>
      <c r="K78" s="255"/>
      <c r="L78" s="255"/>
      <c r="M78" s="255"/>
      <c r="N78" s="256"/>
    </row>
    <row r="79" spans="1:15" ht="15.75" thickBot="1">
      <c r="B79" s="888" t="s">
        <v>74</v>
      </c>
      <c r="C79" s="889"/>
      <c r="D79" s="889"/>
      <c r="E79" s="889"/>
      <c r="F79" s="889"/>
      <c r="G79" s="889"/>
      <c r="H79" s="889"/>
      <c r="I79" s="889"/>
      <c r="J79" s="889"/>
      <c r="K79" s="889"/>
      <c r="L79" s="889"/>
      <c r="M79" s="890"/>
      <c r="N79" s="295">
        <f>N43+N55+N66+N77</f>
        <v>273835.51723835338</v>
      </c>
    </row>
    <row r="80" spans="1:15">
      <c r="B80" s="254"/>
      <c r="C80" s="255"/>
      <c r="D80" s="255"/>
      <c r="E80" s="255"/>
      <c r="F80" s="255"/>
      <c r="G80" s="255"/>
      <c r="H80" s="255"/>
      <c r="I80" s="255"/>
      <c r="J80" s="255"/>
      <c r="K80" s="255"/>
      <c r="L80" s="255"/>
      <c r="M80" s="255"/>
      <c r="N80" s="256"/>
    </row>
    <row r="81" spans="1:14">
      <c r="B81" s="297" t="s">
        <v>75</v>
      </c>
      <c r="C81" s="298"/>
      <c r="D81" s="298"/>
      <c r="E81" s="298"/>
      <c r="F81" s="298"/>
      <c r="G81" s="298"/>
      <c r="H81" s="298"/>
      <c r="I81" s="298"/>
      <c r="J81" s="298"/>
      <c r="K81" s="298"/>
      <c r="L81" s="298"/>
      <c r="M81" s="298"/>
      <c r="N81" s="299"/>
    </row>
    <row r="82" spans="1:14" ht="15.75" thickBot="1">
      <c r="B82" s="307"/>
      <c r="C82" s="274"/>
      <c r="D82" s="274"/>
      <c r="E82" s="274"/>
      <c r="F82" s="274"/>
      <c r="G82" s="274"/>
      <c r="H82" s="274"/>
      <c r="I82" s="274"/>
      <c r="J82" s="274"/>
      <c r="K82" s="274"/>
      <c r="L82" s="274"/>
      <c r="M82" s="274"/>
      <c r="N82" s="276"/>
    </row>
    <row r="83" spans="1:14">
      <c r="B83" s="1081" t="s">
        <v>76</v>
      </c>
      <c r="C83" s="1082"/>
      <c r="D83" s="1082"/>
      <c r="E83" s="1082"/>
      <c r="F83" s="1082"/>
      <c r="G83" s="1082"/>
      <c r="H83" s="1082"/>
      <c r="I83" s="309"/>
      <c r="J83" s="341"/>
      <c r="K83" s="342" t="s">
        <v>77</v>
      </c>
      <c r="L83" s="1102" t="s">
        <v>78</v>
      </c>
      <c r="M83" s="1103"/>
      <c r="N83" s="343"/>
    </row>
    <row r="84" spans="1:14">
      <c r="B84" s="1104" t="s">
        <v>79</v>
      </c>
      <c r="C84" s="1105"/>
      <c r="D84" s="1105"/>
      <c r="E84" s="1105"/>
      <c r="F84" s="1105"/>
      <c r="G84" s="1105"/>
      <c r="H84" s="1105"/>
      <c r="I84" s="344"/>
      <c r="J84" s="345"/>
      <c r="K84" s="346">
        <v>0.2</v>
      </c>
      <c r="L84" s="1106">
        <f>N79*K84</f>
        <v>54767.103447670677</v>
      </c>
      <c r="M84" s="1107"/>
      <c r="N84" s="347"/>
    </row>
    <row r="85" spans="1:14">
      <c r="B85" s="348" t="s">
        <v>80</v>
      </c>
      <c r="C85" s="349"/>
      <c r="D85" s="349"/>
      <c r="E85" s="349"/>
      <c r="F85" s="349"/>
      <c r="G85" s="349"/>
      <c r="H85" s="349"/>
      <c r="I85" s="344"/>
      <c r="J85" s="345"/>
      <c r="K85" s="346">
        <v>0.05</v>
      </c>
      <c r="L85" s="1106">
        <f>N79*K85</f>
        <v>13691.775861917669</v>
      </c>
      <c r="M85" s="1107"/>
      <c r="N85" s="347"/>
    </row>
    <row r="86" spans="1:14" ht="15.75" thickBot="1">
      <c r="B86" s="350" t="s">
        <v>81</v>
      </c>
      <c r="C86" s="351"/>
      <c r="D86" s="351"/>
      <c r="E86" s="351"/>
      <c r="F86" s="351"/>
      <c r="G86" s="351"/>
      <c r="H86" s="351"/>
      <c r="I86" s="352"/>
      <c r="J86" s="353"/>
      <c r="K86" s="354">
        <v>0.05</v>
      </c>
      <c r="L86" s="1093">
        <f>N79*K86</f>
        <v>13691.775861917669</v>
      </c>
      <c r="M86" s="1094"/>
      <c r="N86" s="347"/>
    </row>
    <row r="87" spans="1:14" ht="15.75" thickBot="1">
      <c r="B87" s="888" t="s">
        <v>60</v>
      </c>
      <c r="C87" s="889"/>
      <c r="D87" s="889"/>
      <c r="E87" s="889"/>
      <c r="F87" s="889"/>
      <c r="G87" s="889"/>
      <c r="H87" s="889"/>
      <c r="I87" s="889"/>
      <c r="J87" s="889"/>
      <c r="K87" s="889"/>
      <c r="L87" s="889"/>
      <c r="M87" s="890"/>
      <c r="N87" s="355">
        <f>L84+L85+L86</f>
        <v>82150.65517150602</v>
      </c>
    </row>
    <row r="88" spans="1:14" ht="15.75" thickBot="1">
      <c r="B88" s="254"/>
      <c r="C88" s="255"/>
      <c r="D88" s="255"/>
      <c r="E88" s="255"/>
      <c r="F88" s="255"/>
      <c r="G88" s="255"/>
      <c r="H88" s="255"/>
      <c r="I88" s="255"/>
      <c r="J88" s="255"/>
      <c r="K88" s="255"/>
      <c r="L88" s="255"/>
      <c r="M88" s="255"/>
      <c r="N88" s="256"/>
    </row>
    <row r="89" spans="1:14" ht="15.75" thickBot="1">
      <c r="A89" s="208" t="s">
        <v>140</v>
      </c>
      <c r="B89" s="888" t="s">
        <v>141</v>
      </c>
      <c r="C89" s="889"/>
      <c r="D89" s="889"/>
      <c r="E89" s="889"/>
      <c r="F89" s="889"/>
      <c r="G89" s="889"/>
      <c r="H89" s="889"/>
      <c r="I89" s="889"/>
      <c r="J89" s="889"/>
      <c r="K89" s="889"/>
      <c r="L89" s="889"/>
      <c r="M89" s="890"/>
      <c r="N89" s="356">
        <f>ROUND((N79+N87),0)</f>
        <v>355986</v>
      </c>
    </row>
    <row r="90" spans="1:14">
      <c r="B90" s="220"/>
      <c r="C90" s="221"/>
      <c r="D90" s="221"/>
      <c r="E90" s="221"/>
      <c r="F90" s="221"/>
      <c r="G90" s="221"/>
      <c r="H90" s="221"/>
      <c r="I90" s="221"/>
      <c r="J90" s="221"/>
      <c r="K90" s="221"/>
      <c r="L90" s="221"/>
      <c r="M90" s="221"/>
      <c r="N90" s="222"/>
    </row>
    <row r="91" spans="1:14">
      <c r="B91" s="253"/>
      <c r="C91" s="227"/>
      <c r="D91" s="227"/>
      <c r="E91" s="227"/>
      <c r="F91" s="227"/>
      <c r="G91" s="227"/>
      <c r="H91" s="227"/>
      <c r="I91" s="227"/>
      <c r="J91" s="227"/>
      <c r="K91" s="227"/>
      <c r="L91" s="227"/>
      <c r="M91" s="227"/>
      <c r="N91" s="229"/>
    </row>
    <row r="92" spans="1:14">
      <c r="B92" s="253"/>
      <c r="C92" s="227"/>
      <c r="D92" s="227"/>
      <c r="E92" s="227"/>
      <c r="F92" s="227"/>
      <c r="G92" s="227"/>
      <c r="H92" s="227"/>
      <c r="I92" s="227"/>
      <c r="J92" s="227"/>
      <c r="K92" s="227"/>
      <c r="L92" s="227"/>
      <c r="M92" s="227"/>
      <c r="N92" s="229"/>
    </row>
    <row r="93" spans="1:14">
      <c r="B93" s="253"/>
      <c r="C93" s="227"/>
      <c r="D93" s="227"/>
      <c r="E93" s="227"/>
      <c r="F93" s="227"/>
      <c r="G93" s="227"/>
      <c r="H93" s="227"/>
      <c r="I93" s="227"/>
      <c r="J93" s="227"/>
      <c r="K93" s="227"/>
      <c r="L93" s="227"/>
      <c r="M93" s="227"/>
      <c r="N93" s="229"/>
    </row>
    <row r="94" spans="1:14">
      <c r="B94" s="253"/>
      <c r="C94" s="227"/>
      <c r="D94" s="227"/>
      <c r="E94" s="237" t="s">
        <v>83</v>
      </c>
      <c r="F94" s="237"/>
      <c r="G94" s="237"/>
      <c r="H94" s="237"/>
      <c r="I94" s="237"/>
      <c r="J94" s="237"/>
      <c r="K94" s="227"/>
      <c r="L94" s="227"/>
      <c r="M94" s="227"/>
      <c r="N94" s="229"/>
    </row>
    <row r="95" spans="1:14">
      <c r="B95" s="253"/>
      <c r="C95" s="227"/>
      <c r="D95" s="227"/>
      <c r="E95" s="227" t="s">
        <v>84</v>
      </c>
      <c r="F95" s="227"/>
      <c r="G95" s="227"/>
      <c r="H95" s="227"/>
      <c r="I95" s="227"/>
      <c r="J95" s="227"/>
      <c r="K95" s="227"/>
      <c r="L95" s="227"/>
      <c r="M95" s="227"/>
      <c r="N95" s="229"/>
    </row>
    <row r="96" spans="1:14">
      <c r="B96" s="253"/>
      <c r="C96" s="227"/>
      <c r="D96" s="227"/>
      <c r="E96" s="227" t="s">
        <v>85</v>
      </c>
      <c r="F96" s="227"/>
      <c r="G96" s="227"/>
      <c r="H96" s="227"/>
      <c r="I96" s="227"/>
      <c r="J96" s="227"/>
      <c r="K96" s="227"/>
      <c r="L96" s="227"/>
      <c r="M96" s="227"/>
      <c r="N96" s="229"/>
    </row>
    <row r="97" spans="2:14">
      <c r="B97" s="253"/>
      <c r="C97" s="227"/>
      <c r="D97" s="227"/>
      <c r="E97" s="227" t="s">
        <v>86</v>
      </c>
      <c r="F97" s="227"/>
      <c r="G97" s="227"/>
      <c r="H97" s="227"/>
      <c r="I97" s="227"/>
      <c r="J97" s="227"/>
      <c r="K97" s="227"/>
      <c r="L97" s="227"/>
      <c r="M97" s="227"/>
      <c r="N97" s="229"/>
    </row>
    <row r="98" spans="2:14" ht="15.75" thickBot="1">
      <c r="B98" s="253"/>
      <c r="C98" s="227"/>
      <c r="D98" s="227"/>
      <c r="E98" s="227"/>
      <c r="F98" s="227" t="s">
        <v>87</v>
      </c>
      <c r="G98" s="227"/>
      <c r="H98" s="227"/>
      <c r="I98" s="227"/>
      <c r="J98" s="227"/>
      <c r="K98" s="227"/>
      <c r="L98" s="227"/>
      <c r="M98" s="227"/>
      <c r="N98" s="229"/>
    </row>
    <row r="99" spans="2:14">
      <c r="B99" s="357" t="s">
        <v>142</v>
      </c>
      <c r="C99" s="358"/>
      <c r="D99" s="358"/>
      <c r="E99" s="358"/>
      <c r="F99" s="358"/>
      <c r="G99" s="358"/>
      <c r="H99" s="358"/>
      <c r="I99" s="358"/>
      <c r="J99" s="358"/>
      <c r="K99" s="358"/>
      <c r="L99" s="358"/>
      <c r="M99" s="358"/>
      <c r="N99" s="359"/>
    </row>
    <row r="100" spans="2:14">
      <c r="B100" s="409"/>
      <c r="C100" s="410"/>
      <c r="D100" s="410"/>
      <c r="E100" s="410"/>
      <c r="F100" s="410"/>
      <c r="G100" s="410"/>
      <c r="H100" s="410"/>
      <c r="I100" s="410"/>
      <c r="J100" s="410"/>
      <c r="K100" s="410"/>
      <c r="L100" s="410"/>
      <c r="M100" s="410"/>
      <c r="N100" s="411"/>
    </row>
    <row r="101" spans="2:14">
      <c r="B101" s="409"/>
      <c r="C101" s="410"/>
      <c r="D101" s="410"/>
      <c r="E101" s="410"/>
      <c r="F101" s="410"/>
      <c r="G101" s="410"/>
      <c r="H101" s="410"/>
      <c r="I101" s="410"/>
      <c r="J101" s="410"/>
      <c r="K101" s="410"/>
      <c r="L101" s="410"/>
      <c r="M101" s="410"/>
      <c r="N101" s="411"/>
    </row>
    <row r="102" spans="2:14">
      <c r="B102" s="409"/>
      <c r="C102" s="410"/>
      <c r="D102" s="410"/>
      <c r="E102" s="410"/>
      <c r="F102" s="410"/>
      <c r="G102" s="410"/>
      <c r="H102" s="410"/>
      <c r="I102" s="410"/>
      <c r="J102" s="410"/>
      <c r="K102" s="410"/>
      <c r="L102" s="410"/>
      <c r="M102" s="410"/>
      <c r="N102" s="411"/>
    </row>
    <row r="103" spans="2:14" ht="15.75" thickBot="1">
      <c r="B103" s="412"/>
      <c r="C103" s="413"/>
      <c r="D103" s="413"/>
      <c r="E103" s="413"/>
      <c r="F103" s="413"/>
      <c r="G103" s="413"/>
      <c r="H103" s="413"/>
      <c r="I103" s="413"/>
      <c r="J103" s="413"/>
      <c r="K103" s="413"/>
      <c r="L103" s="413"/>
      <c r="M103" s="413"/>
      <c r="N103" s="414"/>
    </row>
    <row r="104" spans="2:14">
      <c r="B104" s="415"/>
      <c r="C104" s="416"/>
      <c r="D104" s="416"/>
      <c r="E104" s="416"/>
      <c r="F104" s="416"/>
      <c r="G104" s="416"/>
      <c r="H104" s="416"/>
      <c r="I104" s="416"/>
      <c r="J104" s="416"/>
      <c r="K104" s="416"/>
      <c r="L104" s="416"/>
      <c r="M104" s="416"/>
      <c r="N104" s="417"/>
    </row>
    <row r="105" spans="2:14">
      <c r="B105" s="418" t="s">
        <v>143</v>
      </c>
      <c r="C105" s="241"/>
      <c r="D105" s="241"/>
      <c r="E105" s="241"/>
      <c r="F105" s="241"/>
      <c r="G105" s="241"/>
      <c r="H105" s="241"/>
      <c r="I105" s="241"/>
      <c r="J105" s="241"/>
      <c r="K105" s="241"/>
      <c r="L105" s="241"/>
      <c r="M105" s="241"/>
      <c r="N105" s="242"/>
    </row>
    <row r="106" spans="2:14" ht="15" customHeight="1">
      <c r="B106" s="1108" t="s">
        <v>144</v>
      </c>
      <c r="C106" s="1109"/>
      <c r="D106" s="1109"/>
      <c r="E106" s="1109"/>
      <c r="F106" s="1109"/>
      <c r="G106" s="1109"/>
      <c r="H106" s="1109"/>
      <c r="I106" s="1109"/>
      <c r="J106" s="1109"/>
      <c r="K106" s="1109"/>
      <c r="L106" s="1109"/>
      <c r="M106" s="1109"/>
      <c r="N106" s="1110"/>
    </row>
    <row r="107" spans="2:14" ht="15" customHeight="1">
      <c r="B107" s="1108"/>
      <c r="C107" s="1109"/>
      <c r="D107" s="1109"/>
      <c r="E107" s="1109"/>
      <c r="F107" s="1109"/>
      <c r="G107" s="1109"/>
      <c r="H107" s="1109"/>
      <c r="I107" s="1109"/>
      <c r="J107" s="1109"/>
      <c r="K107" s="1109"/>
      <c r="L107" s="1109"/>
      <c r="M107" s="1109"/>
      <c r="N107" s="1110"/>
    </row>
    <row r="108" spans="2:14" ht="29.25" customHeight="1">
      <c r="B108" s="1111" t="s">
        <v>88</v>
      </c>
      <c r="C108" s="1112"/>
      <c r="D108" s="1112"/>
      <c r="E108" s="1112"/>
      <c r="F108" s="1112"/>
      <c r="G108" s="1112"/>
      <c r="H108" s="1112"/>
      <c r="I108" s="1112"/>
      <c r="J108" s="1112"/>
      <c r="K108" s="1112"/>
      <c r="L108" s="1112"/>
      <c r="M108" s="1112"/>
      <c r="N108" s="1113"/>
    </row>
    <row r="109" spans="2:14">
      <c r="B109" s="1111"/>
      <c r="C109" s="1112"/>
      <c r="D109" s="1112"/>
      <c r="E109" s="1112"/>
      <c r="F109" s="1112"/>
      <c r="G109" s="1112"/>
      <c r="H109" s="1112"/>
      <c r="I109" s="1112"/>
      <c r="J109" s="1112"/>
      <c r="K109" s="1112"/>
      <c r="L109" s="1112"/>
      <c r="M109" s="1112"/>
      <c r="N109" s="1113"/>
    </row>
    <row r="110" spans="2:14">
      <c r="B110" s="419"/>
      <c r="C110" s="420"/>
      <c r="D110" s="420"/>
      <c r="E110" s="420"/>
      <c r="F110" s="420"/>
      <c r="G110" s="420"/>
      <c r="H110" s="420"/>
      <c r="I110" s="420"/>
      <c r="J110" s="420"/>
      <c r="K110" s="420"/>
      <c r="L110" s="420"/>
      <c r="M110" s="420"/>
      <c r="N110" s="421"/>
    </row>
    <row r="111" spans="2:14">
      <c r="B111" s="419"/>
      <c r="C111" s="420"/>
      <c r="D111" s="420"/>
      <c r="E111" s="420"/>
      <c r="F111" s="420"/>
      <c r="G111" s="420"/>
      <c r="H111" s="420"/>
      <c r="I111" s="420"/>
      <c r="J111" s="420"/>
      <c r="K111" s="420"/>
      <c r="L111" s="420"/>
      <c r="M111" s="420"/>
      <c r="N111" s="421"/>
    </row>
    <row r="112" spans="2:14">
      <c r="B112" s="419"/>
      <c r="C112" s="420"/>
      <c r="D112" s="420"/>
      <c r="E112" s="420"/>
      <c r="F112" s="420"/>
      <c r="G112" s="420"/>
      <c r="H112" s="420"/>
      <c r="I112" s="420"/>
      <c r="J112" s="420"/>
      <c r="K112" s="420"/>
      <c r="L112" s="420"/>
      <c r="M112" s="420"/>
      <c r="N112" s="421"/>
    </row>
    <row r="113" spans="2:14">
      <c r="B113" s="418"/>
      <c r="C113" s="241"/>
      <c r="D113" s="241"/>
      <c r="E113" s="241"/>
      <c r="F113" s="241"/>
      <c r="G113" s="241"/>
      <c r="H113" s="241"/>
      <c r="I113" s="241"/>
      <c r="J113" s="241"/>
      <c r="K113" s="241"/>
      <c r="L113" s="241"/>
      <c r="M113" s="241"/>
      <c r="N113" s="242"/>
    </row>
    <row r="114" spans="2:14">
      <c r="B114" s="253"/>
      <c r="C114" s="227"/>
      <c r="D114" s="227"/>
      <c r="E114" s="227" t="s">
        <v>83</v>
      </c>
      <c r="F114" s="237"/>
      <c r="G114" s="237"/>
      <c r="H114" s="227"/>
      <c r="I114" s="227"/>
      <c r="J114" s="227"/>
      <c r="K114" s="227"/>
      <c r="L114" s="227"/>
      <c r="M114" s="227"/>
      <c r="N114" s="229"/>
    </row>
    <row r="115" spans="2:14">
      <c r="B115" s="253"/>
      <c r="C115" s="227"/>
      <c r="D115" s="227"/>
      <c r="E115" s="422" t="s">
        <v>84</v>
      </c>
      <c r="F115" s="227"/>
      <c r="G115" s="227"/>
      <c r="H115" s="422"/>
      <c r="I115" s="422"/>
      <c r="J115" s="422"/>
      <c r="K115" s="227"/>
      <c r="L115" s="227"/>
      <c r="M115" s="227"/>
      <c r="N115" s="229"/>
    </row>
    <row r="116" spans="2:14">
      <c r="B116" s="253"/>
      <c r="C116" s="227"/>
      <c r="D116" s="227"/>
      <c r="E116" s="423" t="s">
        <v>145</v>
      </c>
      <c r="F116" s="227"/>
      <c r="G116" s="227"/>
      <c r="H116" s="423"/>
      <c r="I116" s="423"/>
      <c r="J116" s="423"/>
      <c r="K116" s="227"/>
      <c r="L116" s="227"/>
      <c r="M116" s="227"/>
      <c r="N116" s="229"/>
    </row>
    <row r="117" spans="2:14">
      <c r="B117" s="424"/>
      <c r="C117" s="241"/>
      <c r="D117" s="241"/>
      <c r="E117" s="227" t="s">
        <v>86</v>
      </c>
      <c r="F117" s="227"/>
      <c r="G117" s="227"/>
      <c r="H117" s="227"/>
      <c r="I117" s="227"/>
      <c r="J117" s="227"/>
      <c r="K117" s="241"/>
      <c r="L117" s="241"/>
      <c r="M117" s="241"/>
      <c r="N117" s="242"/>
    </row>
    <row r="118" spans="2:14">
      <c r="B118" s="424"/>
      <c r="C118" s="241"/>
      <c r="D118" s="241"/>
      <c r="E118" s="241"/>
      <c r="F118" s="227"/>
      <c r="G118" s="227"/>
      <c r="H118" s="227"/>
      <c r="I118" s="227"/>
      <c r="J118" s="227"/>
      <c r="K118" s="241"/>
      <c r="L118" s="241"/>
      <c r="M118" s="241"/>
      <c r="N118" s="242"/>
    </row>
    <row r="119" spans="2:14">
      <c r="B119" s="424" t="s">
        <v>146</v>
      </c>
      <c r="C119" s="423"/>
      <c r="D119" s="423"/>
      <c r="E119" s="227"/>
      <c r="F119" s="227"/>
      <c r="G119" s="227"/>
      <c r="H119" s="227"/>
      <c r="I119" s="227"/>
      <c r="J119" s="1114"/>
      <c r="K119" s="1114"/>
      <c r="L119" s="1114"/>
      <c r="M119" s="1114"/>
      <c r="N119" s="1115"/>
    </row>
    <row r="120" spans="2:14" ht="15.75" thickBot="1">
      <c r="B120" s="425" t="s">
        <v>147</v>
      </c>
      <c r="C120" s="426"/>
      <c r="D120" s="426"/>
      <c r="E120" s="427"/>
      <c r="F120" s="427"/>
      <c r="G120" s="427"/>
      <c r="H120" s="427"/>
      <c r="I120" s="427"/>
      <c r="J120" s="1116"/>
      <c r="K120" s="1116"/>
      <c r="L120" s="1116"/>
      <c r="M120" s="1116"/>
      <c r="N120" s="1117"/>
    </row>
  </sheetData>
  <mergeCells count="64">
    <mergeCell ref="B87:M87"/>
    <mergeCell ref="B89:M89"/>
    <mergeCell ref="B106:N107"/>
    <mergeCell ref="B108:N109"/>
    <mergeCell ref="J119:N120"/>
    <mergeCell ref="L86:M86"/>
    <mergeCell ref="B70:H70"/>
    <mergeCell ref="L70:M70"/>
    <mergeCell ref="B76:H76"/>
    <mergeCell ref="L76:M76"/>
    <mergeCell ref="B77:M77"/>
    <mergeCell ref="B79:M79"/>
    <mergeCell ref="B83:H83"/>
    <mergeCell ref="L83:M83"/>
    <mergeCell ref="B84:H84"/>
    <mergeCell ref="L84:M84"/>
    <mergeCell ref="L85:M85"/>
    <mergeCell ref="B66:M66"/>
    <mergeCell ref="L42:M42"/>
    <mergeCell ref="B43:M43"/>
    <mergeCell ref="B47:I47"/>
    <mergeCell ref="L47:M47"/>
    <mergeCell ref="B55:M55"/>
    <mergeCell ref="L59:M59"/>
    <mergeCell ref="I42:J42"/>
    <mergeCell ref="L60:M60"/>
    <mergeCell ref="L61:M61"/>
    <mergeCell ref="L62:M62"/>
    <mergeCell ref="L63:M63"/>
    <mergeCell ref="L65:M65"/>
    <mergeCell ref="B37:H37"/>
    <mergeCell ref="B38:H38"/>
    <mergeCell ref="B39:H39"/>
    <mergeCell ref="B41:D41"/>
    <mergeCell ref="B42:H42"/>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scale="46"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AC0BD"/>
    <pageSetUpPr fitToPage="1"/>
  </sheetPr>
  <dimension ref="A1:W138"/>
  <sheetViews>
    <sheetView topLeftCell="A48" zoomScale="80" zoomScaleNormal="80" workbookViewId="0">
      <selection activeCell="C62" sqref="C62:I62"/>
    </sheetView>
  </sheetViews>
  <sheetFormatPr baseColWidth="10" defaultColWidth="11.42578125" defaultRowHeight="14.25"/>
  <cols>
    <col min="1" max="1" width="3" style="451" customWidth="1"/>
    <col min="2" max="2" width="14.28515625" style="451" customWidth="1"/>
    <col min="3" max="3" width="11.5703125" style="451" customWidth="1"/>
    <col min="4" max="4" width="13.5703125" style="451" customWidth="1"/>
    <col min="5" max="5" width="12.5703125" style="451" customWidth="1"/>
    <col min="6" max="6" width="8" style="451" customWidth="1"/>
    <col min="7" max="7" width="5.42578125" style="451" customWidth="1"/>
    <col min="8" max="8" width="10.5703125" style="451" customWidth="1"/>
    <col min="9" max="9" width="14.5703125" style="451" customWidth="1"/>
    <col min="10" max="10" width="23.42578125" style="451" customWidth="1"/>
    <col min="11" max="11" width="15.28515625" style="451" customWidth="1"/>
    <col min="12" max="12" width="11.42578125" style="451" customWidth="1"/>
    <col min="13" max="13" width="12.85546875" style="451" customWidth="1"/>
    <col min="14" max="14" width="21.5703125" style="451" customWidth="1"/>
    <col min="15" max="15" width="4.42578125" style="446" customWidth="1"/>
    <col min="16" max="16" width="11.42578125" style="446"/>
    <col min="17" max="17" width="30.7109375" style="446" customWidth="1"/>
    <col min="18" max="18" width="15.140625" style="446" customWidth="1"/>
    <col min="19" max="19" width="20.140625" style="446" bestFit="1" customWidth="1"/>
    <col min="20" max="20" width="16.7109375" style="446" bestFit="1" customWidth="1"/>
    <col min="21" max="16384" width="11.42578125" style="446"/>
  </cols>
  <sheetData>
    <row r="1" spans="1:14" ht="13.9" customHeight="1">
      <c r="A1" s="446"/>
      <c r="B1" s="1249"/>
      <c r="C1" s="1252"/>
      <c r="D1" s="1252"/>
      <c r="E1" s="1252"/>
      <c r="F1" s="1252"/>
      <c r="G1" s="1252"/>
      <c r="H1" s="1252"/>
      <c r="I1" s="1252"/>
      <c r="J1" s="1253"/>
      <c r="K1" s="979" t="s">
        <v>104</v>
      </c>
      <c r="L1" s="981" t="s">
        <v>196</v>
      </c>
      <c r="M1" s="982"/>
      <c r="N1" s="988"/>
    </row>
    <row r="2" spans="1:14" ht="14.25" customHeight="1">
      <c r="A2" s="446"/>
      <c r="B2" s="1250"/>
      <c r="C2" s="1254" t="s">
        <v>97</v>
      </c>
      <c r="D2" s="1254"/>
      <c r="E2" s="1254"/>
      <c r="F2" s="1254"/>
      <c r="G2" s="1254"/>
      <c r="H2" s="1254"/>
      <c r="I2" s="1254"/>
      <c r="J2" s="1255"/>
      <c r="K2" s="980"/>
      <c r="L2" s="983"/>
      <c r="M2" s="984"/>
      <c r="N2" s="989"/>
    </row>
    <row r="3" spans="1:14" ht="17.45" customHeight="1">
      <c r="A3" s="446"/>
      <c r="B3" s="1250"/>
      <c r="C3" s="1256" t="s">
        <v>197</v>
      </c>
      <c r="D3" s="1256"/>
      <c r="E3" s="1256"/>
      <c r="F3" s="1256"/>
      <c r="G3" s="1256"/>
      <c r="H3" s="1256"/>
      <c r="I3" s="1256"/>
      <c r="J3" s="1257"/>
      <c r="K3" s="995" t="s">
        <v>40</v>
      </c>
      <c r="L3" s="997">
        <v>2021</v>
      </c>
      <c r="M3" s="998"/>
      <c r="N3" s="989"/>
    </row>
    <row r="4" spans="1:14" ht="2.25" customHeight="1">
      <c r="A4" s="446"/>
      <c r="B4" s="1250"/>
      <c r="C4" s="1256"/>
      <c r="D4" s="1256"/>
      <c r="E4" s="1256"/>
      <c r="F4" s="1256"/>
      <c r="G4" s="1256"/>
      <c r="H4" s="1256"/>
      <c r="I4" s="1256"/>
      <c r="J4" s="1257"/>
      <c r="K4" s="1258"/>
      <c r="L4" s="983"/>
      <c r="M4" s="984"/>
      <c r="N4" s="989"/>
    </row>
    <row r="5" spans="1:14" ht="14.25" customHeight="1">
      <c r="A5" s="446"/>
      <c r="B5" s="1250"/>
      <c r="C5" s="1256" t="s">
        <v>198</v>
      </c>
      <c r="D5" s="1256"/>
      <c r="E5" s="1256"/>
      <c r="F5" s="1256"/>
      <c r="G5" s="1256"/>
      <c r="H5" s="1256"/>
      <c r="I5" s="1256"/>
      <c r="J5" s="1257"/>
      <c r="K5" s="995" t="s">
        <v>43</v>
      </c>
      <c r="L5" s="1000"/>
      <c r="M5" s="1000"/>
      <c r="N5" s="989"/>
    </row>
    <row r="6" spans="1:14" ht="3.75" customHeight="1" thickBot="1">
      <c r="A6" s="446"/>
      <c r="B6" s="1251"/>
      <c r="C6" s="1241"/>
      <c r="D6" s="1241"/>
      <c r="E6" s="1241"/>
      <c r="F6" s="1241"/>
      <c r="G6" s="1241"/>
      <c r="H6" s="1241"/>
      <c r="I6" s="1241"/>
      <c r="J6" s="1242"/>
      <c r="K6" s="999"/>
      <c r="L6" s="1001"/>
      <c r="M6" s="1001"/>
      <c r="N6" s="990"/>
    </row>
    <row r="7" spans="1:14" ht="3.75" customHeight="1" thickBot="1">
      <c r="A7" s="446"/>
      <c r="B7" s="447"/>
      <c r="C7" s="448"/>
      <c r="D7" s="448"/>
      <c r="E7" s="448"/>
      <c r="F7" s="448"/>
      <c r="G7" s="448"/>
      <c r="H7" s="448"/>
      <c r="I7" s="448"/>
      <c r="J7" s="448"/>
      <c r="K7" s="448"/>
      <c r="L7" s="449"/>
      <c r="M7" s="449"/>
      <c r="N7" s="450"/>
    </row>
    <row r="8" spans="1:14" ht="14.25" customHeight="1">
      <c r="B8" s="452"/>
      <c r="C8" s="453"/>
      <c r="D8" s="453"/>
      <c r="E8" s="453"/>
      <c r="F8" s="1243"/>
      <c r="G8" s="1243"/>
      <c r="H8" s="1243"/>
      <c r="I8" s="1243"/>
      <c r="J8" s="453"/>
      <c r="K8" s="454" t="s">
        <v>45</v>
      </c>
      <c r="L8" s="455"/>
      <c r="M8" s="455"/>
      <c r="N8" s="456"/>
    </row>
    <row r="9" spans="1:14" ht="12" customHeight="1">
      <c r="B9" s="457"/>
      <c r="C9" s="458"/>
      <c r="D9" s="458"/>
      <c r="E9" s="458"/>
      <c r="F9" s="1244"/>
      <c r="G9" s="1244"/>
      <c r="H9" s="1244"/>
      <c r="I9" s="1244"/>
      <c r="J9" s="458"/>
      <c r="K9" s="459"/>
      <c r="L9" s="460" t="s">
        <v>109</v>
      </c>
      <c r="M9" s="460" t="s">
        <v>110</v>
      </c>
      <c r="N9" s="461" t="s">
        <v>111</v>
      </c>
    </row>
    <row r="10" spans="1:14" ht="21.75" customHeight="1">
      <c r="B10" s="1245" t="s">
        <v>199</v>
      </c>
      <c r="C10" s="1246"/>
      <c r="D10" s="1246"/>
      <c r="E10" s="462" t="s">
        <v>200</v>
      </c>
      <c r="F10" s="1247" t="s">
        <v>201</v>
      </c>
      <c r="G10" s="1247"/>
      <c r="H10" s="1248" t="s">
        <v>202</v>
      </c>
      <c r="I10" s="1248"/>
      <c r="J10" s="458"/>
      <c r="K10" s="463"/>
      <c r="L10" s="460"/>
      <c r="M10" s="460"/>
      <c r="N10" s="461"/>
    </row>
    <row r="11" spans="1:14" ht="5.45" customHeight="1">
      <c r="B11" s="464"/>
      <c r="C11" s="465"/>
      <c r="D11" s="465"/>
      <c r="E11" s="466"/>
      <c r="F11" s="458"/>
      <c r="G11" s="458"/>
      <c r="H11" s="467"/>
      <c r="I11" s="458"/>
      <c r="J11" s="458"/>
      <c r="K11" s="463"/>
      <c r="L11" s="460"/>
      <c r="M11" s="460"/>
      <c r="N11" s="461"/>
    </row>
    <row r="12" spans="1:14" ht="19.149999999999999" customHeight="1">
      <c r="B12" s="1233" t="s">
        <v>203</v>
      </c>
      <c r="C12" s="1234"/>
      <c r="D12" s="1234"/>
      <c r="E12" s="1234"/>
      <c r="F12" s="458"/>
      <c r="G12" s="458"/>
      <c r="H12" s="458"/>
      <c r="I12" s="458"/>
      <c r="J12" s="458"/>
      <c r="K12" s="459"/>
      <c r="L12" s="460"/>
      <c r="M12" s="460"/>
      <c r="N12" s="461"/>
    </row>
    <row r="13" spans="1:14" ht="23.1" customHeight="1">
      <c r="B13" s="1235" t="s">
        <v>204</v>
      </c>
      <c r="C13" s="1236"/>
      <c r="D13" s="1236"/>
      <c r="E13" s="468" t="s">
        <v>113</v>
      </c>
      <c r="F13" s="468"/>
      <c r="G13" s="469"/>
      <c r="H13" s="1237" t="s">
        <v>205</v>
      </c>
      <c r="I13" s="1237"/>
      <c r="J13" s="470" t="s">
        <v>113</v>
      </c>
      <c r="K13" s="1237" t="s">
        <v>206</v>
      </c>
      <c r="L13" s="1237"/>
      <c r="M13" s="470" t="s">
        <v>113</v>
      </c>
      <c r="N13" s="471"/>
    </row>
    <row r="14" spans="1:14" ht="18" customHeight="1">
      <c r="B14" s="472" t="s">
        <v>115</v>
      </c>
      <c r="C14" s="473"/>
      <c r="D14" s="1238"/>
      <c r="E14" s="1238"/>
      <c r="F14" s="474"/>
      <c r="G14" s="474"/>
      <c r="H14" s="473"/>
      <c r="I14" s="475"/>
      <c r="J14" s="476" t="s">
        <v>116</v>
      </c>
      <c r="K14" s="477"/>
      <c r="L14" s="474"/>
      <c r="M14" s="474"/>
      <c r="N14" s="478"/>
    </row>
    <row r="15" spans="1:14" ht="14.25" customHeight="1" thickBot="1">
      <c r="B15" s="479"/>
      <c r="C15" s="480"/>
      <c r="D15" s="481"/>
      <c r="E15" s="481"/>
      <c r="F15" s="481"/>
      <c r="G15" s="481"/>
      <c r="H15" s="480"/>
      <c r="I15" s="481"/>
      <c r="J15" s="480"/>
      <c r="K15" s="481"/>
      <c r="L15" s="1239"/>
      <c r="M15" s="1239"/>
      <c r="N15" s="1240"/>
    </row>
    <row r="16" spans="1:14" ht="8.4499999999999993" customHeight="1">
      <c r="B16" s="482"/>
      <c r="C16" s="483"/>
      <c r="D16" s="483"/>
      <c r="E16" s="483"/>
      <c r="F16" s="483"/>
      <c r="G16" s="483"/>
      <c r="H16" s="483"/>
      <c r="I16" s="483"/>
      <c r="J16" s="483"/>
      <c r="K16" s="483"/>
      <c r="L16" s="483"/>
      <c r="M16" s="483"/>
      <c r="N16" s="484"/>
    </row>
    <row r="17" spans="1:14" s="492" customFormat="1" ht="18" customHeight="1">
      <c r="A17" s="485"/>
      <c r="B17" s="486" t="s">
        <v>117</v>
      </c>
      <c r="C17" s="487"/>
      <c r="D17" s="488" t="s">
        <v>207</v>
      </c>
      <c r="E17" s="489"/>
      <c r="F17" s="490"/>
      <c r="G17" s="490"/>
      <c r="H17" s="490"/>
      <c r="I17" s="490"/>
      <c r="J17" s="490"/>
      <c r="K17" s="490"/>
      <c r="L17" s="490"/>
      <c r="M17" s="490"/>
      <c r="N17" s="491"/>
    </row>
    <row r="18" spans="1:14" s="492" customFormat="1" ht="24" customHeight="1">
      <c r="A18" s="485"/>
      <c r="B18" s="493" t="s">
        <v>118</v>
      </c>
      <c r="C18" s="494"/>
      <c r="D18" s="495"/>
      <c r="E18" s="495"/>
      <c r="F18" s="495"/>
      <c r="G18" s="495"/>
      <c r="H18" s="495"/>
      <c r="I18" s="495"/>
      <c r="J18" s="495"/>
      <c r="K18" s="495"/>
      <c r="L18" s="495"/>
      <c r="M18" s="495"/>
      <c r="N18" s="491"/>
    </row>
    <row r="19" spans="1:14" s="492" customFormat="1" ht="20.25" customHeight="1">
      <c r="A19" s="485"/>
      <c r="B19" s="496"/>
      <c r="C19" s="494"/>
      <c r="D19" s="497"/>
      <c r="E19" s="495"/>
      <c r="F19" s="495"/>
      <c r="G19" s="495"/>
      <c r="H19" s="495"/>
      <c r="I19" s="495"/>
      <c r="J19" s="495"/>
      <c r="K19" s="495"/>
      <c r="L19" s="495"/>
      <c r="M19" s="495"/>
      <c r="N19" s="491"/>
    </row>
    <row r="20" spans="1:14" s="492" customFormat="1" ht="11.25" customHeight="1">
      <c r="A20" s="485"/>
      <c r="B20" s="496"/>
      <c r="C20" s="494"/>
      <c r="D20" s="498"/>
      <c r="E20" s="498"/>
      <c r="F20" s="498"/>
      <c r="G20" s="498"/>
      <c r="H20" s="498"/>
      <c r="I20" s="498"/>
      <c r="J20" s="498"/>
      <c r="K20" s="498"/>
      <c r="L20" s="498"/>
      <c r="M20" s="498"/>
      <c r="N20" s="499"/>
    </row>
    <row r="21" spans="1:14" s="492" customFormat="1">
      <c r="A21" s="485"/>
      <c r="B21" s="496" t="s">
        <v>119</v>
      </c>
      <c r="C21" s="500"/>
      <c r="D21" s="495"/>
      <c r="E21" s="495"/>
      <c r="F21" s="495"/>
      <c r="G21" s="495"/>
      <c r="H21" s="495"/>
      <c r="I21" s="489"/>
      <c r="J21" s="501" t="s">
        <v>120</v>
      </c>
      <c r="K21" s="495"/>
      <c r="L21" s="495"/>
      <c r="M21" s="495"/>
      <c r="N21" s="499"/>
    </row>
    <row r="22" spans="1:14" s="492" customFormat="1">
      <c r="A22" s="485"/>
      <c r="B22" s="496"/>
      <c r="C22" s="494"/>
      <c r="D22" s="498"/>
      <c r="E22" s="498"/>
      <c r="F22" s="498"/>
      <c r="G22" s="498"/>
      <c r="H22" s="498"/>
      <c r="I22" s="498"/>
      <c r="J22" s="498"/>
      <c r="K22" s="498"/>
      <c r="L22" s="498"/>
      <c r="M22" s="498"/>
      <c r="N22" s="499"/>
    </row>
    <row r="23" spans="1:14" s="492" customFormat="1">
      <c r="A23" s="485"/>
      <c r="B23" s="496" t="s">
        <v>121</v>
      </c>
      <c r="C23" s="500"/>
      <c r="D23" s="495"/>
      <c r="E23" s="495"/>
      <c r="F23" s="495"/>
      <c r="G23" s="495"/>
      <c r="H23" s="495"/>
      <c r="I23" s="495"/>
      <c r="J23" s="495"/>
      <c r="K23" s="495"/>
      <c r="L23" s="495"/>
      <c r="M23" s="495"/>
      <c r="N23" s="502"/>
    </row>
    <row r="24" spans="1:14" s="492" customFormat="1">
      <c r="A24" s="485"/>
      <c r="B24" s="496"/>
      <c r="C24" s="494"/>
      <c r="D24" s="498"/>
      <c r="E24" s="498"/>
      <c r="F24" s="498"/>
      <c r="G24" s="498"/>
      <c r="H24" s="498"/>
      <c r="I24" s="498"/>
      <c r="J24" s="498"/>
      <c r="K24" s="498"/>
      <c r="L24" s="498"/>
      <c r="M24" s="498"/>
      <c r="N24" s="499"/>
    </row>
    <row r="25" spans="1:14" s="492" customFormat="1">
      <c r="A25" s="485"/>
      <c r="B25" s="496" t="s">
        <v>122</v>
      </c>
      <c r="C25" s="500"/>
      <c r="D25" s="495"/>
      <c r="E25" s="495"/>
      <c r="F25" s="495"/>
      <c r="G25" s="495"/>
      <c r="H25" s="495"/>
      <c r="I25" s="495"/>
      <c r="J25" s="495"/>
      <c r="K25" s="503" t="s">
        <v>117</v>
      </c>
      <c r="L25" s="504"/>
      <c r="M25" s="505" t="s">
        <v>207</v>
      </c>
      <c r="N25" s="506" t="s">
        <v>208</v>
      </c>
    </row>
    <row r="26" spans="1:14" s="492" customFormat="1" ht="12" customHeight="1">
      <c r="A26" s="485"/>
      <c r="B26" s="496"/>
      <c r="C26" s="494"/>
      <c r="D26" s="498"/>
      <c r="E26" s="498"/>
      <c r="F26" s="498"/>
      <c r="G26" s="498"/>
      <c r="H26" s="498"/>
      <c r="I26" s="498"/>
      <c r="J26" s="498"/>
      <c r="K26" s="498"/>
      <c r="L26" s="498"/>
      <c r="M26" s="498"/>
      <c r="N26" s="499"/>
    </row>
    <row r="27" spans="1:14" s="492" customFormat="1">
      <c r="A27" s="485"/>
      <c r="B27" s="496" t="s">
        <v>209</v>
      </c>
      <c r="C27" s="494"/>
      <c r="D27" s="498"/>
      <c r="E27" s="498"/>
      <c r="F27" s="498"/>
      <c r="G27" s="498"/>
      <c r="H27" s="489"/>
      <c r="I27" s="507" t="s">
        <v>210</v>
      </c>
      <c r="J27" s="507" t="s">
        <v>210</v>
      </c>
      <c r="K27" s="490"/>
      <c r="L27" s="498"/>
      <c r="M27" s="498"/>
      <c r="N27" s="499"/>
    </row>
    <row r="28" spans="1:14" s="492" customFormat="1">
      <c r="A28" s="485"/>
      <c r="B28" s="496"/>
      <c r="C28" s="494"/>
      <c r="D28" s="498"/>
      <c r="E28" s="498"/>
      <c r="F28" s="490" t="s">
        <v>125</v>
      </c>
      <c r="G28" s="508"/>
      <c r="H28" s="509" t="s">
        <v>109</v>
      </c>
      <c r="I28" s="509" t="s">
        <v>110</v>
      </c>
      <c r="J28" s="510" t="s">
        <v>111</v>
      </c>
      <c r="K28" s="490"/>
      <c r="L28" s="498"/>
      <c r="M28" s="498"/>
      <c r="N28" s="499"/>
    </row>
    <row r="29" spans="1:14" ht="4.5" customHeight="1" thickBot="1">
      <c r="B29" s="511"/>
      <c r="C29" s="512"/>
      <c r="D29" s="512"/>
      <c r="E29" s="512"/>
      <c r="F29" s="512"/>
      <c r="G29" s="512"/>
      <c r="H29" s="512"/>
      <c r="I29" s="512"/>
      <c r="J29" s="512"/>
      <c r="K29" s="512"/>
      <c r="L29" s="512"/>
      <c r="M29" s="512"/>
      <c r="N29" s="513"/>
    </row>
    <row r="30" spans="1:14" s="492" customFormat="1" ht="25.5" customHeight="1" thickBot="1">
      <c r="B30" s="1224" t="s">
        <v>51</v>
      </c>
      <c r="C30" s="1225"/>
      <c r="D30" s="1225"/>
      <c r="E30" s="1225"/>
      <c r="F30" s="1225"/>
      <c r="G30" s="1225"/>
      <c r="H30" s="1225"/>
      <c r="I30" s="1225"/>
      <c r="J30" s="1225"/>
      <c r="K30" s="1225"/>
      <c r="L30" s="1225"/>
      <c r="M30" s="1225"/>
      <c r="N30" s="1226"/>
    </row>
    <row r="31" spans="1:14" ht="5.25" customHeight="1" thickBot="1">
      <c r="A31" s="446"/>
      <c r="B31" s="1227"/>
      <c r="C31" s="1228"/>
      <c r="D31" s="1228"/>
      <c r="E31" s="1228"/>
      <c r="F31" s="1228"/>
      <c r="G31" s="1228"/>
      <c r="H31" s="1228"/>
      <c r="I31" s="1228"/>
      <c r="J31" s="1228"/>
      <c r="K31" s="1228"/>
      <c r="L31" s="1228"/>
      <c r="M31" s="1228"/>
      <c r="N31" s="1229"/>
    </row>
    <row r="32" spans="1:14" ht="25.5" customHeight="1">
      <c r="A32" s="446"/>
      <c r="B32" s="514" t="s">
        <v>52</v>
      </c>
      <c r="C32" s="1176" t="s">
        <v>7</v>
      </c>
      <c r="D32" s="1176"/>
      <c r="E32" s="1176"/>
      <c r="F32" s="1176"/>
      <c r="G32" s="1176"/>
      <c r="H32" s="1176"/>
      <c r="I32" s="1176"/>
      <c r="J32" s="1230" t="s">
        <v>127</v>
      </c>
      <c r="K32" s="1230"/>
      <c r="L32" s="1231" t="s">
        <v>53</v>
      </c>
      <c r="M32" s="1231"/>
      <c r="N32" s="515" t="s">
        <v>9</v>
      </c>
    </row>
    <row r="33" spans="1:14" ht="33" customHeight="1" thickBot="1">
      <c r="B33" s="516" t="s">
        <v>211</v>
      </c>
      <c r="C33" s="1232" t="s">
        <v>255</v>
      </c>
      <c r="D33" s="1232"/>
      <c r="E33" s="1232"/>
      <c r="F33" s="1232"/>
      <c r="G33" s="1232"/>
      <c r="H33" s="1232"/>
      <c r="I33" s="1232"/>
      <c r="J33" s="1232"/>
      <c r="K33" s="1232"/>
      <c r="L33" s="1232" t="s">
        <v>53</v>
      </c>
      <c r="M33" s="1232"/>
      <c r="N33" s="517">
        <v>1</v>
      </c>
    </row>
    <row r="34" spans="1:14" ht="4.5" customHeight="1" thickBot="1">
      <c r="A34" s="446"/>
      <c r="B34" s="1215"/>
      <c r="C34" s="1216"/>
      <c r="D34" s="1216"/>
      <c r="E34" s="1216"/>
      <c r="F34" s="1216"/>
      <c r="G34" s="1216"/>
      <c r="H34" s="1216"/>
      <c r="I34" s="1216"/>
      <c r="J34" s="1216"/>
      <c r="K34" s="1216"/>
      <c r="L34" s="1216"/>
      <c r="M34" s="1216"/>
      <c r="N34" s="1217"/>
    </row>
    <row r="35" spans="1:14" ht="19.899999999999999" customHeight="1">
      <c r="A35" s="446"/>
      <c r="B35" s="1218" t="s">
        <v>54</v>
      </c>
      <c r="C35" s="1219"/>
      <c r="D35" s="1219"/>
      <c r="E35" s="1219"/>
      <c r="F35" s="1219"/>
      <c r="G35" s="1219"/>
      <c r="H35" s="1219"/>
      <c r="I35" s="1219"/>
      <c r="J35" s="1219"/>
      <c r="K35" s="1219"/>
      <c r="L35" s="1219"/>
      <c r="M35" s="1219"/>
      <c r="N35" s="1220"/>
    </row>
    <row r="36" spans="1:14" ht="5.25" customHeight="1" thickBot="1">
      <c r="A36" s="446"/>
      <c r="B36" s="1221"/>
      <c r="C36" s="1222"/>
      <c r="D36" s="1222"/>
      <c r="E36" s="1222"/>
      <c r="F36" s="1222"/>
      <c r="G36" s="1222"/>
      <c r="H36" s="1222"/>
      <c r="I36" s="1222"/>
      <c r="J36" s="1222"/>
      <c r="K36" s="1222"/>
      <c r="L36" s="1222"/>
      <c r="M36" s="1222"/>
      <c r="N36" s="1223"/>
    </row>
    <row r="37" spans="1:14" ht="21" customHeight="1">
      <c r="A37" s="446"/>
      <c r="B37" s="518" t="s">
        <v>104</v>
      </c>
      <c r="C37" s="1176" t="s">
        <v>7</v>
      </c>
      <c r="D37" s="1176"/>
      <c r="E37" s="1176"/>
      <c r="F37" s="1176"/>
      <c r="G37" s="1176"/>
      <c r="H37" s="1176"/>
      <c r="I37" s="1176"/>
      <c r="J37" s="519" t="s">
        <v>56</v>
      </c>
      <c r="K37" s="519" t="s">
        <v>57</v>
      </c>
      <c r="L37" s="1176" t="s">
        <v>58</v>
      </c>
      <c r="M37" s="1176"/>
      <c r="N37" s="520" t="s">
        <v>59</v>
      </c>
    </row>
    <row r="38" spans="1:14" ht="14.1" customHeight="1">
      <c r="B38" s="521" t="s">
        <v>212</v>
      </c>
      <c r="C38" s="1203" t="s">
        <v>213</v>
      </c>
      <c r="D38" s="1203"/>
      <c r="E38" s="1203"/>
      <c r="F38" s="1203"/>
      <c r="G38" s="1203"/>
      <c r="H38" s="1203"/>
      <c r="I38" s="1203"/>
      <c r="J38" s="522"/>
      <c r="K38" s="523">
        <v>4025</v>
      </c>
      <c r="L38" s="1211">
        <v>8</v>
      </c>
      <c r="M38" s="1211"/>
      <c r="N38" s="524">
        <f>K38*L38</f>
        <v>32200</v>
      </c>
    </row>
    <row r="39" spans="1:14">
      <c r="B39" s="525" t="s">
        <v>131</v>
      </c>
      <c r="C39" s="1197" t="s">
        <v>214</v>
      </c>
      <c r="D39" s="1197"/>
      <c r="E39" s="1197"/>
      <c r="F39" s="1197"/>
      <c r="G39" s="1197"/>
      <c r="H39" s="1197"/>
      <c r="I39" s="1197"/>
      <c r="J39" s="526"/>
      <c r="K39" s="527">
        <v>13652</v>
      </c>
      <c r="L39" s="1211">
        <v>8</v>
      </c>
      <c r="M39" s="1211"/>
      <c r="N39" s="524">
        <f t="shared" ref="N39:N50" si="0">K39*L39</f>
        <v>109216</v>
      </c>
    </row>
    <row r="40" spans="1:14">
      <c r="B40" s="528" t="s">
        <v>215</v>
      </c>
      <c r="C40" s="1197" t="s">
        <v>216</v>
      </c>
      <c r="D40" s="1197"/>
      <c r="E40" s="1197"/>
      <c r="F40" s="1197"/>
      <c r="G40" s="1197"/>
      <c r="H40" s="1197"/>
      <c r="I40" s="1197"/>
      <c r="J40" s="526"/>
      <c r="K40" s="527">
        <v>27620</v>
      </c>
      <c r="L40" s="1211">
        <v>8</v>
      </c>
      <c r="M40" s="1211"/>
      <c r="N40" s="524">
        <f t="shared" si="0"/>
        <v>220960</v>
      </c>
    </row>
    <row r="41" spans="1:14">
      <c r="B41" s="528"/>
      <c r="C41" s="1197" t="s">
        <v>217</v>
      </c>
      <c r="D41" s="1197"/>
      <c r="E41" s="1197"/>
      <c r="F41" s="1197"/>
      <c r="G41" s="1197"/>
      <c r="H41" s="1197"/>
      <c r="I41" s="1197"/>
      <c r="J41" s="526"/>
      <c r="K41" s="527">
        <v>14372</v>
      </c>
      <c r="L41" s="1211">
        <v>8</v>
      </c>
      <c r="M41" s="1211"/>
      <c r="N41" s="524">
        <f t="shared" si="0"/>
        <v>114976</v>
      </c>
    </row>
    <row r="42" spans="1:14">
      <c r="B42" s="528"/>
      <c r="C42" s="1197"/>
      <c r="D42" s="1197"/>
      <c r="E42" s="1197"/>
      <c r="F42" s="1197"/>
      <c r="G42" s="1197"/>
      <c r="H42" s="1197"/>
      <c r="I42" s="1197"/>
      <c r="J42" s="526"/>
      <c r="K42" s="527"/>
      <c r="L42" s="1211"/>
      <c r="M42" s="1211"/>
      <c r="N42" s="524">
        <f t="shared" si="0"/>
        <v>0</v>
      </c>
    </row>
    <row r="43" spans="1:14">
      <c r="B43" s="528"/>
      <c r="C43" s="1212"/>
      <c r="D43" s="1212"/>
      <c r="E43" s="1212"/>
      <c r="F43" s="1212"/>
      <c r="G43" s="1212"/>
      <c r="H43" s="1212"/>
      <c r="I43" s="1212"/>
      <c r="J43" s="526"/>
      <c r="K43" s="527"/>
      <c r="L43" s="1213"/>
      <c r="M43" s="1213"/>
      <c r="N43" s="524">
        <f t="shared" si="0"/>
        <v>0</v>
      </c>
    </row>
    <row r="44" spans="1:14">
      <c r="B44" s="528"/>
      <c r="C44" s="1212"/>
      <c r="D44" s="1212"/>
      <c r="E44" s="1212"/>
      <c r="F44" s="1212"/>
      <c r="G44" s="1212"/>
      <c r="H44" s="1212"/>
      <c r="I44" s="1212"/>
      <c r="J44" s="526"/>
      <c r="K44" s="527"/>
      <c r="L44" s="1214"/>
      <c r="M44" s="1214"/>
      <c r="N44" s="524">
        <f t="shared" si="0"/>
        <v>0</v>
      </c>
    </row>
    <row r="45" spans="1:14">
      <c r="B45" s="528"/>
      <c r="C45" s="1197"/>
      <c r="D45" s="1197"/>
      <c r="E45" s="1197"/>
      <c r="F45" s="1197"/>
      <c r="G45" s="1197"/>
      <c r="H45" s="1197"/>
      <c r="I45" s="1197"/>
      <c r="J45" s="526"/>
      <c r="K45" s="527"/>
      <c r="L45" s="1210"/>
      <c r="M45" s="1210"/>
      <c r="N45" s="524">
        <f t="shared" si="0"/>
        <v>0</v>
      </c>
    </row>
    <row r="46" spans="1:14">
      <c r="B46" s="528"/>
      <c r="C46" s="1197"/>
      <c r="D46" s="1197"/>
      <c r="E46" s="1197"/>
      <c r="F46" s="1197"/>
      <c r="G46" s="1197"/>
      <c r="H46" s="1197"/>
      <c r="I46" s="1197"/>
      <c r="J46" s="526"/>
      <c r="K46" s="527"/>
      <c r="L46" s="1210"/>
      <c r="M46" s="1210"/>
      <c r="N46" s="524">
        <f t="shared" si="0"/>
        <v>0</v>
      </c>
    </row>
    <row r="47" spans="1:14">
      <c r="B47" s="528"/>
      <c r="C47" s="1197"/>
      <c r="D47" s="1197"/>
      <c r="E47" s="1197"/>
      <c r="F47" s="1197"/>
      <c r="G47" s="1197"/>
      <c r="H47" s="1197"/>
      <c r="I47" s="1197"/>
      <c r="J47" s="526"/>
      <c r="K47" s="527"/>
      <c r="L47" s="1210"/>
      <c r="M47" s="1210"/>
      <c r="N47" s="524">
        <f t="shared" si="0"/>
        <v>0</v>
      </c>
    </row>
    <row r="48" spans="1:14">
      <c r="B48" s="528"/>
      <c r="C48" s="1197"/>
      <c r="D48" s="1197"/>
      <c r="E48" s="1197"/>
      <c r="F48" s="1197"/>
      <c r="G48" s="1197"/>
      <c r="H48" s="1197"/>
      <c r="I48" s="1197"/>
      <c r="J48" s="526"/>
      <c r="K48" s="527"/>
      <c r="L48" s="1210"/>
      <c r="M48" s="1210"/>
      <c r="N48" s="524">
        <f t="shared" si="0"/>
        <v>0</v>
      </c>
    </row>
    <row r="49" spans="1:23">
      <c r="B49" s="528"/>
      <c r="C49" s="1197"/>
      <c r="D49" s="1197"/>
      <c r="E49" s="1197"/>
      <c r="F49" s="1197"/>
      <c r="G49" s="1197"/>
      <c r="H49" s="1197"/>
      <c r="I49" s="1197"/>
      <c r="J49" s="526"/>
      <c r="K49" s="527"/>
      <c r="L49" s="1210"/>
      <c r="M49" s="1210"/>
      <c r="N49" s="524">
        <f t="shared" si="0"/>
        <v>0</v>
      </c>
    </row>
    <row r="50" spans="1:23">
      <c r="B50" s="529"/>
      <c r="C50" s="1197"/>
      <c r="D50" s="1197"/>
      <c r="E50" s="1197"/>
      <c r="F50" s="1197"/>
      <c r="G50" s="1197"/>
      <c r="H50" s="1197"/>
      <c r="I50" s="1197"/>
      <c r="J50" s="526"/>
      <c r="K50" s="527"/>
      <c r="L50" s="1210"/>
      <c r="M50" s="1210"/>
      <c r="N50" s="524">
        <f t="shared" si="0"/>
        <v>0</v>
      </c>
    </row>
    <row r="51" spans="1:23" ht="15.75" customHeight="1" thickBot="1">
      <c r="B51" s="530"/>
      <c r="C51" s="1015" t="s">
        <v>132</v>
      </c>
      <c r="D51" s="1015"/>
      <c r="E51" s="1015"/>
      <c r="F51" s="1015"/>
      <c r="G51" s="1015"/>
      <c r="H51" s="1015"/>
      <c r="I51" s="1015"/>
      <c r="J51" s="531"/>
      <c r="K51" s="532"/>
      <c r="L51" s="1206">
        <v>0.05</v>
      </c>
      <c r="M51" s="1206"/>
      <c r="N51" s="533">
        <f>L51*N96</f>
        <v>772.96491676827816</v>
      </c>
    </row>
    <row r="52" spans="1:23" ht="15" thickBot="1">
      <c r="A52" s="446"/>
      <c r="B52" s="1184" t="s">
        <v>60</v>
      </c>
      <c r="C52" s="1185"/>
      <c r="D52" s="1185"/>
      <c r="E52" s="1185"/>
      <c r="F52" s="1185"/>
      <c r="G52" s="1185"/>
      <c r="H52" s="1185"/>
      <c r="I52" s="1185"/>
      <c r="J52" s="1185"/>
      <c r="K52" s="1185"/>
      <c r="L52" s="1185"/>
      <c r="M52" s="1186"/>
      <c r="N52" s="534">
        <f>SUM(N38:N51)</f>
        <v>478124.96491676825</v>
      </c>
    </row>
    <row r="53" spans="1:23" ht="3" customHeight="1">
      <c r="A53" s="446"/>
      <c r="B53" s="535"/>
      <c r="C53" s="536"/>
      <c r="D53" s="536"/>
      <c r="E53" s="536"/>
      <c r="F53" s="536"/>
      <c r="G53" s="536"/>
      <c r="H53" s="536"/>
      <c r="I53" s="536"/>
      <c r="J53" s="536"/>
      <c r="K53" s="536"/>
      <c r="L53" s="536"/>
      <c r="M53" s="536"/>
      <c r="N53" s="537"/>
    </row>
    <row r="54" spans="1:23" ht="19.899999999999999" customHeight="1">
      <c r="A54" s="446"/>
      <c r="B54" s="1190" t="s">
        <v>61</v>
      </c>
      <c r="C54" s="1191"/>
      <c r="D54" s="1191"/>
      <c r="E54" s="1191"/>
      <c r="F54" s="1191"/>
      <c r="G54" s="1191"/>
      <c r="H54" s="1191"/>
      <c r="I54" s="1191"/>
      <c r="J54" s="1191"/>
      <c r="K54" s="1191"/>
      <c r="L54" s="1191"/>
      <c r="M54" s="1191"/>
      <c r="N54" s="1192"/>
    </row>
    <row r="55" spans="1:23" ht="6.75" customHeight="1" thickBot="1">
      <c r="A55" s="446"/>
      <c r="B55" s="1207"/>
      <c r="C55" s="1208"/>
      <c r="D55" s="1208"/>
      <c r="E55" s="1208"/>
      <c r="F55" s="1208"/>
      <c r="G55" s="1208"/>
      <c r="H55" s="1208"/>
      <c r="I55" s="1208"/>
      <c r="J55" s="1208"/>
      <c r="K55" s="1208"/>
      <c r="L55" s="1208"/>
      <c r="M55" s="1208"/>
      <c r="N55" s="1209"/>
    </row>
    <row r="56" spans="1:23" ht="21" customHeight="1">
      <c r="A56" s="446"/>
      <c r="B56" s="518" t="s">
        <v>104</v>
      </c>
      <c r="C56" s="1176" t="s">
        <v>7</v>
      </c>
      <c r="D56" s="1176"/>
      <c r="E56" s="1176"/>
      <c r="F56" s="1176"/>
      <c r="G56" s="1176"/>
      <c r="H56" s="1176"/>
      <c r="I56" s="1176"/>
      <c r="J56" s="519" t="s">
        <v>53</v>
      </c>
      <c r="K56" s="519" t="s">
        <v>9</v>
      </c>
      <c r="L56" s="1176" t="s">
        <v>62</v>
      </c>
      <c r="M56" s="1176"/>
      <c r="N56" s="520" t="s">
        <v>59</v>
      </c>
    </row>
    <row r="57" spans="1:23">
      <c r="B57" s="521" t="s">
        <v>218</v>
      </c>
      <c r="C57" s="1203" t="s">
        <v>219</v>
      </c>
      <c r="D57" s="1203"/>
      <c r="E57" s="1203"/>
      <c r="F57" s="1203"/>
      <c r="G57" s="1203"/>
      <c r="H57" s="1203"/>
      <c r="I57" s="1203"/>
      <c r="J57" s="538" t="s">
        <v>156</v>
      </c>
      <c r="K57" s="539">
        <v>0.81</v>
      </c>
      <c r="L57" s="1204">
        <v>46905</v>
      </c>
      <c r="M57" s="1205"/>
      <c r="N57" s="524">
        <f>K57*L57</f>
        <v>37993.050000000003</v>
      </c>
    </row>
    <row r="58" spans="1:23">
      <c r="B58" s="528" t="s">
        <v>220</v>
      </c>
      <c r="C58" s="1197" t="s">
        <v>221</v>
      </c>
      <c r="D58" s="1197"/>
      <c r="E58" s="1197"/>
      <c r="F58" s="1197"/>
      <c r="G58" s="1197"/>
      <c r="H58" s="1197"/>
      <c r="I58" s="1197"/>
      <c r="J58" s="540" t="s">
        <v>156</v>
      </c>
      <c r="K58" s="541">
        <v>0.81</v>
      </c>
      <c r="L58" s="1198">
        <v>7778</v>
      </c>
      <c r="M58" s="1199"/>
      <c r="N58" s="524">
        <f t="shared" ref="N58:N71" si="1">K58*L58</f>
        <v>6300.18</v>
      </c>
    </row>
    <row r="59" spans="1:23">
      <c r="B59" s="528" t="s">
        <v>222</v>
      </c>
      <c r="C59" s="1197" t="s">
        <v>223</v>
      </c>
      <c r="D59" s="1197"/>
      <c r="E59" s="1197"/>
      <c r="F59" s="1197"/>
      <c r="G59" s="1197"/>
      <c r="H59" s="1197"/>
      <c r="I59" s="1197"/>
      <c r="J59" s="540" t="s">
        <v>156</v>
      </c>
      <c r="K59" s="541">
        <v>0.81</v>
      </c>
      <c r="L59" s="1198">
        <v>11546</v>
      </c>
      <c r="M59" s="1199"/>
      <c r="N59" s="524">
        <f t="shared" si="1"/>
        <v>9352.26</v>
      </c>
      <c r="S59" s="542" t="s">
        <v>224</v>
      </c>
    </row>
    <row r="60" spans="1:23">
      <c r="B60" s="528" t="s">
        <v>225</v>
      </c>
      <c r="C60" s="1197" t="s">
        <v>226</v>
      </c>
      <c r="D60" s="1197"/>
      <c r="E60" s="1197"/>
      <c r="F60" s="1197"/>
      <c r="G60" s="1197"/>
      <c r="H60" s="1197"/>
      <c r="I60" s="1197"/>
      <c r="J60" s="540" t="s">
        <v>156</v>
      </c>
      <c r="K60" s="541">
        <v>5</v>
      </c>
      <c r="L60" s="1198">
        <v>23388</v>
      </c>
      <c r="M60" s="1199"/>
      <c r="N60" s="524">
        <f t="shared" si="1"/>
        <v>116940</v>
      </c>
      <c r="R60" s="446" t="s">
        <v>128</v>
      </c>
      <c r="S60" s="446" t="s">
        <v>227</v>
      </c>
      <c r="T60" s="446" t="s">
        <v>228</v>
      </c>
      <c r="U60" s="446" t="s">
        <v>229</v>
      </c>
    </row>
    <row r="61" spans="1:23">
      <c r="B61" s="528" t="s">
        <v>230</v>
      </c>
      <c r="C61" s="1197" t="s">
        <v>231</v>
      </c>
      <c r="D61" s="1197"/>
      <c r="E61" s="1197"/>
      <c r="F61" s="1197"/>
      <c r="G61" s="1197"/>
      <c r="H61" s="1197"/>
      <c r="I61" s="1197"/>
      <c r="J61" s="540" t="s">
        <v>156</v>
      </c>
      <c r="K61" s="543">
        <f>+S63</f>
        <v>357.47500000000002</v>
      </c>
      <c r="L61" s="1198">
        <v>5713</v>
      </c>
      <c r="M61" s="1199"/>
      <c r="N61" s="524">
        <f t="shared" si="1"/>
        <v>2042254.675</v>
      </c>
      <c r="Q61" s="446" t="s">
        <v>232</v>
      </c>
      <c r="S61" s="446">
        <f>+T61*U62</f>
        <v>357.47500000000002</v>
      </c>
      <c r="T61" s="446">
        <f>+(7750+8050)/2</f>
        <v>7900</v>
      </c>
      <c r="W61" s="446" t="s">
        <v>233</v>
      </c>
    </row>
    <row r="62" spans="1:23">
      <c r="B62" s="528"/>
      <c r="C62" s="1197" t="s">
        <v>234</v>
      </c>
      <c r="D62" s="1197"/>
      <c r="E62" s="1197"/>
      <c r="F62" s="1197"/>
      <c r="G62" s="1197"/>
      <c r="H62" s="1197"/>
      <c r="I62" s="1197"/>
      <c r="J62" s="540" t="s">
        <v>235</v>
      </c>
      <c r="K62" s="541">
        <v>11</v>
      </c>
      <c r="L62" s="1198">
        <f>16211.2*1.19</f>
        <v>19291.328000000001</v>
      </c>
      <c r="M62" s="1199"/>
      <c r="N62" s="524">
        <f t="shared" si="1"/>
        <v>212204.60800000001</v>
      </c>
      <c r="Q62" s="446" t="s">
        <v>236</v>
      </c>
      <c r="R62" s="446" t="s">
        <v>237</v>
      </c>
      <c r="S62" s="446">
        <f>+'[36]Acero G50'!H9</f>
        <v>9.0500000000000007</v>
      </c>
      <c r="U62" s="446">
        <f>+S62*0.005</f>
        <v>4.5250000000000005E-2</v>
      </c>
    </row>
    <row r="63" spans="1:23" ht="14.25" customHeight="1">
      <c r="B63" s="528"/>
      <c r="C63" s="1169" t="s">
        <v>238</v>
      </c>
      <c r="D63" s="1170"/>
      <c r="E63" s="1170"/>
      <c r="F63" s="1170"/>
      <c r="G63" s="1170"/>
      <c r="H63" s="1170"/>
      <c r="I63" s="1171"/>
      <c r="J63" s="540" t="s">
        <v>235</v>
      </c>
      <c r="K63" s="541">
        <v>11</v>
      </c>
      <c r="L63" s="1198">
        <f>6863.5*1.19</f>
        <v>8167.5649999999996</v>
      </c>
      <c r="M63" s="1199"/>
      <c r="N63" s="524">
        <f t="shared" si="1"/>
        <v>89843.214999999997</v>
      </c>
      <c r="Q63" s="446" t="s">
        <v>239</v>
      </c>
      <c r="R63" s="446" t="s">
        <v>156</v>
      </c>
      <c r="S63" s="446">
        <f>+S61</f>
        <v>357.47500000000002</v>
      </c>
    </row>
    <row r="64" spans="1:23" ht="14.25" customHeight="1">
      <c r="B64" s="528"/>
      <c r="C64" s="1169" t="s">
        <v>240</v>
      </c>
      <c r="D64" s="1170"/>
      <c r="E64" s="1170"/>
      <c r="F64" s="1170"/>
      <c r="G64" s="1170"/>
      <c r="H64" s="1170"/>
      <c r="I64" s="1171"/>
      <c r="J64" s="540" t="s">
        <v>235</v>
      </c>
      <c r="K64" s="541">
        <v>11</v>
      </c>
      <c r="L64" s="1198">
        <f>6863.5*1.19</f>
        <v>8167.5649999999996</v>
      </c>
      <c r="M64" s="1199"/>
      <c r="N64" s="524">
        <f t="shared" si="1"/>
        <v>89843.214999999997</v>
      </c>
    </row>
    <row r="65" spans="1:21" ht="14.25" customHeight="1">
      <c r="B65" s="528"/>
      <c r="C65" s="1169" t="s">
        <v>241</v>
      </c>
      <c r="D65" s="1170"/>
      <c r="E65" s="1170"/>
      <c r="F65" s="1170"/>
      <c r="G65" s="1170"/>
      <c r="H65" s="1170"/>
      <c r="I65" s="1171"/>
      <c r="J65" s="540" t="s">
        <v>235</v>
      </c>
      <c r="K65" s="541">
        <v>18</v>
      </c>
      <c r="L65" s="1198">
        <f>9412*1.19</f>
        <v>11200.279999999999</v>
      </c>
      <c r="M65" s="1199"/>
      <c r="N65" s="524">
        <f t="shared" si="1"/>
        <v>201605.03999999998</v>
      </c>
    </row>
    <row r="66" spans="1:21" ht="14.25" customHeight="1">
      <c r="B66" s="528"/>
      <c r="C66" s="1169" t="s">
        <v>242</v>
      </c>
      <c r="D66" s="1170"/>
      <c r="E66" s="1170"/>
      <c r="F66" s="1170"/>
      <c r="G66" s="1170"/>
      <c r="H66" s="1170"/>
      <c r="I66" s="1171"/>
      <c r="J66" s="540" t="s">
        <v>235</v>
      </c>
      <c r="K66" s="541">
        <v>2</v>
      </c>
      <c r="L66" s="1198">
        <f>9412*1.19</f>
        <v>11200.279999999999</v>
      </c>
      <c r="M66" s="1199"/>
      <c r="N66" s="524">
        <f t="shared" si="1"/>
        <v>22400.559999999998</v>
      </c>
      <c r="U66" s="446">
        <f>9.46*0.005</f>
        <v>4.7300000000000009E-2</v>
      </c>
    </row>
    <row r="67" spans="1:21">
      <c r="B67" s="528"/>
      <c r="C67" s="1169" t="s">
        <v>243</v>
      </c>
      <c r="D67" s="1170"/>
      <c r="E67" s="1170"/>
      <c r="F67" s="1170"/>
      <c r="G67" s="1170"/>
      <c r="H67" s="1170"/>
      <c r="I67" s="1171"/>
      <c r="J67" s="540" t="s">
        <v>235</v>
      </c>
      <c r="K67" s="541">
        <v>5</v>
      </c>
      <c r="L67" s="1198">
        <v>5000</v>
      </c>
      <c r="M67" s="1199"/>
      <c r="N67" s="524">
        <f t="shared" si="1"/>
        <v>25000</v>
      </c>
      <c r="U67" s="446">
        <f>7900*0.0473</f>
        <v>373.67</v>
      </c>
    </row>
    <row r="68" spans="1:21">
      <c r="B68" s="528"/>
      <c r="C68" s="1197"/>
      <c r="D68" s="1197"/>
      <c r="E68" s="1197"/>
      <c r="F68" s="1197"/>
      <c r="G68" s="1197"/>
      <c r="H68" s="1197"/>
      <c r="I68" s="1197"/>
      <c r="J68" s="540"/>
      <c r="K68" s="541"/>
      <c r="L68" s="1198"/>
      <c r="M68" s="1199"/>
      <c r="N68" s="524">
        <f t="shared" si="1"/>
        <v>0</v>
      </c>
    </row>
    <row r="69" spans="1:21">
      <c r="B69" s="528"/>
      <c r="C69" s="1197"/>
      <c r="D69" s="1197"/>
      <c r="E69" s="1197"/>
      <c r="F69" s="1197"/>
      <c r="G69" s="1197"/>
      <c r="H69" s="1197"/>
      <c r="I69" s="1197"/>
      <c r="J69" s="540"/>
      <c r="K69" s="541"/>
      <c r="L69" s="1198"/>
      <c r="M69" s="1199"/>
      <c r="N69" s="524">
        <f t="shared" si="1"/>
        <v>0</v>
      </c>
    </row>
    <row r="70" spans="1:21">
      <c r="B70" s="528"/>
      <c r="C70" s="1197"/>
      <c r="D70" s="1197"/>
      <c r="E70" s="1197"/>
      <c r="F70" s="1197"/>
      <c r="G70" s="1197"/>
      <c r="H70" s="1197"/>
      <c r="I70" s="1197"/>
      <c r="J70" s="540"/>
      <c r="K70" s="541"/>
      <c r="L70" s="1198"/>
      <c r="M70" s="1199"/>
      <c r="N70" s="524">
        <f t="shared" si="1"/>
        <v>0</v>
      </c>
    </row>
    <row r="71" spans="1:21" ht="15.75" customHeight="1" thickBot="1">
      <c r="B71" s="544"/>
      <c r="C71" s="1200"/>
      <c r="D71" s="1200"/>
      <c r="E71" s="1200"/>
      <c r="F71" s="1200"/>
      <c r="G71" s="1200"/>
      <c r="H71" s="1200"/>
      <c r="I71" s="1200"/>
      <c r="J71" s="531"/>
      <c r="K71" s="545"/>
      <c r="L71" s="1201"/>
      <c r="M71" s="1202"/>
      <c r="N71" s="546">
        <f t="shared" si="1"/>
        <v>0</v>
      </c>
    </row>
    <row r="72" spans="1:21" ht="15" thickBot="1">
      <c r="A72" s="446"/>
      <c r="B72" s="1184" t="s">
        <v>60</v>
      </c>
      <c r="C72" s="1185"/>
      <c r="D72" s="1185"/>
      <c r="E72" s="1185"/>
      <c r="F72" s="1185"/>
      <c r="G72" s="1185"/>
      <c r="H72" s="1185"/>
      <c r="I72" s="1185"/>
      <c r="J72" s="1185"/>
      <c r="K72" s="1185"/>
      <c r="L72" s="1185"/>
      <c r="M72" s="1186"/>
      <c r="N72" s="547">
        <f>SUM(N57:N71)</f>
        <v>2853736.8029999998</v>
      </c>
    </row>
    <row r="73" spans="1:21" ht="4.5" customHeight="1">
      <c r="A73" s="446"/>
      <c r="B73" s="548"/>
      <c r="C73" s="536"/>
      <c r="D73" s="536"/>
      <c r="E73" s="536"/>
      <c r="F73" s="536"/>
      <c r="G73" s="536"/>
      <c r="H73" s="536"/>
      <c r="I73" s="536"/>
      <c r="J73" s="536"/>
      <c r="K73" s="536"/>
      <c r="L73" s="536"/>
      <c r="M73" s="536"/>
      <c r="N73" s="537"/>
    </row>
    <row r="74" spans="1:21" s="492" customFormat="1" ht="19.149999999999999" customHeight="1">
      <c r="B74" s="1190" t="s">
        <v>63</v>
      </c>
      <c r="C74" s="1191"/>
      <c r="D74" s="1191"/>
      <c r="E74" s="1191"/>
      <c r="F74" s="1191"/>
      <c r="G74" s="1191"/>
      <c r="H74" s="1191"/>
      <c r="I74" s="1191"/>
      <c r="J74" s="1191"/>
      <c r="K74" s="1191"/>
      <c r="L74" s="1191"/>
      <c r="M74" s="1191"/>
      <c r="N74" s="1192"/>
    </row>
    <row r="75" spans="1:21" ht="6.75" customHeight="1" thickBot="1">
      <c r="A75" s="446"/>
      <c r="B75" s="1193"/>
      <c r="C75" s="1194"/>
      <c r="D75" s="1194"/>
      <c r="E75" s="1194"/>
      <c r="F75" s="1194"/>
      <c r="G75" s="1194"/>
      <c r="H75" s="1194"/>
      <c r="I75" s="1194"/>
      <c r="J75" s="1194"/>
      <c r="K75" s="1194"/>
      <c r="L75" s="1194"/>
      <c r="M75" s="1194"/>
      <c r="N75" s="1195"/>
    </row>
    <row r="76" spans="1:21" ht="21" customHeight="1">
      <c r="A76" s="446"/>
      <c r="B76" s="549" t="s">
        <v>104</v>
      </c>
      <c r="C76" s="1196" t="s">
        <v>7</v>
      </c>
      <c r="D76" s="1196"/>
      <c r="E76" s="1196"/>
      <c r="F76" s="1196"/>
      <c r="G76" s="1196"/>
      <c r="H76" s="1196"/>
      <c r="I76" s="550" t="s">
        <v>53</v>
      </c>
      <c r="J76" s="550" t="s">
        <v>244</v>
      </c>
      <c r="K76" s="550" t="s">
        <v>134</v>
      </c>
      <c r="L76" s="550" t="s">
        <v>135</v>
      </c>
      <c r="M76" s="550" t="s">
        <v>68</v>
      </c>
      <c r="N76" s="551" t="s">
        <v>59</v>
      </c>
    </row>
    <row r="77" spans="1:21">
      <c r="B77" s="552"/>
      <c r="C77" s="1008" t="s">
        <v>245</v>
      </c>
      <c r="D77" s="1009"/>
      <c r="E77" s="1009"/>
      <c r="F77" s="1009"/>
      <c r="G77" s="1009"/>
      <c r="H77" s="1010"/>
      <c r="I77" s="553" t="s">
        <v>246</v>
      </c>
      <c r="J77" s="554">
        <f>+K61</f>
        <v>357.47500000000002</v>
      </c>
      <c r="K77" s="554">
        <v>35</v>
      </c>
      <c r="L77" s="554">
        <f>+J77*K77</f>
        <v>12511.625</v>
      </c>
      <c r="M77" s="555">
        <v>0.72</v>
      </c>
      <c r="N77" s="556">
        <f>L77*M77</f>
        <v>9008.369999999999</v>
      </c>
    </row>
    <row r="78" spans="1:21">
      <c r="B78" s="557"/>
      <c r="C78" s="1008"/>
      <c r="D78" s="1009"/>
      <c r="E78" s="1009"/>
      <c r="F78" s="1009"/>
      <c r="G78" s="1009"/>
      <c r="H78" s="1010"/>
      <c r="I78" s="558"/>
      <c r="J78" s="559"/>
      <c r="K78" s="559"/>
      <c r="L78" s="554"/>
      <c r="M78" s="555"/>
      <c r="N78" s="556"/>
    </row>
    <row r="79" spans="1:21">
      <c r="B79" s="557"/>
      <c r="C79" s="924"/>
      <c r="D79" s="925"/>
      <c r="E79" s="925"/>
      <c r="F79" s="925"/>
      <c r="G79" s="925"/>
      <c r="H79" s="926"/>
      <c r="I79" s="558"/>
      <c r="J79" s="559"/>
      <c r="K79" s="559"/>
      <c r="L79" s="559"/>
      <c r="M79" s="560"/>
      <c r="N79" s="556">
        <f t="shared" ref="N79:N81" si="2">L79*M79</f>
        <v>0</v>
      </c>
    </row>
    <row r="80" spans="1:21">
      <c r="B80" s="557"/>
      <c r="C80" s="924"/>
      <c r="D80" s="925"/>
      <c r="E80" s="925"/>
      <c r="F80" s="925"/>
      <c r="G80" s="925"/>
      <c r="H80" s="926"/>
      <c r="I80" s="558"/>
      <c r="J80" s="559"/>
      <c r="K80" s="559"/>
      <c r="L80" s="559"/>
      <c r="M80" s="560"/>
      <c r="N80" s="556">
        <f t="shared" si="2"/>
        <v>0</v>
      </c>
    </row>
    <row r="81" spans="1:17" ht="15.75" customHeight="1" thickBot="1">
      <c r="B81" s="561"/>
      <c r="C81" s="1181"/>
      <c r="D81" s="1182"/>
      <c r="E81" s="1182"/>
      <c r="F81" s="1182"/>
      <c r="G81" s="1182"/>
      <c r="H81" s="1183"/>
      <c r="I81" s="562"/>
      <c r="J81" s="563"/>
      <c r="K81" s="563"/>
      <c r="L81" s="563"/>
      <c r="M81" s="564"/>
      <c r="N81" s="565">
        <f t="shared" si="2"/>
        <v>0</v>
      </c>
    </row>
    <row r="82" spans="1:17" ht="15" thickBot="1">
      <c r="A82" s="446"/>
      <c r="B82" s="1184" t="s">
        <v>60</v>
      </c>
      <c r="C82" s="1185"/>
      <c r="D82" s="1185"/>
      <c r="E82" s="1185"/>
      <c r="F82" s="1185"/>
      <c r="G82" s="1185"/>
      <c r="H82" s="1185"/>
      <c r="I82" s="1185"/>
      <c r="J82" s="1185"/>
      <c r="K82" s="1185"/>
      <c r="L82" s="1185"/>
      <c r="M82" s="1186"/>
      <c r="N82" s="547">
        <f>SUM(N77:N81)</f>
        <v>9008.369999999999</v>
      </c>
    </row>
    <row r="83" spans="1:17" ht="3.75" customHeight="1">
      <c r="A83" s="446"/>
      <c r="B83" s="548"/>
      <c r="C83" s="536"/>
      <c r="D83" s="536"/>
      <c r="E83" s="536"/>
      <c r="F83" s="536"/>
      <c r="G83" s="536"/>
      <c r="H83" s="536"/>
      <c r="I83" s="536"/>
      <c r="J83" s="536"/>
      <c r="K83" s="536"/>
      <c r="L83" s="536"/>
      <c r="M83" s="536"/>
      <c r="N83" s="537"/>
    </row>
    <row r="84" spans="1:17" ht="19.899999999999999" customHeight="1">
      <c r="A84" s="446"/>
      <c r="B84" s="1163" t="s">
        <v>69</v>
      </c>
      <c r="C84" s="1164"/>
      <c r="D84" s="1164"/>
      <c r="E84" s="1164"/>
      <c r="F84" s="1164"/>
      <c r="G84" s="1164"/>
      <c r="H84" s="1164"/>
      <c r="I84" s="1164"/>
      <c r="J84" s="1164"/>
      <c r="K84" s="1164"/>
      <c r="L84" s="1164"/>
      <c r="M84" s="1164"/>
      <c r="N84" s="1165"/>
    </row>
    <row r="85" spans="1:17" ht="5.25" customHeight="1" thickBot="1">
      <c r="A85" s="446"/>
      <c r="B85" s="1187"/>
      <c r="C85" s="1188"/>
      <c r="D85" s="1188"/>
      <c r="E85" s="1188"/>
      <c r="F85" s="1188"/>
      <c r="G85" s="1188"/>
      <c r="H85" s="1188"/>
      <c r="I85" s="1188"/>
      <c r="J85" s="1188"/>
      <c r="K85" s="1188"/>
      <c r="L85" s="1188"/>
      <c r="M85" s="1188"/>
      <c r="N85" s="1189"/>
    </row>
    <row r="86" spans="1:17" ht="21" customHeight="1">
      <c r="A86" s="446"/>
      <c r="B86" s="518" t="s">
        <v>104</v>
      </c>
      <c r="C86" s="1176" t="s">
        <v>7</v>
      </c>
      <c r="D86" s="1176"/>
      <c r="E86" s="1176"/>
      <c r="F86" s="1176"/>
      <c r="G86" s="1176"/>
      <c r="H86" s="1176"/>
      <c r="I86" s="519" t="s">
        <v>71</v>
      </c>
      <c r="J86" s="519" t="s">
        <v>137</v>
      </c>
      <c r="K86" s="519" t="s">
        <v>247</v>
      </c>
      <c r="L86" s="1176" t="s">
        <v>58</v>
      </c>
      <c r="M86" s="1176"/>
      <c r="N86" s="520" t="s">
        <v>59</v>
      </c>
    </row>
    <row r="87" spans="1:17">
      <c r="B87" s="566" t="s">
        <v>248</v>
      </c>
      <c r="C87" s="1177" t="s">
        <v>249</v>
      </c>
      <c r="D87" s="1178"/>
      <c r="E87" s="1178"/>
      <c r="F87" s="1178"/>
      <c r="G87" s="1178"/>
      <c r="H87" s="1178"/>
      <c r="I87" s="555">
        <f>K87/J87*100</f>
        <v>113333.33513513514</v>
      </c>
      <c r="J87" s="567">
        <v>185</v>
      </c>
      <c r="K87" s="568">
        <v>209666.67</v>
      </c>
      <c r="L87" s="1179">
        <f>+(1.04*3.04)*10.22</f>
        <v>32.311551999999999</v>
      </c>
      <c r="M87" s="1180"/>
      <c r="N87" s="569">
        <f>K87/L87</f>
        <v>6488.9074347156093</v>
      </c>
      <c r="Q87" s="446" t="s">
        <v>250</v>
      </c>
    </row>
    <row r="88" spans="1:17">
      <c r="B88" s="570" t="s">
        <v>138</v>
      </c>
      <c r="C88" s="1169" t="s">
        <v>251</v>
      </c>
      <c r="D88" s="1170"/>
      <c r="E88" s="1170"/>
      <c r="F88" s="1170"/>
      <c r="G88" s="1170"/>
      <c r="H88" s="1171"/>
      <c r="I88" s="560">
        <f>K88/J88*100</f>
        <v>100000</v>
      </c>
      <c r="J88" s="571">
        <v>185</v>
      </c>
      <c r="K88" s="572">
        <v>185000</v>
      </c>
      <c r="L88" s="1174">
        <v>32.31</v>
      </c>
      <c r="M88" s="1175"/>
      <c r="N88" s="573">
        <f>K88/L88</f>
        <v>5725.7814917982041</v>
      </c>
      <c r="Q88" s="446" t="s">
        <v>252</v>
      </c>
    </row>
    <row r="89" spans="1:17">
      <c r="B89" s="570"/>
      <c r="C89" s="1169" t="s">
        <v>253</v>
      </c>
      <c r="D89" s="1170"/>
      <c r="E89" s="1170"/>
      <c r="F89" s="1170"/>
      <c r="G89" s="1170"/>
      <c r="H89" s="1171"/>
      <c r="I89" s="560">
        <f>K89/J89*100</f>
        <v>56666.66486486487</v>
      </c>
      <c r="J89" s="571">
        <v>185</v>
      </c>
      <c r="K89" s="572">
        <v>104833.33</v>
      </c>
      <c r="L89" s="1174">
        <v>32.31</v>
      </c>
      <c r="M89" s="1175"/>
      <c r="N89" s="573">
        <f>K89/L89</f>
        <v>3244.6094088517484</v>
      </c>
    </row>
    <row r="90" spans="1:17">
      <c r="B90" s="570"/>
      <c r="C90" s="1169"/>
      <c r="D90" s="1170"/>
      <c r="E90" s="1170"/>
      <c r="F90" s="1170"/>
      <c r="G90" s="1170"/>
      <c r="H90" s="1171"/>
      <c r="I90" s="560"/>
      <c r="J90" s="571"/>
      <c r="K90" s="572"/>
      <c r="L90" s="1172"/>
      <c r="M90" s="1173"/>
      <c r="N90" s="573"/>
    </row>
    <row r="91" spans="1:17">
      <c r="B91" s="570"/>
      <c r="C91" s="1169"/>
      <c r="D91" s="1170"/>
      <c r="E91" s="1170"/>
      <c r="F91" s="1170"/>
      <c r="G91" s="1170"/>
      <c r="H91" s="1171"/>
      <c r="I91" s="560"/>
      <c r="J91" s="571"/>
      <c r="K91" s="572"/>
      <c r="L91" s="1172"/>
      <c r="M91" s="1173"/>
      <c r="N91" s="573"/>
    </row>
    <row r="92" spans="1:17">
      <c r="B92" s="570"/>
      <c r="C92" s="1169"/>
      <c r="D92" s="1170"/>
      <c r="E92" s="1170"/>
      <c r="F92" s="1170"/>
      <c r="G92" s="1170"/>
      <c r="H92" s="1171"/>
      <c r="I92" s="560"/>
      <c r="J92" s="571"/>
      <c r="K92" s="572"/>
      <c r="L92" s="1172"/>
      <c r="M92" s="1173"/>
      <c r="N92" s="573"/>
    </row>
    <row r="93" spans="1:17">
      <c r="B93" s="570"/>
      <c r="C93" s="1169"/>
      <c r="D93" s="1170"/>
      <c r="E93" s="1170"/>
      <c r="F93" s="1170"/>
      <c r="G93" s="1170"/>
      <c r="H93" s="1171"/>
      <c r="I93" s="560"/>
      <c r="J93" s="571"/>
      <c r="K93" s="572"/>
      <c r="L93" s="1172"/>
      <c r="M93" s="1173"/>
      <c r="N93" s="573"/>
    </row>
    <row r="94" spans="1:17">
      <c r="B94" s="570"/>
      <c r="C94" s="1169"/>
      <c r="D94" s="1170"/>
      <c r="E94" s="1170"/>
      <c r="F94" s="1170"/>
      <c r="G94" s="1170"/>
      <c r="H94" s="1171"/>
      <c r="I94" s="560"/>
      <c r="J94" s="571"/>
      <c r="K94" s="572"/>
      <c r="L94" s="1172"/>
      <c r="M94" s="1173"/>
      <c r="N94" s="573"/>
    </row>
    <row r="95" spans="1:17" ht="15.75" customHeight="1" thickBot="1">
      <c r="B95" s="574"/>
      <c r="C95" s="1152"/>
      <c r="D95" s="1153"/>
      <c r="E95" s="1153"/>
      <c r="F95" s="1153"/>
      <c r="G95" s="1153"/>
      <c r="H95" s="1154"/>
      <c r="I95" s="575"/>
      <c r="J95" s="576"/>
      <c r="K95" s="577"/>
      <c r="L95" s="1155"/>
      <c r="M95" s="1156"/>
      <c r="N95" s="578"/>
    </row>
    <row r="96" spans="1:17" ht="15" thickBot="1">
      <c r="A96" s="446"/>
      <c r="B96" s="1157" t="s">
        <v>60</v>
      </c>
      <c r="C96" s="1158"/>
      <c r="D96" s="1158"/>
      <c r="E96" s="1158"/>
      <c r="F96" s="1158"/>
      <c r="G96" s="1158"/>
      <c r="H96" s="1158"/>
      <c r="I96" s="1158"/>
      <c r="J96" s="1158"/>
      <c r="K96" s="1158"/>
      <c r="L96" s="1158"/>
      <c r="M96" s="1159"/>
      <c r="N96" s="579">
        <f>SUM(N87:N95)</f>
        <v>15459.298335365562</v>
      </c>
    </row>
    <row r="97" spans="1:14" ht="5.0999999999999996" customHeight="1" thickBot="1">
      <c r="A97" s="446"/>
      <c r="B97" s="548"/>
      <c r="C97" s="536"/>
      <c r="D97" s="536"/>
      <c r="E97" s="536"/>
      <c r="F97" s="536"/>
      <c r="G97" s="536"/>
      <c r="H97" s="536"/>
      <c r="I97" s="536"/>
      <c r="J97" s="536"/>
      <c r="K97" s="536"/>
      <c r="L97" s="536"/>
      <c r="M97" s="536"/>
      <c r="N97" s="537"/>
    </row>
    <row r="98" spans="1:14" ht="15" thickBot="1">
      <c r="A98" s="446"/>
      <c r="B98" s="1160" t="s">
        <v>74</v>
      </c>
      <c r="C98" s="1161"/>
      <c r="D98" s="1161"/>
      <c r="E98" s="1161"/>
      <c r="F98" s="1161"/>
      <c r="G98" s="1161"/>
      <c r="H98" s="1161"/>
      <c r="I98" s="1161"/>
      <c r="J98" s="1161"/>
      <c r="K98" s="1161"/>
      <c r="L98" s="1161"/>
      <c r="M98" s="1162"/>
      <c r="N98" s="579">
        <f>N52+N72+N82+N96</f>
        <v>3356329.4362521335</v>
      </c>
    </row>
    <row r="99" spans="1:14" ht="5.0999999999999996" customHeight="1">
      <c r="A99" s="446"/>
      <c r="B99" s="548"/>
      <c r="C99" s="536"/>
      <c r="D99" s="536"/>
      <c r="E99" s="536"/>
      <c r="F99" s="536"/>
      <c r="G99" s="536"/>
      <c r="H99" s="536"/>
      <c r="I99" s="536"/>
      <c r="J99" s="536"/>
      <c r="K99" s="536"/>
      <c r="L99" s="536"/>
      <c r="M99" s="536"/>
      <c r="N99" s="537"/>
    </row>
    <row r="100" spans="1:14" ht="22.5" customHeight="1">
      <c r="A100" s="446"/>
      <c r="B100" s="1163" t="s">
        <v>75</v>
      </c>
      <c r="C100" s="1164"/>
      <c r="D100" s="1164"/>
      <c r="E100" s="1164"/>
      <c r="F100" s="1164"/>
      <c r="G100" s="1164"/>
      <c r="H100" s="1164"/>
      <c r="I100" s="1164"/>
      <c r="J100" s="1164"/>
      <c r="K100" s="1164"/>
      <c r="L100" s="1164"/>
      <c r="M100" s="1164"/>
      <c r="N100" s="1165"/>
    </row>
    <row r="101" spans="1:14" ht="6.75" customHeight="1" thickBot="1">
      <c r="A101" s="446"/>
      <c r="B101" s="1166"/>
      <c r="C101" s="1167"/>
      <c r="D101" s="1167"/>
      <c r="E101" s="1167"/>
      <c r="F101" s="1167"/>
      <c r="G101" s="1167"/>
      <c r="H101" s="1167"/>
      <c r="I101" s="1167"/>
      <c r="J101" s="1167"/>
      <c r="K101" s="1167"/>
      <c r="L101" s="1167"/>
      <c r="M101" s="1167"/>
      <c r="N101" s="1168"/>
    </row>
    <row r="102" spans="1:14" ht="17.25" customHeight="1">
      <c r="A102" s="446"/>
      <c r="B102" s="1139" t="s">
        <v>7</v>
      </c>
      <c r="C102" s="1140"/>
      <c r="D102" s="1140"/>
      <c r="E102" s="1140"/>
      <c r="F102" s="1140"/>
      <c r="G102" s="1140"/>
      <c r="H102" s="1140"/>
      <c r="I102" s="580"/>
      <c r="J102" s="581"/>
      <c r="K102" s="519" t="s">
        <v>77</v>
      </c>
      <c r="L102" s="1141" t="s">
        <v>78</v>
      </c>
      <c r="M102" s="1142"/>
      <c r="N102" s="1143"/>
    </row>
    <row r="103" spans="1:14" ht="15">
      <c r="B103" s="1144" t="s">
        <v>79</v>
      </c>
      <c r="C103" s="1145"/>
      <c r="D103" s="1145"/>
      <c r="E103" s="1145"/>
      <c r="F103" s="1145"/>
      <c r="G103" s="1145"/>
      <c r="H103" s="1145"/>
      <c r="I103" s="582"/>
      <c r="J103" s="583"/>
      <c r="K103" s="584">
        <v>0.2</v>
      </c>
      <c r="L103" s="1146">
        <f>N98*K103</f>
        <v>671265.88725042669</v>
      </c>
      <c r="M103" s="1147"/>
      <c r="N103" s="1148"/>
    </row>
    <row r="104" spans="1:14" ht="15">
      <c r="B104" s="585" t="s">
        <v>80</v>
      </c>
      <c r="C104" s="586"/>
      <c r="D104" s="586"/>
      <c r="E104" s="586"/>
      <c r="F104" s="586"/>
      <c r="G104" s="586"/>
      <c r="H104" s="586"/>
      <c r="I104" s="582"/>
      <c r="J104" s="583"/>
      <c r="K104" s="584">
        <v>0.05</v>
      </c>
      <c r="L104" s="1146">
        <f>N98*K104</f>
        <v>167816.47181260667</v>
      </c>
      <c r="M104" s="1147"/>
      <c r="N104" s="1148"/>
    </row>
    <row r="105" spans="1:14" ht="15.75" thickBot="1">
      <c r="B105" s="587" t="s">
        <v>81</v>
      </c>
      <c r="C105" s="588"/>
      <c r="D105" s="588"/>
      <c r="E105" s="588"/>
      <c r="F105" s="588"/>
      <c r="G105" s="588"/>
      <c r="H105" s="588"/>
      <c r="I105" s="589"/>
      <c r="J105" s="590"/>
      <c r="K105" s="591">
        <v>0.05</v>
      </c>
      <c r="L105" s="1149">
        <f>N98*K105</f>
        <v>167816.47181260667</v>
      </c>
      <c r="M105" s="1150"/>
      <c r="N105" s="1151"/>
    </row>
    <row r="106" spans="1:14" s="492" customFormat="1" ht="24.75" customHeight="1" thickBot="1">
      <c r="B106" s="1127" t="s">
        <v>60</v>
      </c>
      <c r="C106" s="1128"/>
      <c r="D106" s="1128"/>
      <c r="E106" s="1128"/>
      <c r="F106" s="1128"/>
      <c r="G106" s="1128"/>
      <c r="H106" s="1128"/>
      <c r="I106" s="1128"/>
      <c r="J106" s="1128"/>
      <c r="K106" s="1128"/>
      <c r="L106" s="1128"/>
      <c r="M106" s="1129"/>
      <c r="N106" s="547">
        <f>L103+L104+L105</f>
        <v>1006898.83087564</v>
      </c>
    </row>
    <row r="107" spans="1:14" ht="6.75" customHeight="1" thickBot="1">
      <c r="A107" s="446"/>
      <c r="B107" s="548"/>
      <c r="C107" s="536"/>
      <c r="D107" s="536"/>
      <c r="E107" s="536"/>
      <c r="F107" s="536"/>
      <c r="G107" s="536"/>
      <c r="H107" s="536"/>
      <c r="I107" s="536"/>
      <c r="J107" s="536"/>
      <c r="K107" s="536"/>
      <c r="L107" s="536"/>
      <c r="M107" s="536"/>
      <c r="N107" s="537"/>
    </row>
    <row r="108" spans="1:14" ht="22.5" customHeight="1" thickBot="1">
      <c r="A108" s="446"/>
      <c r="B108" s="1130" t="s">
        <v>141</v>
      </c>
      <c r="C108" s="1131"/>
      <c r="D108" s="1131"/>
      <c r="E108" s="1131"/>
      <c r="F108" s="1131"/>
      <c r="G108" s="1131"/>
      <c r="H108" s="1131"/>
      <c r="I108" s="1131"/>
      <c r="J108" s="1131"/>
      <c r="K108" s="1131"/>
      <c r="L108" s="1131"/>
      <c r="M108" s="1132"/>
      <c r="N108" s="592">
        <f>N98+N106</f>
        <v>4363228.2671277737</v>
      </c>
    </row>
    <row r="109" spans="1:14" ht="7.5" customHeight="1">
      <c r="B109" s="482"/>
      <c r="C109" s="483"/>
      <c r="D109" s="483"/>
      <c r="E109" s="483"/>
      <c r="F109" s="483"/>
      <c r="G109" s="483"/>
      <c r="H109" s="483"/>
      <c r="I109" s="483"/>
      <c r="J109" s="483"/>
      <c r="K109" s="483"/>
      <c r="L109" s="483"/>
      <c r="M109" s="483"/>
      <c r="N109" s="484"/>
    </row>
    <row r="110" spans="1:14" ht="7.5" customHeight="1">
      <c r="B110" s="511"/>
      <c r="C110" s="512"/>
      <c r="D110" s="512"/>
      <c r="E110" s="512"/>
      <c r="F110" s="512"/>
      <c r="G110" s="512"/>
      <c r="H110" s="512"/>
      <c r="I110" s="512"/>
      <c r="J110" s="512"/>
      <c r="K110" s="512"/>
      <c r="L110" s="512"/>
      <c r="M110" s="512"/>
      <c r="N110" s="513"/>
    </row>
    <row r="111" spans="1:14" ht="10.5" customHeight="1">
      <c r="B111" s="511"/>
      <c r="C111" s="512"/>
      <c r="D111" s="512"/>
      <c r="E111" s="512"/>
      <c r="F111" s="512"/>
      <c r="G111" s="512"/>
      <c r="H111" s="512"/>
      <c r="I111" s="512"/>
      <c r="J111" s="512"/>
      <c r="K111" s="512"/>
      <c r="L111" s="512"/>
      <c r="M111" s="512"/>
      <c r="N111" s="513"/>
    </row>
    <row r="112" spans="1:14" ht="12" customHeight="1">
      <c r="B112" s="511"/>
      <c r="C112" s="512"/>
      <c r="D112" s="512"/>
      <c r="E112" s="512"/>
      <c r="F112" s="512"/>
      <c r="G112" s="512"/>
      <c r="H112" s="512"/>
      <c r="I112" s="512"/>
      <c r="J112" s="512"/>
      <c r="K112" s="512"/>
      <c r="L112" s="512"/>
      <c r="M112" s="512"/>
      <c r="N112" s="513"/>
    </row>
    <row r="113" spans="1:14">
      <c r="B113" s="511"/>
      <c r="C113" s="512"/>
      <c r="D113" s="512"/>
      <c r="E113" s="593" t="s">
        <v>83</v>
      </c>
      <c r="F113" s="593"/>
      <c r="G113" s="593"/>
      <c r="H113" s="593"/>
      <c r="I113" s="593"/>
      <c r="J113" s="593"/>
      <c r="K113" s="512"/>
      <c r="L113" s="512"/>
      <c r="M113" s="512"/>
      <c r="N113" s="513"/>
    </row>
    <row r="114" spans="1:14">
      <c r="B114" s="511"/>
      <c r="C114" s="512"/>
      <c r="D114" s="512"/>
      <c r="E114" s="512" t="s">
        <v>84</v>
      </c>
      <c r="F114" s="512"/>
      <c r="G114" s="512"/>
      <c r="H114" s="512"/>
      <c r="I114" s="512"/>
      <c r="J114" s="512"/>
      <c r="K114" s="512"/>
      <c r="L114" s="512"/>
      <c r="M114" s="512"/>
      <c r="N114" s="513"/>
    </row>
    <row r="115" spans="1:14">
      <c r="B115" s="511"/>
      <c r="C115" s="512"/>
      <c r="D115" s="512"/>
      <c r="E115" s="512" t="s">
        <v>85</v>
      </c>
      <c r="F115" s="512"/>
      <c r="G115" s="512"/>
      <c r="H115" s="512"/>
      <c r="I115" s="512"/>
      <c r="J115" s="512"/>
      <c r="K115" s="512"/>
      <c r="L115" s="512"/>
      <c r="M115" s="512"/>
      <c r="N115" s="513"/>
    </row>
    <row r="116" spans="1:14">
      <c r="B116" s="511"/>
      <c r="C116" s="512"/>
      <c r="D116" s="512"/>
      <c r="E116" s="512" t="s">
        <v>86</v>
      </c>
      <c r="F116" s="512"/>
      <c r="G116" s="512"/>
      <c r="H116" s="512"/>
      <c r="I116" s="512"/>
      <c r="J116" s="512"/>
      <c r="K116" s="512"/>
      <c r="L116" s="512"/>
      <c r="M116" s="512"/>
      <c r="N116" s="513"/>
    </row>
    <row r="117" spans="1:14" ht="10.5" customHeight="1" thickBot="1">
      <c r="B117" s="511"/>
      <c r="C117" s="512"/>
      <c r="D117" s="512"/>
      <c r="E117" s="512"/>
      <c r="F117" s="512" t="s">
        <v>87</v>
      </c>
      <c r="G117" s="512"/>
      <c r="H117" s="512"/>
      <c r="I117" s="512"/>
      <c r="J117" s="512"/>
      <c r="K117" s="512"/>
      <c r="L117" s="512"/>
      <c r="M117" s="512"/>
      <c r="N117" s="513"/>
    </row>
    <row r="118" spans="1:14">
      <c r="B118" s="594" t="s">
        <v>142</v>
      </c>
      <c r="C118" s="595"/>
      <c r="D118" s="595"/>
      <c r="E118" s="595"/>
      <c r="F118" s="595"/>
      <c r="G118" s="595"/>
      <c r="H118" s="595"/>
      <c r="I118" s="595"/>
      <c r="J118" s="595"/>
      <c r="K118" s="595"/>
      <c r="L118" s="595"/>
      <c r="M118" s="595"/>
      <c r="N118" s="596"/>
    </row>
    <row r="119" spans="1:14">
      <c r="B119" s="597"/>
      <c r="C119" s="598"/>
      <c r="D119" s="598"/>
      <c r="E119" s="598"/>
      <c r="F119" s="598"/>
      <c r="G119" s="598"/>
      <c r="H119" s="598"/>
      <c r="I119" s="598"/>
      <c r="J119" s="598"/>
      <c r="K119" s="598"/>
      <c r="L119" s="598"/>
      <c r="M119" s="598"/>
      <c r="N119" s="599"/>
    </row>
    <row r="120" spans="1:14">
      <c r="B120" s="597"/>
      <c r="C120" s="598"/>
      <c r="D120" s="598"/>
      <c r="E120" s="598"/>
      <c r="F120" s="598"/>
      <c r="G120" s="598"/>
      <c r="H120" s="598"/>
      <c r="I120" s="598"/>
      <c r="J120" s="598"/>
      <c r="K120" s="598"/>
      <c r="L120" s="598"/>
      <c r="M120" s="598"/>
      <c r="N120" s="599"/>
    </row>
    <row r="121" spans="1:14" ht="15" thickBot="1">
      <c r="B121" s="600"/>
      <c r="C121" s="601"/>
      <c r="D121" s="601"/>
      <c r="E121" s="601"/>
      <c r="F121" s="601"/>
      <c r="G121" s="601"/>
      <c r="H121" s="601"/>
      <c r="I121" s="601"/>
      <c r="J121" s="601"/>
      <c r="K121" s="601"/>
      <c r="L121" s="601"/>
      <c r="M121" s="601"/>
      <c r="N121" s="602"/>
    </row>
    <row r="122" spans="1:14" ht="7.5" customHeight="1">
      <c r="A122" s="446"/>
      <c r="B122" s="603"/>
      <c r="C122" s="604"/>
      <c r="D122" s="604"/>
      <c r="E122" s="604"/>
      <c r="F122" s="604"/>
      <c r="G122" s="604"/>
      <c r="H122" s="604"/>
      <c r="I122" s="604"/>
      <c r="J122" s="604"/>
      <c r="K122" s="604"/>
      <c r="L122" s="604"/>
      <c r="M122" s="604"/>
      <c r="N122" s="605"/>
    </row>
    <row r="123" spans="1:14" ht="18" customHeight="1">
      <c r="A123" s="446"/>
      <c r="B123" s="486" t="s">
        <v>143</v>
      </c>
      <c r="C123" s="606"/>
      <c r="D123" s="606"/>
      <c r="E123" s="606"/>
      <c r="F123" s="606"/>
      <c r="G123" s="606"/>
      <c r="H123" s="606"/>
      <c r="I123" s="606"/>
      <c r="J123" s="606"/>
      <c r="K123" s="606"/>
      <c r="L123" s="606"/>
      <c r="M123" s="606"/>
      <c r="N123" s="607"/>
    </row>
    <row r="124" spans="1:14">
      <c r="A124" s="446"/>
      <c r="B124" s="1133" t="s">
        <v>144</v>
      </c>
      <c r="C124" s="1134"/>
      <c r="D124" s="1134"/>
      <c r="E124" s="1134"/>
      <c r="F124" s="1134"/>
      <c r="G124" s="1134"/>
      <c r="H124" s="1134"/>
      <c r="I124" s="1134"/>
      <c r="J124" s="1134"/>
      <c r="K124" s="1134"/>
      <c r="L124" s="1134"/>
      <c r="M124" s="1134"/>
      <c r="N124" s="1135"/>
    </row>
    <row r="125" spans="1:14">
      <c r="A125" s="446"/>
      <c r="B125" s="1133"/>
      <c r="C125" s="1134"/>
      <c r="D125" s="1134"/>
      <c r="E125" s="1134"/>
      <c r="F125" s="1134"/>
      <c r="G125" s="1134"/>
      <c r="H125" s="1134"/>
      <c r="I125" s="1134"/>
      <c r="J125" s="1134"/>
      <c r="K125" s="1134"/>
      <c r="L125" s="1134"/>
      <c r="M125" s="1134"/>
      <c r="N125" s="1135"/>
    </row>
    <row r="126" spans="1:14" ht="21" customHeight="1">
      <c r="A126" s="446"/>
      <c r="B126" s="1133" t="s">
        <v>88</v>
      </c>
      <c r="C126" s="1134"/>
      <c r="D126" s="1134"/>
      <c r="E126" s="1134"/>
      <c r="F126" s="1134"/>
      <c r="G126" s="1134"/>
      <c r="H126" s="1134"/>
      <c r="I126" s="1134"/>
      <c r="J126" s="1134"/>
      <c r="K126" s="1134"/>
      <c r="L126" s="1134"/>
      <c r="M126" s="1134"/>
      <c r="N126" s="1135"/>
    </row>
    <row r="127" spans="1:14" ht="9.75" customHeight="1">
      <c r="A127" s="446"/>
      <c r="B127" s="1133"/>
      <c r="C127" s="1134"/>
      <c r="D127" s="1134"/>
      <c r="E127" s="1134"/>
      <c r="F127" s="1134"/>
      <c r="G127" s="1134"/>
      <c r="H127" s="1134"/>
      <c r="I127" s="1134"/>
      <c r="J127" s="1134"/>
      <c r="K127" s="1134"/>
      <c r="L127" s="1134"/>
      <c r="M127" s="1134"/>
      <c r="N127" s="1135"/>
    </row>
    <row r="128" spans="1:14" ht="5.25" customHeight="1">
      <c r="A128" s="446"/>
      <c r="B128" s="608"/>
      <c r="C128" s="609"/>
      <c r="D128" s="609"/>
      <c r="E128" s="609"/>
      <c r="F128" s="609"/>
      <c r="G128" s="609"/>
      <c r="H128" s="609"/>
      <c r="I128" s="609"/>
      <c r="J128" s="609"/>
      <c r="K128" s="609"/>
      <c r="L128" s="609"/>
      <c r="M128" s="609"/>
      <c r="N128" s="610"/>
    </row>
    <row r="129" spans="1:14" ht="5.25" customHeight="1">
      <c r="B129" s="611"/>
      <c r="C129" s="612"/>
      <c r="D129" s="612"/>
      <c r="E129" s="612"/>
      <c r="F129" s="612"/>
      <c r="G129" s="612"/>
      <c r="H129" s="612"/>
      <c r="I129" s="612"/>
      <c r="J129" s="612"/>
      <c r="K129" s="612"/>
      <c r="L129" s="612"/>
      <c r="M129" s="612"/>
      <c r="N129" s="613"/>
    </row>
    <row r="130" spans="1:14" ht="9.75" customHeight="1">
      <c r="B130" s="611"/>
      <c r="C130" s="612"/>
      <c r="D130" s="612"/>
      <c r="E130" s="612"/>
      <c r="F130" s="612"/>
      <c r="G130" s="612"/>
      <c r="H130" s="612"/>
      <c r="I130" s="612"/>
      <c r="J130" s="612"/>
      <c r="K130" s="612"/>
      <c r="L130" s="612"/>
      <c r="M130" s="612"/>
      <c r="N130" s="613"/>
    </row>
    <row r="131" spans="1:14">
      <c r="B131" s="614"/>
      <c r="C131" s="615"/>
      <c r="D131" s="615"/>
      <c r="E131" s="615"/>
      <c r="F131" s="615"/>
      <c r="G131" s="615"/>
      <c r="H131" s="615"/>
      <c r="I131" s="615"/>
      <c r="J131" s="615"/>
      <c r="K131" s="615"/>
      <c r="L131" s="615"/>
      <c r="M131" s="615"/>
      <c r="N131" s="616"/>
    </row>
    <row r="132" spans="1:14">
      <c r="B132" s="511"/>
      <c r="C132" s="512"/>
      <c r="D132" s="512"/>
      <c r="E132" s="512" t="s">
        <v>83</v>
      </c>
      <c r="F132" s="593"/>
      <c r="G132" s="593"/>
      <c r="H132" s="512"/>
      <c r="I132" s="512"/>
      <c r="J132" s="512"/>
      <c r="K132" s="512"/>
      <c r="L132" s="512"/>
      <c r="M132" s="512"/>
      <c r="N132" s="513"/>
    </row>
    <row r="133" spans="1:14">
      <c r="B133" s="511"/>
      <c r="C133" s="512"/>
      <c r="D133" s="512"/>
      <c r="E133" s="617" t="s">
        <v>84</v>
      </c>
      <c r="F133" s="512"/>
      <c r="G133" s="512"/>
      <c r="H133" s="617"/>
      <c r="I133" s="617"/>
      <c r="J133" s="617"/>
      <c r="K133" s="512"/>
      <c r="L133" s="512"/>
      <c r="M133" s="512"/>
      <c r="N133" s="513"/>
    </row>
    <row r="134" spans="1:14">
      <c r="B134" s="511"/>
      <c r="C134" s="512"/>
      <c r="D134" s="512"/>
      <c r="E134" s="618" t="s">
        <v>145</v>
      </c>
      <c r="F134" s="512"/>
      <c r="G134" s="512"/>
      <c r="H134" s="618"/>
      <c r="I134" s="618"/>
      <c r="J134" s="618"/>
      <c r="K134" s="512"/>
      <c r="L134" s="512"/>
      <c r="M134" s="512"/>
      <c r="N134" s="513"/>
    </row>
    <row r="135" spans="1:14">
      <c r="B135" s="619"/>
      <c r="C135" s="615"/>
      <c r="D135" s="615"/>
      <c r="E135" s="512" t="s">
        <v>86</v>
      </c>
      <c r="F135" s="512"/>
      <c r="G135" s="512"/>
      <c r="H135" s="512"/>
      <c r="I135" s="512"/>
      <c r="J135" s="512"/>
      <c r="K135" s="615"/>
      <c r="L135" s="615"/>
      <c r="M135" s="615"/>
      <c r="N135" s="616"/>
    </row>
    <row r="136" spans="1:14" ht="12.75" customHeight="1">
      <c r="B136" s="619"/>
      <c r="C136" s="615"/>
      <c r="D136" s="615"/>
      <c r="E136" s="615"/>
      <c r="F136" s="512"/>
      <c r="G136" s="512"/>
      <c r="H136" s="512"/>
      <c r="I136" s="512"/>
      <c r="J136" s="512"/>
      <c r="K136" s="615"/>
      <c r="L136" s="615"/>
      <c r="M136" s="615"/>
      <c r="N136" s="616"/>
    </row>
    <row r="137" spans="1:14" ht="24.75" customHeight="1">
      <c r="A137" s="446"/>
      <c r="B137" s="1136" t="s">
        <v>254</v>
      </c>
      <c r="C137" s="1137"/>
      <c r="D137" s="1137"/>
      <c r="E137" s="1137"/>
      <c r="F137" s="1137"/>
      <c r="G137" s="1137"/>
      <c r="H137" s="1137"/>
      <c r="I137" s="1137"/>
      <c r="J137" s="1137"/>
      <c r="K137" s="1137"/>
      <c r="L137" s="1137"/>
      <c r="M137" s="1137"/>
      <c r="N137" s="1138"/>
    </row>
    <row r="138" spans="1:14" ht="7.5" customHeight="1" thickBot="1">
      <c r="B138" s="620"/>
      <c r="C138" s="621"/>
      <c r="D138" s="621"/>
      <c r="E138" s="622"/>
      <c r="F138" s="622"/>
      <c r="G138" s="622"/>
      <c r="H138" s="622"/>
      <c r="I138" s="622"/>
      <c r="J138" s="623"/>
      <c r="K138" s="623"/>
      <c r="L138" s="623"/>
      <c r="M138" s="623"/>
      <c r="N138" s="624"/>
    </row>
  </sheetData>
  <mergeCells count="147">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B36:N36"/>
    <mergeCell ref="C37:I37"/>
    <mergeCell ref="L37:M37"/>
    <mergeCell ref="C38:I38"/>
    <mergeCell ref="L38:M38"/>
    <mergeCell ref="B30:N30"/>
    <mergeCell ref="B31:N31"/>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B52:M52"/>
    <mergeCell ref="B54:N54"/>
    <mergeCell ref="B55:N55"/>
    <mergeCell ref="C56:I56"/>
    <mergeCell ref="L56:M56"/>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B82:M82"/>
    <mergeCell ref="B84:N84"/>
    <mergeCell ref="B85:N85"/>
    <mergeCell ref="B72:M72"/>
    <mergeCell ref="B74:N74"/>
    <mergeCell ref="B75:N75"/>
    <mergeCell ref="C76:H76"/>
    <mergeCell ref="C77:H77"/>
    <mergeCell ref="C78:H78"/>
    <mergeCell ref="C89:H89"/>
    <mergeCell ref="L89:M89"/>
    <mergeCell ref="C90:H90"/>
    <mergeCell ref="L90:M90"/>
    <mergeCell ref="C91:H91"/>
    <mergeCell ref="L91:M91"/>
    <mergeCell ref="C86:H86"/>
    <mergeCell ref="L86:M86"/>
    <mergeCell ref="C87:H87"/>
    <mergeCell ref="L87:M87"/>
    <mergeCell ref="C88:H88"/>
    <mergeCell ref="L88:M88"/>
    <mergeCell ref="C95:H95"/>
    <mergeCell ref="L95:M95"/>
    <mergeCell ref="B96:M96"/>
    <mergeCell ref="B98:M98"/>
    <mergeCell ref="B100:N100"/>
    <mergeCell ref="B101:N101"/>
    <mergeCell ref="C92:H92"/>
    <mergeCell ref="L92:M92"/>
    <mergeCell ref="C93:H93"/>
    <mergeCell ref="L93:M93"/>
    <mergeCell ref="C94:H94"/>
    <mergeCell ref="L94:M94"/>
    <mergeCell ref="B106:M106"/>
    <mergeCell ref="B108:M108"/>
    <mergeCell ref="B124:N125"/>
    <mergeCell ref="B126:N127"/>
    <mergeCell ref="B137:N137"/>
    <mergeCell ref="B102:H102"/>
    <mergeCell ref="L102:N102"/>
    <mergeCell ref="B103:H103"/>
    <mergeCell ref="L103:N103"/>
    <mergeCell ref="L104:N104"/>
    <mergeCell ref="L105:N105"/>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252"/>
  <sheetViews>
    <sheetView showGridLines="0" view="pageBreakPreview" zoomScale="115" zoomScaleNormal="100" zoomScaleSheetLayoutView="115" zoomScalePageLayoutView="50" workbookViewId="0">
      <selection activeCell="D51" sqref="D51:F51"/>
    </sheetView>
  </sheetViews>
  <sheetFormatPr baseColWidth="10" defaultColWidth="11.42578125" defaultRowHeight="12.75"/>
  <cols>
    <col min="1" max="9" width="13.42578125" style="1" customWidth="1"/>
    <col min="10" max="10" width="9.85546875" style="1" customWidth="1"/>
    <col min="11" max="11" width="11.42578125" style="1" customWidth="1"/>
    <col min="12" max="16384" width="11.42578125" style="1"/>
  </cols>
  <sheetData>
    <row r="1" spans="1:11">
      <c r="A1" s="1288" t="s">
        <v>0</v>
      </c>
      <c r="B1" s="1288"/>
      <c r="C1" s="1288"/>
      <c r="D1" s="1288"/>
      <c r="E1" s="1288"/>
      <c r="F1" s="1288"/>
      <c r="G1" s="1288"/>
      <c r="H1" s="1288"/>
      <c r="I1" s="1288"/>
      <c r="J1" s="1288"/>
      <c r="K1" s="1288"/>
    </row>
    <row r="2" spans="1:11">
      <c r="A2" s="1289" t="s">
        <v>1</v>
      </c>
      <c r="B2" s="1289"/>
      <c r="C2" s="1289"/>
      <c r="D2" s="1289"/>
      <c r="E2" s="1289"/>
      <c r="F2" s="1289"/>
      <c r="G2" s="1289"/>
      <c r="H2" s="1289"/>
      <c r="I2" s="1289"/>
      <c r="J2" s="1289"/>
      <c r="K2" s="1289"/>
    </row>
    <row r="3" spans="1:11">
      <c r="A3" s="79"/>
      <c r="B3" s="79"/>
      <c r="C3" s="79"/>
      <c r="D3" s="79"/>
      <c r="E3" s="79"/>
      <c r="F3" s="79"/>
      <c r="G3" s="79"/>
      <c r="H3" s="79"/>
      <c r="I3" s="79"/>
      <c r="J3" s="43"/>
      <c r="K3" s="43"/>
    </row>
    <row r="4" spans="1:11" s="83" customFormat="1" ht="37.5" customHeight="1">
      <c r="A4" s="1290" t="s">
        <v>27</v>
      </c>
      <c r="B4" s="1290"/>
      <c r="C4" s="1290"/>
      <c r="D4" s="1290"/>
      <c r="E4" s="1290"/>
      <c r="F4" s="1290"/>
      <c r="G4" s="1290"/>
      <c r="H4" s="1290"/>
      <c r="I4" s="1290"/>
      <c r="J4" s="82"/>
      <c r="K4" s="82"/>
    </row>
    <row r="5" spans="1:11" s="83" customFormat="1" ht="37.5" customHeight="1">
      <c r="A5" s="1290"/>
      <c r="B5" s="1290"/>
      <c r="C5" s="1290"/>
      <c r="D5" s="1290"/>
      <c r="E5" s="1290"/>
      <c r="F5" s="1290"/>
      <c r="G5" s="1290"/>
      <c r="H5" s="1290"/>
      <c r="I5" s="1290"/>
      <c r="J5" s="82"/>
      <c r="K5" s="82"/>
    </row>
    <row r="6" spans="1:11" ht="43.5" customHeight="1">
      <c r="A6" s="1291" t="s">
        <v>28</v>
      </c>
      <c r="B6" s="1292"/>
      <c r="C6" s="1292"/>
      <c r="D6" s="1292"/>
      <c r="E6" s="1292"/>
      <c r="F6" s="1292"/>
      <c r="G6" s="1292"/>
      <c r="H6" s="1292"/>
      <c r="I6" s="1293"/>
      <c r="J6" s="77"/>
      <c r="K6" s="77"/>
    </row>
    <row r="7" spans="1:11" ht="15.75" thickBot="1">
      <c r="A7" s="1294"/>
      <c r="B7" s="1295"/>
      <c r="C7" s="1295"/>
      <c r="D7" s="1295"/>
      <c r="E7" s="1295"/>
      <c r="F7" s="1295"/>
      <c r="G7" s="1295"/>
      <c r="H7" s="1295"/>
      <c r="I7" s="1296"/>
      <c r="J7" s="60"/>
      <c r="K7" s="60"/>
    </row>
    <row r="8" spans="1:11" ht="15">
      <c r="A8" s="1278" t="s">
        <v>4</v>
      </c>
      <c r="B8" s="1269" t="s">
        <v>5</v>
      </c>
      <c r="C8" s="1280" t="s">
        <v>6</v>
      </c>
      <c r="D8" s="1280"/>
      <c r="E8" s="1278" t="s">
        <v>7</v>
      </c>
      <c r="F8" s="1269" t="s">
        <v>8</v>
      </c>
      <c r="G8" s="1269" t="s">
        <v>9</v>
      </c>
      <c r="H8" s="1271" t="s">
        <v>29</v>
      </c>
      <c r="I8" s="1286" t="s">
        <v>10</v>
      </c>
      <c r="J8" s="81"/>
      <c r="K8" s="81"/>
    </row>
    <row r="9" spans="1:11" ht="30.75" thickBot="1">
      <c r="A9" s="1279"/>
      <c r="B9" s="1270"/>
      <c r="C9" s="3" t="s">
        <v>11</v>
      </c>
      <c r="D9" s="3" t="s">
        <v>12</v>
      </c>
      <c r="E9" s="1279"/>
      <c r="F9" s="1270"/>
      <c r="G9" s="1270"/>
      <c r="H9" s="1272"/>
      <c r="I9" s="1287"/>
      <c r="J9" s="81"/>
      <c r="K9" s="81"/>
    </row>
    <row r="10" spans="1:11" ht="15.75" thickBot="1">
      <c r="A10" s="44"/>
      <c r="B10" s="45"/>
      <c r="C10" s="45"/>
      <c r="D10" s="45"/>
      <c r="E10" s="45"/>
      <c r="F10" s="45"/>
      <c r="G10" s="45"/>
      <c r="H10" s="45"/>
      <c r="I10" s="46"/>
      <c r="J10" s="60"/>
      <c r="K10" s="60"/>
    </row>
    <row r="11" spans="1:11" ht="14.25">
      <c r="A11" s="16"/>
      <c r="B11" s="10"/>
      <c r="C11" s="10"/>
      <c r="D11" s="10"/>
      <c r="E11" s="14"/>
      <c r="F11" s="10"/>
      <c r="G11" s="4"/>
      <c r="H11" s="5"/>
      <c r="I11" s="6"/>
      <c r="J11" s="61"/>
      <c r="K11" s="61"/>
    </row>
    <row r="12" spans="1:11" ht="15.75" thickBot="1">
      <c r="A12" s="47" t="s">
        <v>13</v>
      </c>
      <c r="B12" s="48"/>
      <c r="C12" s="48"/>
      <c r="D12" s="48"/>
      <c r="E12" s="49"/>
      <c r="F12" s="48"/>
      <c r="G12" s="4"/>
      <c r="H12" s="7"/>
      <c r="I12" s="8"/>
      <c r="J12" s="61"/>
      <c r="K12" s="62"/>
    </row>
    <row r="13" spans="1:11" ht="15.75" thickBot="1">
      <c r="A13" s="44"/>
      <c r="B13" s="45"/>
      <c r="C13" s="45"/>
      <c r="D13" s="45"/>
      <c r="E13" s="45"/>
      <c r="F13" s="45"/>
      <c r="G13" s="45"/>
      <c r="H13" s="45"/>
      <c r="I13" s="46"/>
      <c r="J13" s="60"/>
      <c r="K13" s="60"/>
    </row>
    <row r="14" spans="1:11" ht="14.25">
      <c r="A14" s="16"/>
      <c r="B14" s="10"/>
      <c r="C14" s="10"/>
      <c r="D14" s="10"/>
      <c r="E14" s="11"/>
      <c r="F14" s="10"/>
      <c r="G14" s="4"/>
      <c r="H14" s="5"/>
      <c r="I14" s="9"/>
      <c r="J14" s="61"/>
      <c r="K14" s="61"/>
    </row>
    <row r="15" spans="1:11" ht="14.25">
      <c r="A15" s="16"/>
      <c r="B15" s="10"/>
      <c r="C15" s="10"/>
      <c r="D15" s="10"/>
      <c r="E15" s="11"/>
      <c r="F15" s="10"/>
      <c r="G15" s="4"/>
      <c r="H15" s="5"/>
      <c r="I15" s="9"/>
      <c r="J15" s="61"/>
      <c r="K15" s="61"/>
    </row>
    <row r="16" spans="1:11" ht="14.25">
      <c r="A16" s="16"/>
      <c r="B16" s="10"/>
      <c r="C16" s="10"/>
      <c r="D16" s="10"/>
      <c r="E16" s="11"/>
      <c r="F16" s="10"/>
      <c r="G16" s="4"/>
      <c r="H16" s="5"/>
      <c r="I16" s="9"/>
      <c r="J16" s="61"/>
      <c r="K16" s="61"/>
    </row>
    <row r="17" spans="1:11" ht="14.25">
      <c r="A17" s="16"/>
      <c r="B17" s="10"/>
      <c r="C17" s="10"/>
      <c r="D17" s="10"/>
      <c r="E17" s="11"/>
      <c r="F17" s="10"/>
      <c r="G17" s="4"/>
      <c r="H17" s="5"/>
      <c r="I17" s="9"/>
      <c r="J17" s="61"/>
      <c r="K17" s="61"/>
    </row>
    <row r="18" spans="1:11" ht="15.75" thickBot="1">
      <c r="A18" s="47" t="s">
        <v>13</v>
      </c>
      <c r="B18" s="12"/>
      <c r="C18" s="13"/>
      <c r="D18" s="12"/>
      <c r="E18" s="12"/>
      <c r="F18" s="12"/>
      <c r="G18" s="4"/>
      <c r="H18" s="12"/>
      <c r="I18" s="8"/>
      <c r="J18" s="63"/>
      <c r="K18" s="62"/>
    </row>
    <row r="19" spans="1:11" ht="15.75" thickBot="1">
      <c r="A19" s="44"/>
      <c r="B19" s="45"/>
      <c r="C19" s="45"/>
      <c r="D19" s="45"/>
      <c r="E19" s="45"/>
      <c r="F19" s="45"/>
      <c r="G19" s="45"/>
      <c r="H19" s="45"/>
      <c r="I19" s="46"/>
      <c r="J19" s="60"/>
      <c r="K19" s="60"/>
    </row>
    <row r="20" spans="1:11" ht="14.25">
      <c r="A20" s="16"/>
      <c r="B20" s="10"/>
      <c r="C20" s="10"/>
      <c r="D20" s="10"/>
      <c r="E20" s="14"/>
      <c r="F20" s="10"/>
      <c r="G20" s="4"/>
      <c r="H20" s="5"/>
      <c r="I20" s="9"/>
      <c r="J20" s="61"/>
      <c r="K20" s="61"/>
    </row>
    <row r="21" spans="1:11" ht="14.25">
      <c r="A21" s="16"/>
      <c r="B21" s="10"/>
      <c r="C21" s="10"/>
      <c r="D21" s="10"/>
      <c r="E21" s="14"/>
      <c r="F21" s="10"/>
      <c r="G21" s="4"/>
      <c r="H21" s="15"/>
      <c r="I21" s="9"/>
      <c r="J21" s="64"/>
      <c r="K21" s="61"/>
    </row>
    <row r="22" spans="1:11" ht="14.25">
      <c r="A22" s="16"/>
      <c r="B22" s="10"/>
      <c r="C22" s="10"/>
      <c r="D22" s="10"/>
      <c r="E22" s="14"/>
      <c r="F22" s="10"/>
      <c r="G22" s="4"/>
      <c r="H22" s="5"/>
      <c r="I22" s="9"/>
      <c r="J22" s="61"/>
      <c r="K22" s="61"/>
    </row>
    <row r="23" spans="1:11" ht="14.25">
      <c r="A23" s="16"/>
      <c r="B23" s="10"/>
      <c r="C23" s="10"/>
      <c r="D23" s="10"/>
      <c r="E23" s="14"/>
      <c r="F23" s="50"/>
      <c r="G23" s="4"/>
      <c r="H23" s="5"/>
      <c r="I23" s="9"/>
      <c r="J23" s="61"/>
      <c r="K23" s="61"/>
    </row>
    <row r="24" spans="1:11" ht="15.75" thickBot="1">
      <c r="A24" s="51" t="s">
        <v>13</v>
      </c>
      <c r="B24" s="52"/>
      <c r="C24" s="52"/>
      <c r="D24" s="52"/>
      <c r="E24" s="53"/>
      <c r="F24" s="52"/>
      <c r="G24" s="4"/>
      <c r="H24" s="17"/>
      <c r="I24" s="18"/>
      <c r="J24" s="61"/>
      <c r="K24" s="62"/>
    </row>
    <row r="25" spans="1:11" ht="15.75" thickBot="1">
      <c r="A25" s="44"/>
      <c r="B25" s="45"/>
      <c r="C25" s="45"/>
      <c r="D25" s="45"/>
      <c r="E25" s="45"/>
      <c r="F25" s="45"/>
      <c r="G25" s="45"/>
      <c r="H25" s="45"/>
      <c r="I25" s="46"/>
      <c r="J25" s="60"/>
      <c r="K25" s="60"/>
    </row>
    <row r="26" spans="1:11" ht="14.25">
      <c r="A26" s="16"/>
      <c r="B26" s="10"/>
      <c r="C26" s="10"/>
      <c r="D26" s="10"/>
      <c r="E26" s="14"/>
      <c r="F26" s="10"/>
      <c r="G26" s="4"/>
      <c r="H26" s="5"/>
      <c r="I26" s="9"/>
      <c r="J26" s="61"/>
      <c r="K26" s="61"/>
    </row>
    <row r="27" spans="1:11" ht="14.25">
      <c r="A27" s="16"/>
      <c r="B27" s="10"/>
      <c r="C27" s="10"/>
      <c r="D27" s="10"/>
      <c r="E27" s="14"/>
      <c r="F27" s="10"/>
      <c r="G27" s="4"/>
      <c r="H27" s="5"/>
      <c r="I27" s="9"/>
      <c r="J27" s="61"/>
      <c r="K27" s="61"/>
    </row>
    <row r="28" spans="1:11" ht="14.25">
      <c r="A28" s="54"/>
      <c r="B28" s="10"/>
      <c r="C28" s="10"/>
      <c r="D28" s="10"/>
      <c r="E28" s="14"/>
      <c r="F28" s="10"/>
      <c r="G28" s="4"/>
      <c r="H28" s="5"/>
      <c r="I28" s="9"/>
      <c r="J28" s="61"/>
      <c r="K28" s="61"/>
    </row>
    <row r="29" spans="1:11" ht="15.75" thickBot="1">
      <c r="A29" s="47" t="s">
        <v>13</v>
      </c>
      <c r="B29" s="55"/>
      <c r="C29" s="55"/>
      <c r="D29" s="55"/>
      <c r="E29" s="56"/>
      <c r="F29" s="48"/>
      <c r="G29" s="4"/>
      <c r="H29" s="7"/>
      <c r="I29" s="8"/>
      <c r="J29" s="61"/>
      <c r="K29" s="62"/>
    </row>
    <row r="30" spans="1:11" ht="15.75" thickBot="1">
      <c r="A30" s="44"/>
      <c r="B30" s="45"/>
      <c r="C30" s="45"/>
      <c r="D30" s="45"/>
      <c r="E30" s="45"/>
      <c r="F30" s="45"/>
      <c r="G30" s="45"/>
      <c r="H30" s="45"/>
      <c r="I30" s="46"/>
      <c r="J30" s="60"/>
      <c r="K30" s="60"/>
    </row>
    <row r="31" spans="1:11" ht="14.25">
      <c r="A31" s="16"/>
      <c r="B31" s="10"/>
      <c r="C31" s="10"/>
      <c r="D31" s="10"/>
      <c r="E31" s="14"/>
      <c r="F31" s="10"/>
      <c r="G31" s="4"/>
      <c r="H31" s="5"/>
      <c r="I31" s="9"/>
      <c r="J31" s="61"/>
      <c r="K31" s="61"/>
    </row>
    <row r="32" spans="1:11" ht="15.75" thickBot="1">
      <c r="A32" s="47" t="s">
        <v>13</v>
      </c>
      <c r="B32" s="55"/>
      <c r="C32" s="55"/>
      <c r="D32" s="55"/>
      <c r="E32" s="49"/>
      <c r="F32" s="48"/>
      <c r="G32" s="4"/>
      <c r="H32" s="7"/>
      <c r="I32" s="8"/>
      <c r="J32" s="61"/>
      <c r="K32" s="62"/>
    </row>
    <row r="33" spans="1:11" ht="15.75" thickBot="1">
      <c r="A33" s="1275" t="s">
        <v>14</v>
      </c>
      <c r="B33" s="1276"/>
      <c r="C33" s="1276"/>
      <c r="D33" s="1276"/>
      <c r="E33" s="1276"/>
      <c r="F33" s="1276"/>
      <c r="G33" s="1276"/>
      <c r="H33" s="1277"/>
      <c r="I33" s="57"/>
      <c r="J33" s="60"/>
      <c r="K33" s="65"/>
    </row>
    <row r="34" spans="1:11" ht="15">
      <c r="A34" s="19"/>
      <c r="B34" s="19"/>
      <c r="C34" s="19"/>
      <c r="D34" s="19"/>
      <c r="E34" s="19"/>
      <c r="F34" s="19"/>
      <c r="G34" s="19"/>
      <c r="H34" s="19"/>
      <c r="I34" s="20"/>
      <c r="J34" s="66"/>
      <c r="K34" s="67"/>
    </row>
    <row r="35" spans="1:11" ht="14.25">
      <c r="A35" s="21"/>
      <c r="B35" s="25"/>
      <c r="C35" s="25"/>
      <c r="D35" s="25"/>
      <c r="E35" s="23"/>
      <c r="F35" s="26"/>
      <c r="G35" s="27"/>
      <c r="H35" s="28"/>
      <c r="I35" s="24"/>
      <c r="J35" s="70"/>
      <c r="K35" s="68"/>
    </row>
    <row r="36" spans="1:11" ht="15">
      <c r="A36" s="21"/>
      <c r="B36" s="25"/>
      <c r="C36" s="25"/>
      <c r="D36" s="25"/>
      <c r="E36" s="29" t="s">
        <v>15</v>
      </c>
      <c r="F36" s="26"/>
      <c r="G36" s="27"/>
      <c r="H36" s="28"/>
      <c r="I36" s="30"/>
      <c r="J36" s="70"/>
      <c r="K36" s="71"/>
    </row>
    <row r="37" spans="1:11" ht="14.25">
      <c r="A37" s="21"/>
      <c r="B37" s="22"/>
      <c r="C37" s="21"/>
      <c r="D37" s="21"/>
      <c r="E37" s="31"/>
      <c r="F37" s="26"/>
      <c r="G37" s="27"/>
      <c r="H37" s="32"/>
      <c r="I37" s="24"/>
      <c r="J37" s="69"/>
      <c r="K37" s="68"/>
    </row>
    <row r="38" spans="1:11" ht="15.75" thickBot="1">
      <c r="A38" s="21"/>
      <c r="B38" s="22"/>
      <c r="C38" s="21"/>
      <c r="D38" s="21"/>
      <c r="E38" s="58"/>
      <c r="F38" s="26"/>
      <c r="G38" s="27"/>
      <c r="H38" s="32"/>
      <c r="I38" s="30"/>
      <c r="J38" s="72"/>
      <c r="K38" s="71"/>
    </row>
    <row r="39" spans="1:11" ht="15.75" thickBot="1">
      <c r="A39" s="21"/>
      <c r="B39" s="22"/>
      <c r="C39" s="21"/>
      <c r="D39" s="21"/>
      <c r="E39" s="33" t="s">
        <v>16</v>
      </c>
      <c r="F39" s="34"/>
      <c r="G39" s="35"/>
      <c r="H39" s="36"/>
      <c r="I39" s="57"/>
      <c r="J39" s="70"/>
      <c r="K39" s="65"/>
    </row>
    <row r="40" spans="1:11" ht="15.75" thickBot="1">
      <c r="A40" s="21"/>
      <c r="B40" s="22"/>
      <c r="C40" s="22"/>
      <c r="D40" s="22"/>
      <c r="E40" s="21"/>
      <c r="F40" s="21"/>
      <c r="G40" s="37"/>
      <c r="H40" s="38"/>
      <c r="I40" s="39"/>
      <c r="J40" s="73"/>
      <c r="K40" s="74"/>
    </row>
    <row r="41" spans="1:11" ht="15">
      <c r="A41" s="40"/>
      <c r="B41" s="1281"/>
      <c r="C41" s="1281"/>
      <c r="D41" s="1281"/>
      <c r="E41" s="1281"/>
      <c r="F41" s="1281"/>
      <c r="G41" s="1281"/>
      <c r="H41" s="1281"/>
      <c r="I41" s="1282"/>
      <c r="J41" s="80"/>
      <c r="K41" s="80"/>
    </row>
    <row r="42" spans="1:11" ht="15">
      <c r="A42" s="1267" t="s">
        <v>30</v>
      </c>
      <c r="B42" s="1268"/>
      <c r="C42" s="1268"/>
      <c r="D42" s="1268"/>
      <c r="E42" s="1268"/>
      <c r="F42" s="1283" t="s">
        <v>7</v>
      </c>
      <c r="G42" s="1283"/>
      <c r="H42" s="1283"/>
      <c r="I42" s="41" t="s">
        <v>18</v>
      </c>
      <c r="J42" s="78"/>
      <c r="K42" s="75"/>
    </row>
    <row r="43" spans="1:11" ht="84" customHeight="1">
      <c r="A43" s="1267" t="s">
        <v>31</v>
      </c>
      <c r="B43" s="1268"/>
      <c r="C43" s="1268"/>
      <c r="D43" s="1268"/>
      <c r="E43" s="1268"/>
      <c r="F43" s="1262" t="s">
        <v>19</v>
      </c>
      <c r="G43" s="1262"/>
      <c r="H43" s="42" t="s">
        <v>20</v>
      </c>
      <c r="I43" s="84" t="s">
        <v>32</v>
      </c>
      <c r="J43" s="75"/>
      <c r="K43" s="76"/>
    </row>
    <row r="44" spans="1:11" ht="42.75">
      <c r="A44" s="1267" t="s">
        <v>33</v>
      </c>
      <c r="B44" s="1268"/>
      <c r="C44" s="1268"/>
      <c r="D44" s="1268"/>
      <c r="E44" s="1268"/>
      <c r="F44" s="1284" t="s">
        <v>21</v>
      </c>
      <c r="G44" s="1285"/>
      <c r="H44" s="42" t="s">
        <v>22</v>
      </c>
      <c r="I44" s="84" t="s">
        <v>32</v>
      </c>
      <c r="J44" s="75"/>
      <c r="K44" s="76"/>
    </row>
    <row r="45" spans="1:11" ht="78" customHeight="1">
      <c r="A45" s="1273" t="s">
        <v>34</v>
      </c>
      <c r="B45" s="1274"/>
      <c r="C45" s="1274"/>
      <c r="D45" s="1274"/>
      <c r="E45" s="1274"/>
      <c r="F45" s="1261" t="s">
        <v>23</v>
      </c>
      <c r="G45" s="1262"/>
      <c r="H45" s="42" t="s">
        <v>24</v>
      </c>
      <c r="I45" s="84" t="s">
        <v>32</v>
      </c>
      <c r="J45" s="75"/>
      <c r="K45" s="76"/>
    </row>
    <row r="46" spans="1:11" ht="79.5" customHeight="1">
      <c r="A46" s="1259" t="s">
        <v>35</v>
      </c>
      <c r="B46" s="1260"/>
      <c r="C46" s="1260"/>
      <c r="D46" s="1260"/>
      <c r="E46" s="1260"/>
      <c r="F46" s="1262" t="s">
        <v>25</v>
      </c>
      <c r="G46" s="1262"/>
      <c r="H46" s="42" t="s">
        <v>26</v>
      </c>
      <c r="I46" s="84" t="s">
        <v>32</v>
      </c>
      <c r="J46" s="75"/>
      <c r="K46" s="76"/>
    </row>
    <row r="47" spans="1:11" ht="87" customHeight="1">
      <c r="A47" s="1266" t="s">
        <v>36</v>
      </c>
      <c r="B47" s="1260"/>
      <c r="C47" s="1260"/>
      <c r="D47" s="1260"/>
      <c r="E47" s="1260"/>
      <c r="F47" s="1263"/>
      <c r="G47" s="1263"/>
      <c r="H47" s="1263"/>
      <c r="I47" s="1264"/>
      <c r="J47" s="77"/>
      <c r="K47" s="77"/>
    </row>
    <row r="48" spans="1:11" ht="14.25">
      <c r="A48" s="59"/>
      <c r="B48" s="59"/>
      <c r="C48" s="59"/>
      <c r="D48" s="59"/>
      <c r="E48" s="59"/>
      <c r="F48" s="59"/>
      <c r="G48" s="59"/>
      <c r="H48" s="59"/>
      <c r="I48" s="59"/>
    </row>
    <row r="49" spans="1:9" ht="14.25">
      <c r="A49" s="59"/>
      <c r="B49" s="59"/>
      <c r="C49" s="59"/>
      <c r="D49" s="59"/>
      <c r="H49" s="59"/>
      <c r="I49" s="59"/>
    </row>
    <row r="51" spans="1:9" ht="31.5" customHeight="1">
      <c r="D51" s="1265" t="s">
        <v>37</v>
      </c>
      <c r="E51" s="1265"/>
      <c r="F51" s="1265"/>
    </row>
    <row r="248" ht="12.75" customHeight="1"/>
    <row r="249" ht="12.75" customHeight="1"/>
    <row r="250" ht="14.25" customHeight="1"/>
    <row r="252" ht="15" customHeight="1"/>
  </sheetData>
  <mergeCells count="28">
    <mergeCell ref="A1:K1"/>
    <mergeCell ref="A2:K2"/>
    <mergeCell ref="A42:E42"/>
    <mergeCell ref="A4:I5"/>
    <mergeCell ref="A6:I6"/>
    <mergeCell ref="A7:I7"/>
    <mergeCell ref="A43:E43"/>
    <mergeCell ref="G8:G9"/>
    <mergeCell ref="H8:H9"/>
    <mergeCell ref="A44:E44"/>
    <mergeCell ref="A45:E45"/>
    <mergeCell ref="A33:H33"/>
    <mergeCell ref="F8:F9"/>
    <mergeCell ref="E8:E9"/>
    <mergeCell ref="C8:D8"/>
    <mergeCell ref="B8:B9"/>
    <mergeCell ref="A8:A9"/>
    <mergeCell ref="B41:I41"/>
    <mergeCell ref="F42:H42"/>
    <mergeCell ref="F44:G44"/>
    <mergeCell ref="F43:G43"/>
    <mergeCell ref="I8:I9"/>
    <mergeCell ref="A46:E46"/>
    <mergeCell ref="F45:G45"/>
    <mergeCell ref="F46:G46"/>
    <mergeCell ref="F47:I47"/>
    <mergeCell ref="D51:F51"/>
    <mergeCell ref="A47:E47"/>
  </mergeCells>
  <pageMargins left="0.23622047244094491" right="0.23622047244094491" top="1.1023622047244095" bottom="0.74803149606299213" header="0.31496062992125984" footer="0.31496062992125984"/>
  <pageSetup scale="76" orientation="landscape" horizontalDpi="300" verticalDpi="300" r:id="rId1"/>
  <headerFooter>
    <oddHeader>&amp;L&amp;"Arial,Normal"&amp;8CÓDIGO: CCE-EICP-FM-32
VERSIÓN: 1&amp;C&amp;"Arial,Negrita"&amp;8
MÍNIMA CUANTÍA DE INFRAESTRUCTURA DE TRANSPORTE</oddHeader>
  </headerFooter>
  <rowBreaks count="1" manualBreakCount="1">
    <brk id="27" max="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257"/>
  <sheetViews>
    <sheetView showGridLines="0" view="pageBreakPreview" zoomScale="115" zoomScaleNormal="100" zoomScaleSheetLayoutView="115" zoomScalePageLayoutView="85" workbookViewId="0">
      <selection activeCell="B6" sqref="B6:I6"/>
    </sheetView>
  </sheetViews>
  <sheetFormatPr baseColWidth="10" defaultColWidth="11.42578125" defaultRowHeight="12.75"/>
  <cols>
    <col min="1" max="5" width="9.7109375" style="1" customWidth="1"/>
    <col min="6" max="6" width="4.140625" style="1" customWidth="1"/>
    <col min="7" max="7" width="2.42578125" style="1" customWidth="1"/>
    <col min="8" max="8" width="10.140625" style="1" customWidth="1"/>
    <col min="9" max="9" width="17.140625" style="1" customWidth="1"/>
    <col min="10" max="10" width="14.28515625" style="1" customWidth="1"/>
    <col min="11" max="12" width="9.7109375" style="1" customWidth="1"/>
    <col min="13" max="13" width="11.42578125" style="125" customWidth="1"/>
    <col min="14" max="16384" width="11.42578125" style="1"/>
  </cols>
  <sheetData>
    <row r="1" spans="1:13">
      <c r="A1" s="1288" t="s">
        <v>0</v>
      </c>
      <c r="B1" s="1288"/>
      <c r="C1" s="1288"/>
      <c r="D1" s="1288"/>
      <c r="E1" s="1288"/>
      <c r="F1" s="1288"/>
      <c r="G1" s="1288"/>
      <c r="H1" s="1288"/>
      <c r="I1" s="1288"/>
      <c r="J1" s="1288"/>
      <c r="K1" s="1288"/>
      <c r="L1" s="1288"/>
      <c r="M1" s="1288"/>
    </row>
    <row r="2" spans="1:13">
      <c r="A2" s="1289" t="s">
        <v>1</v>
      </c>
      <c r="B2" s="1289"/>
      <c r="C2" s="1289"/>
      <c r="D2" s="1289"/>
      <c r="E2" s="1289"/>
      <c r="F2" s="1289"/>
      <c r="G2" s="1289"/>
      <c r="H2" s="1289"/>
      <c r="I2" s="1289"/>
      <c r="J2" s="1289"/>
      <c r="K2" s="1289"/>
      <c r="L2" s="1289"/>
      <c r="M2" s="1289"/>
    </row>
    <row r="3" spans="1:13">
      <c r="A3" s="79"/>
      <c r="B3" s="79"/>
      <c r="C3" s="79"/>
      <c r="D3" s="79"/>
      <c r="E3" s="79"/>
      <c r="F3" s="79"/>
      <c r="G3" s="79"/>
      <c r="H3" s="79"/>
      <c r="I3" s="79"/>
      <c r="J3" s="43"/>
      <c r="K3" s="43"/>
    </row>
    <row r="4" spans="1:13" s="83" customFormat="1" ht="32.25" customHeight="1">
      <c r="A4" s="1366" t="s">
        <v>38</v>
      </c>
      <c r="B4" s="1366"/>
      <c r="C4" s="1366"/>
      <c r="D4" s="1366"/>
      <c r="E4" s="1366"/>
      <c r="F4" s="1366"/>
      <c r="G4" s="1366"/>
      <c r="H4" s="1366"/>
      <c r="I4" s="1366"/>
      <c r="J4" s="1366"/>
      <c r="K4" s="1366"/>
      <c r="L4" s="1366"/>
      <c r="M4" s="1366"/>
    </row>
    <row r="5" spans="1:13" s="83" customFormat="1" ht="15" thickBot="1">
      <c r="A5" s="85"/>
      <c r="B5" s="85"/>
      <c r="C5" s="85"/>
      <c r="D5" s="85"/>
      <c r="E5" s="85"/>
      <c r="F5" s="85"/>
      <c r="G5" s="85"/>
      <c r="H5" s="85"/>
      <c r="I5" s="85"/>
      <c r="J5" s="85"/>
      <c r="K5" s="85"/>
      <c r="L5" s="85"/>
      <c r="M5" s="126"/>
    </row>
    <row r="6" spans="1:13" ht="15">
      <c r="A6" s="1367"/>
      <c r="B6" s="1372" t="s">
        <v>39</v>
      </c>
      <c r="C6" s="1373"/>
      <c r="D6" s="1373"/>
      <c r="E6" s="1373"/>
      <c r="F6" s="1373"/>
      <c r="G6" s="1373"/>
      <c r="H6" s="1373"/>
      <c r="I6" s="1374"/>
      <c r="J6" s="1369"/>
      <c r="K6" s="1370"/>
      <c r="L6" s="1370"/>
      <c r="M6" s="1371"/>
    </row>
    <row r="7" spans="1:13" ht="15">
      <c r="A7" s="1368"/>
      <c r="B7" s="1375"/>
      <c r="C7" s="1376"/>
      <c r="D7" s="1376"/>
      <c r="E7" s="1376"/>
      <c r="F7" s="1376"/>
      <c r="G7" s="1376"/>
      <c r="H7" s="1376"/>
      <c r="I7" s="1377"/>
      <c r="J7" s="1326" t="s">
        <v>40</v>
      </c>
      <c r="K7" s="1379"/>
      <c r="L7" s="1380"/>
      <c r="M7" s="1381"/>
    </row>
    <row r="8" spans="1:13" ht="15">
      <c r="A8" s="1368"/>
      <c r="B8" s="1375" t="s">
        <v>41</v>
      </c>
      <c r="C8" s="1376"/>
      <c r="D8" s="1376"/>
      <c r="E8" s="1376"/>
      <c r="F8" s="1376"/>
      <c r="G8" s="1376"/>
      <c r="H8" s="1376"/>
      <c r="I8" s="1377"/>
      <c r="J8" s="1378"/>
      <c r="K8" s="1382"/>
      <c r="L8" s="1383"/>
      <c r="M8" s="1384"/>
    </row>
    <row r="9" spans="1:13" ht="12.75" customHeight="1">
      <c r="A9" s="1368"/>
      <c r="B9" s="1375" t="s">
        <v>42</v>
      </c>
      <c r="C9" s="1376"/>
      <c r="D9" s="1376"/>
      <c r="E9" s="1376"/>
      <c r="F9" s="1376"/>
      <c r="G9" s="1376"/>
      <c r="H9" s="1376"/>
      <c r="I9" s="1377"/>
      <c r="J9" s="1326" t="s">
        <v>43</v>
      </c>
      <c r="K9" s="1326">
        <v>1</v>
      </c>
      <c r="L9" s="1326" t="s">
        <v>44</v>
      </c>
      <c r="M9" s="1328">
        <v>1</v>
      </c>
    </row>
    <row r="10" spans="1:13" ht="14.25" customHeight="1">
      <c r="A10" s="1368"/>
      <c r="J10" s="1327"/>
      <c r="K10" s="1327"/>
      <c r="L10" s="1327"/>
      <c r="M10" s="1329"/>
    </row>
    <row r="11" spans="1:13" ht="15.75" thickBot="1">
      <c r="A11" s="122"/>
      <c r="B11" s="123"/>
      <c r="C11" s="123"/>
      <c r="D11" s="123"/>
      <c r="E11" s="123"/>
      <c r="F11" s="123"/>
      <c r="G11" s="123"/>
      <c r="H11" s="123"/>
      <c r="I11" s="123"/>
      <c r="J11" s="123"/>
      <c r="K11" s="124"/>
      <c r="L11" s="124"/>
      <c r="M11" s="127"/>
    </row>
    <row r="12" spans="1:13" ht="15">
      <c r="A12" s="86"/>
      <c r="B12" s="152"/>
      <c r="C12" s="152"/>
      <c r="D12" s="152"/>
      <c r="E12" s="152"/>
      <c r="F12" s="152"/>
      <c r="G12" s="152"/>
      <c r="H12" s="152"/>
      <c r="I12" s="152"/>
      <c r="J12" s="1330" t="s">
        <v>45</v>
      </c>
      <c r="K12" s="87" t="s">
        <v>46</v>
      </c>
      <c r="L12" s="87" t="s">
        <v>47</v>
      </c>
      <c r="M12" s="128" t="s">
        <v>48</v>
      </c>
    </row>
    <row r="13" spans="1:13" ht="15">
      <c r="A13" s="88"/>
      <c r="B13" s="89"/>
      <c r="C13" s="89"/>
      <c r="D13" s="89"/>
      <c r="E13" s="89"/>
      <c r="F13" s="89"/>
      <c r="G13" s="89"/>
      <c r="H13" s="89"/>
      <c r="I13" s="89"/>
      <c r="J13" s="1331"/>
      <c r="K13" s="91"/>
      <c r="L13" s="91"/>
      <c r="M13" s="129"/>
    </row>
    <row r="14" spans="1:13" ht="15">
      <c r="A14" s="1391" t="s">
        <v>49</v>
      </c>
      <c r="B14" s="1392"/>
      <c r="C14" s="1392"/>
      <c r="D14" s="1392"/>
      <c r="E14" s="89"/>
      <c r="F14" s="89"/>
      <c r="G14" s="89" t="s">
        <v>50</v>
      </c>
      <c r="H14" s="85"/>
      <c r="I14" s="89"/>
      <c r="J14" s="90"/>
      <c r="K14" s="85"/>
      <c r="L14" s="85"/>
      <c r="M14" s="130"/>
    </row>
    <row r="15" spans="1:13" ht="14.25">
      <c r="A15" s="92"/>
      <c r="B15" s="93"/>
      <c r="C15" s="93"/>
      <c r="D15" s="93"/>
      <c r="E15" s="93"/>
      <c r="F15" s="93"/>
      <c r="G15" s="93"/>
      <c r="H15" s="93"/>
      <c r="I15" s="93"/>
      <c r="J15" s="93"/>
      <c r="K15" s="93"/>
      <c r="L15" s="93"/>
      <c r="M15" s="131"/>
    </row>
    <row r="16" spans="1:13" ht="15" thickBot="1">
      <c r="A16" s="150"/>
      <c r="B16" s="151"/>
      <c r="C16" s="151"/>
      <c r="D16" s="151"/>
      <c r="E16" s="151"/>
      <c r="F16" s="151"/>
      <c r="G16" s="151"/>
      <c r="H16" s="151"/>
      <c r="I16" s="151"/>
      <c r="J16" s="151"/>
      <c r="K16" s="151"/>
      <c r="L16" s="151"/>
      <c r="M16" s="132"/>
    </row>
    <row r="17" spans="1:13" ht="15" thickBot="1">
      <c r="A17" s="94"/>
      <c r="B17" s="95"/>
      <c r="C17" s="95"/>
      <c r="D17" s="95"/>
      <c r="E17" s="95"/>
      <c r="F17" s="95"/>
      <c r="G17" s="85"/>
      <c r="H17" s="85"/>
      <c r="I17" s="95"/>
      <c r="J17" s="95"/>
      <c r="K17" s="95"/>
      <c r="L17" s="95"/>
      <c r="M17" s="133"/>
    </row>
    <row r="18" spans="1:13" ht="15">
      <c r="A18" s="1385" t="s">
        <v>51</v>
      </c>
      <c r="B18" s="1386"/>
      <c r="C18" s="1386"/>
      <c r="D18" s="1386"/>
      <c r="E18" s="1386"/>
      <c r="F18" s="1386"/>
      <c r="G18" s="1386"/>
      <c r="H18" s="1386"/>
      <c r="I18" s="1386"/>
      <c r="J18" s="1386"/>
      <c r="K18" s="1386"/>
      <c r="L18" s="1386"/>
      <c r="M18" s="1387"/>
    </row>
    <row r="19" spans="1:13" ht="15" thickBot="1">
      <c r="A19" s="96"/>
      <c r="B19" s="85"/>
      <c r="C19" s="85"/>
      <c r="D19" s="85"/>
      <c r="E19" s="85"/>
      <c r="F19" s="85"/>
      <c r="G19" s="85"/>
      <c r="H19" s="85"/>
      <c r="I19" s="85"/>
      <c r="J19" s="85"/>
      <c r="K19" s="85"/>
      <c r="L19" s="85"/>
      <c r="M19" s="134"/>
    </row>
    <row r="20" spans="1:13" ht="30">
      <c r="A20" s="153" t="s">
        <v>52</v>
      </c>
      <c r="B20" s="1349" t="s">
        <v>7</v>
      </c>
      <c r="C20" s="1350"/>
      <c r="D20" s="1350"/>
      <c r="E20" s="1350"/>
      <c r="F20" s="1350"/>
      <c r="G20" s="1350"/>
      <c r="H20" s="1350"/>
      <c r="I20" s="1350"/>
      <c r="J20" s="1388"/>
      <c r="K20" s="1389" t="s">
        <v>53</v>
      </c>
      <c r="L20" s="1390"/>
      <c r="M20" s="154" t="s">
        <v>9</v>
      </c>
    </row>
    <row r="21" spans="1:13" ht="15" thickBot="1">
      <c r="A21" s="155"/>
      <c r="B21" s="1356"/>
      <c r="C21" s="1357"/>
      <c r="D21" s="1357"/>
      <c r="E21" s="1357"/>
      <c r="F21" s="1357"/>
      <c r="G21" s="1357"/>
      <c r="H21" s="1357"/>
      <c r="I21" s="1357"/>
      <c r="J21" s="1358"/>
      <c r="K21" s="1356"/>
      <c r="L21" s="1358"/>
      <c r="M21" s="156"/>
    </row>
    <row r="22" spans="1:13">
      <c r="A22" s="1340" t="s">
        <v>54</v>
      </c>
      <c r="B22" s="1341"/>
      <c r="C22" s="1341"/>
      <c r="D22" s="1341"/>
      <c r="E22" s="1341"/>
      <c r="F22" s="1341"/>
      <c r="G22" s="1341"/>
      <c r="H22" s="1341"/>
      <c r="I22" s="1341"/>
      <c r="J22" s="1341"/>
      <c r="K22" s="1341"/>
      <c r="L22" s="1341"/>
      <c r="M22" s="1342"/>
    </row>
    <row r="23" spans="1:13">
      <c r="A23" s="1343"/>
      <c r="B23" s="1344"/>
      <c r="C23" s="1344"/>
      <c r="D23" s="1344"/>
      <c r="E23" s="1344"/>
      <c r="F23" s="1344"/>
      <c r="G23" s="1344"/>
      <c r="H23" s="1344"/>
      <c r="I23" s="1344"/>
      <c r="J23" s="1344"/>
      <c r="K23" s="1344"/>
      <c r="L23" s="1344"/>
      <c r="M23" s="1345"/>
    </row>
    <row r="24" spans="1:13" ht="13.5" thickBot="1">
      <c r="A24" s="1346"/>
      <c r="B24" s="1347"/>
      <c r="C24" s="1347"/>
      <c r="D24" s="1347"/>
      <c r="E24" s="1347"/>
      <c r="F24" s="1347"/>
      <c r="G24" s="1347"/>
      <c r="H24" s="1347"/>
      <c r="I24" s="1347"/>
      <c r="J24" s="1347"/>
      <c r="K24" s="1347"/>
      <c r="L24" s="1347"/>
      <c r="M24" s="1348"/>
    </row>
    <row r="25" spans="1:13" s="2" customFormat="1" ht="30">
      <c r="A25" s="1349" t="s">
        <v>7</v>
      </c>
      <c r="B25" s="1359"/>
      <c r="C25" s="1359"/>
      <c r="D25" s="1359"/>
      <c r="E25" s="1360"/>
      <c r="F25" s="1303" t="s">
        <v>55</v>
      </c>
      <c r="G25" s="1359"/>
      <c r="H25" s="1361" t="s">
        <v>56</v>
      </c>
      <c r="I25" s="1362"/>
      <c r="J25" s="157" t="s">
        <v>57</v>
      </c>
      <c r="K25" s="1303" t="s">
        <v>58</v>
      </c>
      <c r="L25" s="1304"/>
      <c r="M25" s="158" t="s">
        <v>59</v>
      </c>
    </row>
    <row r="26" spans="1:13" ht="14.25">
      <c r="A26" s="1305"/>
      <c r="B26" s="1306"/>
      <c r="C26" s="1306"/>
      <c r="D26" s="1306"/>
      <c r="E26" s="1352"/>
      <c r="F26" s="1363"/>
      <c r="G26" s="1352"/>
      <c r="H26" s="1363"/>
      <c r="I26" s="1352"/>
      <c r="J26" s="97"/>
      <c r="K26" s="1364"/>
      <c r="L26" s="1365"/>
      <c r="M26" s="135"/>
    </row>
    <row r="27" spans="1:13" ht="14.25">
      <c r="A27" s="98"/>
      <c r="B27" s="99"/>
      <c r="C27" s="99"/>
      <c r="D27" s="99"/>
      <c r="E27" s="100"/>
      <c r="F27" s="101"/>
      <c r="G27" s="100"/>
      <c r="H27" s="101"/>
      <c r="I27" s="100"/>
      <c r="J27" s="97"/>
      <c r="K27" s="1364"/>
      <c r="L27" s="1365"/>
      <c r="M27" s="135"/>
    </row>
    <row r="28" spans="1:13" ht="15" thickBot="1">
      <c r="A28" s="1313"/>
      <c r="B28" s="1314"/>
      <c r="C28" s="1314"/>
      <c r="D28" s="1314"/>
      <c r="E28" s="1351"/>
      <c r="F28" s="1353"/>
      <c r="G28" s="1351"/>
      <c r="H28" s="1353"/>
      <c r="I28" s="1351"/>
      <c r="J28" s="102"/>
      <c r="K28" s="1354"/>
      <c r="L28" s="1355"/>
      <c r="M28" s="135"/>
    </row>
    <row r="29" spans="1:13" ht="15.75" thickBot="1">
      <c r="A29" s="1317" t="s">
        <v>60</v>
      </c>
      <c r="B29" s="1318"/>
      <c r="C29" s="1318"/>
      <c r="D29" s="1318"/>
      <c r="E29" s="1318"/>
      <c r="F29" s="1318"/>
      <c r="G29" s="1318"/>
      <c r="H29" s="1318"/>
      <c r="I29" s="1318"/>
      <c r="J29" s="1318"/>
      <c r="K29" s="1318"/>
      <c r="L29" s="1319"/>
      <c r="M29" s="136"/>
    </row>
    <row r="30" spans="1:13">
      <c r="A30" s="1340" t="s">
        <v>61</v>
      </c>
      <c r="B30" s="1341"/>
      <c r="C30" s="1341"/>
      <c r="D30" s="1341"/>
      <c r="E30" s="1341"/>
      <c r="F30" s="1341"/>
      <c r="G30" s="1341"/>
      <c r="H30" s="1341"/>
      <c r="I30" s="1341"/>
      <c r="J30" s="1341"/>
      <c r="K30" s="1341"/>
      <c r="L30" s="1341"/>
      <c r="M30" s="1342"/>
    </row>
    <row r="31" spans="1:13">
      <c r="A31" s="1343"/>
      <c r="B31" s="1344"/>
      <c r="C31" s="1344"/>
      <c r="D31" s="1344"/>
      <c r="E31" s="1344"/>
      <c r="F31" s="1344"/>
      <c r="G31" s="1344"/>
      <c r="H31" s="1344"/>
      <c r="I31" s="1344"/>
      <c r="J31" s="1344"/>
      <c r="K31" s="1344"/>
      <c r="L31" s="1344"/>
      <c r="M31" s="1345"/>
    </row>
    <row r="32" spans="1:13" ht="13.5" thickBot="1">
      <c r="A32" s="1346"/>
      <c r="B32" s="1347"/>
      <c r="C32" s="1347"/>
      <c r="D32" s="1347"/>
      <c r="E32" s="1347"/>
      <c r="F32" s="1347"/>
      <c r="G32" s="1347"/>
      <c r="H32" s="1347"/>
      <c r="I32" s="1347"/>
      <c r="J32" s="1347"/>
      <c r="K32" s="1347"/>
      <c r="L32" s="1347"/>
      <c r="M32" s="1348"/>
    </row>
    <row r="33" spans="1:13" s="2" customFormat="1" ht="30">
      <c r="A33" s="1349" t="s">
        <v>7</v>
      </c>
      <c r="B33" s="1350"/>
      <c r="C33" s="1350"/>
      <c r="D33" s="1350"/>
      <c r="E33" s="1350"/>
      <c r="F33" s="1350"/>
      <c r="G33" s="1350"/>
      <c r="H33" s="1304"/>
      <c r="I33" s="159" t="s">
        <v>53</v>
      </c>
      <c r="J33" s="157" t="s">
        <v>9</v>
      </c>
      <c r="K33" s="1303" t="s">
        <v>62</v>
      </c>
      <c r="L33" s="1304"/>
      <c r="M33" s="158" t="s">
        <v>59</v>
      </c>
    </row>
    <row r="34" spans="1:13" ht="14.25">
      <c r="A34" s="1305"/>
      <c r="B34" s="1306"/>
      <c r="C34" s="1306"/>
      <c r="D34" s="1306"/>
      <c r="E34" s="1306"/>
      <c r="F34" s="1306"/>
      <c r="G34" s="1306"/>
      <c r="H34" s="1352"/>
      <c r="I34" s="149"/>
      <c r="J34" s="103"/>
      <c r="K34" s="1307"/>
      <c r="L34" s="1308"/>
      <c r="M34" s="135"/>
    </row>
    <row r="35" spans="1:13" ht="15" thickBot="1">
      <c r="A35" s="1313"/>
      <c r="B35" s="1314"/>
      <c r="C35" s="1314"/>
      <c r="D35" s="1314"/>
      <c r="E35" s="1314"/>
      <c r="F35" s="1314"/>
      <c r="G35" s="1314"/>
      <c r="H35" s="1351"/>
      <c r="I35" s="99"/>
      <c r="J35" s="104"/>
      <c r="K35" s="1315"/>
      <c r="L35" s="1316"/>
      <c r="M35" s="137"/>
    </row>
    <row r="36" spans="1:13" ht="15.75" thickBot="1">
      <c r="A36" s="1317" t="s">
        <v>60</v>
      </c>
      <c r="B36" s="1318"/>
      <c r="C36" s="1318"/>
      <c r="D36" s="1318"/>
      <c r="E36" s="1318"/>
      <c r="F36" s="1318"/>
      <c r="G36" s="1318"/>
      <c r="H36" s="1318"/>
      <c r="I36" s="1318"/>
      <c r="J36" s="1318"/>
      <c r="K36" s="1318"/>
      <c r="L36" s="1319"/>
      <c r="M36" s="138">
        <v>0</v>
      </c>
    </row>
    <row r="37" spans="1:13">
      <c r="A37" s="1340" t="s">
        <v>63</v>
      </c>
      <c r="B37" s="1341"/>
      <c r="C37" s="1341"/>
      <c r="D37" s="1341"/>
      <c r="E37" s="1341"/>
      <c r="F37" s="1341"/>
      <c r="G37" s="1341"/>
      <c r="H37" s="1341"/>
      <c r="I37" s="1341"/>
      <c r="J37" s="1341"/>
      <c r="K37" s="1341"/>
      <c r="L37" s="1341"/>
      <c r="M37" s="1342"/>
    </row>
    <row r="38" spans="1:13">
      <c r="A38" s="1343"/>
      <c r="B38" s="1344"/>
      <c r="C38" s="1344"/>
      <c r="D38" s="1344"/>
      <c r="E38" s="1344"/>
      <c r="F38" s="1344"/>
      <c r="G38" s="1344"/>
      <c r="H38" s="1344"/>
      <c r="I38" s="1344"/>
      <c r="J38" s="1344"/>
      <c r="K38" s="1344"/>
      <c r="L38" s="1344"/>
      <c r="M38" s="1345"/>
    </row>
    <row r="39" spans="1:13" ht="13.5" thickBot="1">
      <c r="A39" s="1346"/>
      <c r="B39" s="1347"/>
      <c r="C39" s="1347"/>
      <c r="D39" s="1347"/>
      <c r="E39" s="1347"/>
      <c r="F39" s="1347"/>
      <c r="G39" s="1347"/>
      <c r="H39" s="1347"/>
      <c r="I39" s="1347"/>
      <c r="J39" s="1347"/>
      <c r="K39" s="1347"/>
      <c r="L39" s="1347"/>
      <c r="M39" s="1348"/>
    </row>
    <row r="40" spans="1:13" s="2" customFormat="1" ht="30">
      <c r="A40" s="1349" t="s">
        <v>64</v>
      </c>
      <c r="B40" s="1350"/>
      <c r="C40" s="1350"/>
      <c r="D40" s="1350"/>
      <c r="E40" s="1350"/>
      <c r="F40" s="1350"/>
      <c r="G40" s="1350"/>
      <c r="H40" s="157" t="s">
        <v>65</v>
      </c>
      <c r="I40" s="160" t="s">
        <v>66</v>
      </c>
      <c r="J40" s="161" t="s">
        <v>67</v>
      </c>
      <c r="K40" s="1303" t="s">
        <v>68</v>
      </c>
      <c r="L40" s="1304"/>
      <c r="M40" s="158" t="s">
        <v>59</v>
      </c>
    </row>
    <row r="41" spans="1:13" ht="14.25">
      <c r="A41" s="1305"/>
      <c r="B41" s="1306"/>
      <c r="C41" s="1306"/>
      <c r="D41" s="1306"/>
      <c r="E41" s="1306"/>
      <c r="F41" s="1306"/>
      <c r="G41" s="1306"/>
      <c r="H41" s="105"/>
      <c r="I41" s="106"/>
      <c r="J41" s="105"/>
      <c r="K41" s="1311"/>
      <c r="L41" s="1312"/>
      <c r="M41" s="135"/>
    </row>
    <row r="42" spans="1:13" ht="15" thickBot="1">
      <c r="A42" s="1313"/>
      <c r="B42" s="1314"/>
      <c r="C42" s="1314"/>
      <c r="D42" s="1314"/>
      <c r="E42" s="1314"/>
      <c r="F42" s="1314"/>
      <c r="G42" s="1314"/>
      <c r="H42" s="107"/>
      <c r="I42" s="108"/>
      <c r="J42" s="107"/>
      <c r="K42" s="1315"/>
      <c r="L42" s="1316"/>
      <c r="M42" s="139"/>
    </row>
    <row r="43" spans="1:13" ht="15.75" thickBot="1">
      <c r="A43" s="1317" t="s">
        <v>60</v>
      </c>
      <c r="B43" s="1318"/>
      <c r="C43" s="1318"/>
      <c r="D43" s="1318"/>
      <c r="E43" s="1318"/>
      <c r="F43" s="1318"/>
      <c r="G43" s="1318"/>
      <c r="H43" s="1318"/>
      <c r="I43" s="1318"/>
      <c r="J43" s="1318"/>
      <c r="K43" s="1318"/>
      <c r="L43" s="1319"/>
      <c r="M43" s="136"/>
    </row>
    <row r="44" spans="1:13">
      <c r="A44" s="1340" t="s">
        <v>69</v>
      </c>
      <c r="B44" s="1341"/>
      <c r="C44" s="1341"/>
      <c r="D44" s="1341"/>
      <c r="E44" s="1341"/>
      <c r="F44" s="1341"/>
      <c r="G44" s="1341"/>
      <c r="H44" s="1341"/>
      <c r="I44" s="1341"/>
      <c r="J44" s="1341"/>
      <c r="K44" s="1341"/>
      <c r="L44" s="1341"/>
      <c r="M44" s="1342"/>
    </row>
    <row r="45" spans="1:13">
      <c r="A45" s="1343"/>
      <c r="B45" s="1344"/>
      <c r="C45" s="1344"/>
      <c r="D45" s="1344"/>
      <c r="E45" s="1344"/>
      <c r="F45" s="1344"/>
      <c r="G45" s="1344"/>
      <c r="H45" s="1344"/>
      <c r="I45" s="1344"/>
      <c r="J45" s="1344"/>
      <c r="K45" s="1344"/>
      <c r="L45" s="1344"/>
      <c r="M45" s="1345"/>
    </row>
    <row r="46" spans="1:13" ht="13.5" thickBot="1">
      <c r="A46" s="1346"/>
      <c r="B46" s="1347"/>
      <c r="C46" s="1347"/>
      <c r="D46" s="1347"/>
      <c r="E46" s="1347"/>
      <c r="F46" s="1347"/>
      <c r="G46" s="1347"/>
      <c r="H46" s="1347"/>
      <c r="I46" s="1347"/>
      <c r="J46" s="1347"/>
      <c r="K46" s="1347"/>
      <c r="L46" s="1347"/>
      <c r="M46" s="1348"/>
    </row>
    <row r="47" spans="1:13" s="2" customFormat="1" ht="30">
      <c r="A47" s="1349" t="s">
        <v>70</v>
      </c>
      <c r="B47" s="1350"/>
      <c r="C47" s="1350"/>
      <c r="D47" s="1350"/>
      <c r="E47" s="1350"/>
      <c r="F47" s="1350"/>
      <c r="G47" s="1350"/>
      <c r="H47" s="157" t="s">
        <v>71</v>
      </c>
      <c r="I47" s="160" t="s">
        <v>72</v>
      </c>
      <c r="J47" s="157" t="s">
        <v>73</v>
      </c>
      <c r="K47" s="1303" t="s">
        <v>58</v>
      </c>
      <c r="L47" s="1304"/>
      <c r="M47" s="158" t="s">
        <v>59</v>
      </c>
    </row>
    <row r="48" spans="1:13" ht="14.25">
      <c r="A48" s="109"/>
      <c r="B48" s="110"/>
      <c r="C48" s="110"/>
      <c r="D48" s="110"/>
      <c r="E48" s="110"/>
      <c r="F48" s="110"/>
      <c r="G48" s="110"/>
      <c r="H48" s="111"/>
      <c r="I48" s="112"/>
      <c r="J48" s="113"/>
      <c r="K48" s="1309"/>
      <c r="L48" s="1310"/>
      <c r="M48" s="114"/>
    </row>
    <row r="49" spans="1:13" ht="14.25">
      <c r="A49" s="109"/>
      <c r="B49" s="110"/>
      <c r="C49" s="110"/>
      <c r="D49" s="110"/>
      <c r="E49" s="110"/>
      <c r="F49" s="110"/>
      <c r="G49" s="110"/>
      <c r="H49" s="111"/>
      <c r="I49" s="112"/>
      <c r="J49" s="113"/>
      <c r="K49" s="1309"/>
      <c r="L49" s="1310"/>
      <c r="M49" s="114"/>
    </row>
    <row r="50" spans="1:13" ht="14.25">
      <c r="A50" s="109"/>
      <c r="B50" s="110"/>
      <c r="C50" s="110"/>
      <c r="D50" s="110"/>
      <c r="E50" s="110"/>
      <c r="F50" s="110"/>
      <c r="G50" s="110"/>
      <c r="H50" s="111"/>
      <c r="I50" s="112"/>
      <c r="J50" s="113"/>
      <c r="K50" s="1311"/>
      <c r="L50" s="1312"/>
      <c r="M50" s="114"/>
    </row>
    <row r="51" spans="1:13" ht="15" thickBot="1">
      <c r="A51" s="1313"/>
      <c r="B51" s="1314"/>
      <c r="C51" s="1314"/>
      <c r="D51" s="1314"/>
      <c r="E51" s="1314"/>
      <c r="F51" s="1314"/>
      <c r="G51" s="1314"/>
      <c r="H51" s="107"/>
      <c r="I51" s="108"/>
      <c r="J51" s="107"/>
      <c r="K51" s="1315"/>
      <c r="L51" s="1316"/>
      <c r="M51" s="139"/>
    </row>
    <row r="52" spans="1:13" ht="15.75" thickBot="1">
      <c r="A52" s="1317" t="s">
        <v>60</v>
      </c>
      <c r="B52" s="1318"/>
      <c r="C52" s="1318"/>
      <c r="D52" s="1318"/>
      <c r="E52" s="1318"/>
      <c r="F52" s="1318"/>
      <c r="G52" s="1318"/>
      <c r="H52" s="1318"/>
      <c r="I52" s="1318"/>
      <c r="J52" s="1318"/>
      <c r="K52" s="1318"/>
      <c r="L52" s="1319"/>
      <c r="M52" s="138"/>
    </row>
    <row r="53" spans="1:13" ht="15" thickBot="1">
      <c r="A53" s="96"/>
      <c r="B53" s="85"/>
      <c r="C53" s="85"/>
      <c r="D53" s="85"/>
      <c r="E53" s="85"/>
      <c r="F53" s="85"/>
      <c r="G53" s="85"/>
      <c r="H53" s="85"/>
      <c r="I53" s="85"/>
      <c r="J53" s="85"/>
      <c r="K53" s="85"/>
      <c r="L53" s="85"/>
      <c r="M53" s="134"/>
    </row>
    <row r="54" spans="1:13" ht="15.75" thickBot="1">
      <c r="A54" s="1334" t="s">
        <v>74</v>
      </c>
      <c r="B54" s="1335"/>
      <c r="C54" s="1335"/>
      <c r="D54" s="1335"/>
      <c r="E54" s="1335"/>
      <c r="F54" s="1335"/>
      <c r="G54" s="1335"/>
      <c r="H54" s="1335"/>
      <c r="I54" s="1335"/>
      <c r="J54" s="1335"/>
      <c r="K54" s="1335"/>
      <c r="L54" s="1336"/>
      <c r="M54" s="140"/>
    </row>
    <row r="55" spans="1:13">
      <c r="A55" s="1340" t="s">
        <v>75</v>
      </c>
      <c r="B55" s="1341"/>
      <c r="C55" s="1341"/>
      <c r="D55" s="1341"/>
      <c r="E55" s="1341"/>
      <c r="F55" s="1341"/>
      <c r="G55" s="1341"/>
      <c r="H55" s="1341"/>
      <c r="I55" s="1341"/>
      <c r="J55" s="1341"/>
      <c r="K55" s="1341"/>
      <c r="L55" s="1341"/>
      <c r="M55" s="1342"/>
    </row>
    <row r="56" spans="1:13">
      <c r="A56" s="1343"/>
      <c r="B56" s="1344"/>
      <c r="C56" s="1344"/>
      <c r="D56" s="1344"/>
      <c r="E56" s="1344"/>
      <c r="F56" s="1344"/>
      <c r="G56" s="1344"/>
      <c r="H56" s="1344"/>
      <c r="I56" s="1344"/>
      <c r="J56" s="1344"/>
      <c r="K56" s="1344"/>
      <c r="L56" s="1344"/>
      <c r="M56" s="1345"/>
    </row>
    <row r="57" spans="1:13" ht="13.5" thickBot="1">
      <c r="A57" s="1346"/>
      <c r="B57" s="1347"/>
      <c r="C57" s="1347"/>
      <c r="D57" s="1347"/>
      <c r="E57" s="1347"/>
      <c r="F57" s="1347"/>
      <c r="G57" s="1347"/>
      <c r="H57" s="1347"/>
      <c r="I57" s="1347"/>
      <c r="J57" s="1347"/>
      <c r="K57" s="1347"/>
      <c r="L57" s="1347"/>
      <c r="M57" s="1348"/>
    </row>
    <row r="58" spans="1:13" s="2" customFormat="1" ht="15">
      <c r="A58" s="1349" t="s">
        <v>76</v>
      </c>
      <c r="B58" s="1350"/>
      <c r="C58" s="1350"/>
      <c r="D58" s="1350"/>
      <c r="E58" s="1350"/>
      <c r="F58" s="1350"/>
      <c r="G58" s="1350"/>
      <c r="H58" s="160"/>
      <c r="I58" s="162"/>
      <c r="J58" s="157" t="s">
        <v>77</v>
      </c>
      <c r="K58" s="1303" t="s">
        <v>78</v>
      </c>
      <c r="L58" s="1304"/>
      <c r="M58" s="158"/>
    </row>
    <row r="59" spans="1:13" ht="14.25">
      <c r="A59" s="1305" t="s">
        <v>79</v>
      </c>
      <c r="B59" s="1306"/>
      <c r="C59" s="1306"/>
      <c r="D59" s="1306"/>
      <c r="E59" s="1306"/>
      <c r="F59" s="1306"/>
      <c r="G59" s="1306"/>
      <c r="H59" s="115"/>
      <c r="I59" s="116"/>
      <c r="J59" s="117"/>
      <c r="K59" s="1307"/>
      <c r="L59" s="1308"/>
      <c r="M59" s="135"/>
    </row>
    <row r="60" spans="1:13" ht="14.25">
      <c r="A60" s="145" t="s">
        <v>80</v>
      </c>
      <c r="B60" s="146"/>
      <c r="C60" s="147"/>
      <c r="D60" s="147"/>
      <c r="E60" s="147"/>
      <c r="F60" s="147"/>
      <c r="G60" s="147"/>
      <c r="H60" s="147"/>
      <c r="I60" s="148"/>
      <c r="J60" s="117"/>
      <c r="K60" s="1307"/>
      <c r="L60" s="1308"/>
      <c r="M60" s="135"/>
    </row>
    <row r="61" spans="1:13" ht="15.75" customHeight="1" thickBot="1">
      <c r="A61" s="1297" t="s">
        <v>81</v>
      </c>
      <c r="B61" s="1298"/>
      <c r="C61" s="1298"/>
      <c r="D61" s="1298"/>
      <c r="E61" s="1298"/>
      <c r="F61" s="1298"/>
      <c r="G61" s="1298"/>
      <c r="H61" s="1298"/>
      <c r="I61" s="1299"/>
      <c r="J61" s="117"/>
      <c r="K61" s="1332"/>
      <c r="L61" s="1333"/>
      <c r="M61" s="135"/>
    </row>
    <row r="62" spans="1:13" ht="15.75" thickBot="1">
      <c r="A62" s="1317" t="s">
        <v>60</v>
      </c>
      <c r="B62" s="1318"/>
      <c r="C62" s="1318"/>
      <c r="D62" s="1318"/>
      <c r="E62" s="1318"/>
      <c r="F62" s="1318"/>
      <c r="G62" s="1318"/>
      <c r="H62" s="1318"/>
      <c r="I62" s="1318"/>
      <c r="J62" s="1318"/>
      <c r="K62" s="1318"/>
      <c r="L62" s="1319"/>
      <c r="M62" s="141"/>
    </row>
    <row r="63" spans="1:13" ht="15" thickBot="1">
      <c r="A63" s="96"/>
      <c r="B63" s="85"/>
      <c r="C63" s="85"/>
      <c r="D63" s="85"/>
      <c r="E63" s="85"/>
      <c r="F63" s="85"/>
      <c r="G63" s="85"/>
      <c r="H63" s="85"/>
      <c r="I63" s="85"/>
      <c r="J63" s="85"/>
      <c r="K63" s="85"/>
      <c r="L63" s="85"/>
      <c r="M63" s="134"/>
    </row>
    <row r="64" spans="1:13" ht="15.75" thickBot="1">
      <c r="A64" s="1334" t="s">
        <v>82</v>
      </c>
      <c r="B64" s="1335"/>
      <c r="C64" s="1335"/>
      <c r="D64" s="1335"/>
      <c r="E64" s="1335"/>
      <c r="F64" s="1335"/>
      <c r="G64" s="1335"/>
      <c r="H64" s="1335"/>
      <c r="I64" s="1335"/>
      <c r="J64" s="1335"/>
      <c r="K64" s="1335"/>
      <c r="L64" s="1336"/>
      <c r="M64" s="142"/>
    </row>
    <row r="65" spans="1:13" ht="14.25">
      <c r="A65" s="94"/>
      <c r="B65" s="95"/>
      <c r="C65" s="95"/>
      <c r="D65" s="95"/>
      <c r="E65" s="95"/>
      <c r="F65" s="95"/>
      <c r="G65" s="95"/>
      <c r="H65" s="95"/>
      <c r="I65" s="95"/>
      <c r="J65" s="95"/>
      <c r="K65" s="95"/>
      <c r="L65" s="95"/>
      <c r="M65" s="133"/>
    </row>
    <row r="66" spans="1:13" ht="14.25">
      <c r="A66" s="96"/>
      <c r="B66" s="85"/>
      <c r="C66" s="85"/>
      <c r="D66" s="85"/>
      <c r="E66" s="85"/>
      <c r="F66" s="85"/>
      <c r="G66" s="85"/>
      <c r="H66" s="85"/>
      <c r="I66" s="85"/>
      <c r="J66" s="85"/>
      <c r="K66" s="85"/>
      <c r="L66" s="85"/>
      <c r="M66" s="134"/>
    </row>
    <row r="67" spans="1:13" ht="14.25">
      <c r="A67" s="96"/>
      <c r="B67" s="85"/>
      <c r="C67" s="85"/>
      <c r="D67" s="85"/>
      <c r="E67" s="85"/>
      <c r="F67" s="85"/>
      <c r="G67" s="85"/>
      <c r="H67" s="85"/>
      <c r="I67" s="85"/>
      <c r="J67" s="85"/>
      <c r="K67" s="85"/>
      <c r="L67" s="85"/>
      <c r="M67" s="134"/>
    </row>
    <row r="68" spans="1:13" ht="14.25">
      <c r="A68" s="96"/>
      <c r="B68" s="85"/>
      <c r="C68" s="85"/>
      <c r="D68" s="85"/>
      <c r="E68" s="85"/>
      <c r="F68" s="118" t="s">
        <v>83</v>
      </c>
      <c r="G68" s="118"/>
      <c r="H68" s="118"/>
      <c r="I68" s="118"/>
      <c r="J68" s="85"/>
      <c r="K68" s="85"/>
      <c r="L68" s="85"/>
      <c r="M68" s="134"/>
    </row>
    <row r="69" spans="1:13" ht="14.25">
      <c r="A69" s="96"/>
      <c r="B69" s="85"/>
      <c r="C69" s="85"/>
      <c r="D69" s="85"/>
      <c r="E69" s="85"/>
      <c r="F69" s="118" t="s">
        <v>84</v>
      </c>
      <c r="G69" s="85"/>
      <c r="H69" s="85"/>
      <c r="I69" s="85"/>
      <c r="J69" s="85"/>
      <c r="K69" s="85"/>
      <c r="L69" s="85"/>
      <c r="M69" s="134"/>
    </row>
    <row r="70" spans="1:13" ht="14.25">
      <c r="A70" s="96"/>
      <c r="B70" s="85"/>
      <c r="C70" s="85"/>
      <c r="D70" s="85"/>
      <c r="E70" s="85"/>
      <c r="F70" s="118" t="s">
        <v>85</v>
      </c>
      <c r="G70" s="85"/>
      <c r="H70" s="85"/>
      <c r="I70" s="85"/>
      <c r="J70" s="85"/>
      <c r="K70" s="85"/>
      <c r="L70" s="85"/>
      <c r="M70" s="134"/>
    </row>
    <row r="71" spans="1:13" ht="14.25">
      <c r="A71" s="88"/>
      <c r="B71" s="119"/>
      <c r="C71" s="119"/>
      <c r="D71" s="119"/>
      <c r="E71" s="119"/>
      <c r="F71" s="118" t="s">
        <v>86</v>
      </c>
      <c r="G71" s="119"/>
      <c r="H71" s="119"/>
      <c r="I71" s="119"/>
      <c r="J71" s="119"/>
      <c r="K71" s="119"/>
      <c r="L71" s="119"/>
      <c r="M71" s="143"/>
    </row>
    <row r="72" spans="1:13" ht="14.25">
      <c r="A72" s="96"/>
      <c r="B72" s="85"/>
      <c r="C72" s="85"/>
      <c r="D72" s="85"/>
      <c r="E72" s="85"/>
      <c r="F72" s="85" t="s">
        <v>87</v>
      </c>
      <c r="G72" s="85"/>
      <c r="H72" s="85"/>
      <c r="I72" s="85"/>
      <c r="J72" s="85"/>
      <c r="K72" s="85"/>
      <c r="L72" s="85"/>
      <c r="M72" s="134"/>
    </row>
    <row r="73" spans="1:13" ht="15">
      <c r="A73" s="164" t="s">
        <v>89</v>
      </c>
      <c r="B73" s="165"/>
      <c r="C73" s="165"/>
      <c r="D73" s="165"/>
      <c r="E73" s="165"/>
      <c r="F73" s="147"/>
      <c r="G73" s="147"/>
      <c r="H73" s="147"/>
      <c r="I73" s="147"/>
      <c r="J73" s="147"/>
      <c r="K73" s="147"/>
      <c r="L73" s="147"/>
      <c r="M73" s="144"/>
    </row>
    <row r="74" spans="1:13" ht="14.25">
      <c r="A74" s="1337"/>
      <c r="B74" s="1338"/>
      <c r="C74" s="1338"/>
      <c r="D74" s="1338"/>
      <c r="E74" s="1338"/>
      <c r="F74" s="1338"/>
      <c r="G74" s="1338"/>
      <c r="H74" s="1338"/>
      <c r="I74" s="1338"/>
      <c r="J74" s="1338"/>
      <c r="K74" s="1338"/>
      <c r="L74" s="1338"/>
      <c r="M74" s="1339"/>
    </row>
    <row r="75" spans="1:13" ht="14.25">
      <c r="A75" s="1337"/>
      <c r="B75" s="1338"/>
      <c r="C75" s="1338"/>
      <c r="D75" s="1338"/>
      <c r="E75" s="1338"/>
      <c r="F75" s="1338"/>
      <c r="G75" s="1338"/>
      <c r="H75" s="1338"/>
      <c r="I75" s="1338"/>
      <c r="J75" s="1338"/>
      <c r="K75" s="1338"/>
      <c r="L75" s="1338"/>
      <c r="M75" s="1339"/>
    </row>
    <row r="76" spans="1:13" ht="14.25">
      <c r="A76" s="88"/>
      <c r="B76" s="119"/>
      <c r="C76" s="119"/>
      <c r="D76" s="119"/>
      <c r="E76" s="119"/>
      <c r="F76" s="119"/>
      <c r="G76" s="119"/>
      <c r="H76" s="119"/>
      <c r="I76" s="119"/>
      <c r="J76" s="119"/>
      <c r="K76" s="119"/>
      <c r="L76" s="119"/>
      <c r="M76" s="143"/>
    </row>
    <row r="77" spans="1:13" ht="15">
      <c r="A77" s="166" t="s">
        <v>90</v>
      </c>
      <c r="B77" s="167"/>
      <c r="C77" s="167"/>
      <c r="D77" s="167"/>
      <c r="E77" s="167"/>
      <c r="F77" s="119"/>
      <c r="G77" s="119"/>
      <c r="H77" s="119"/>
      <c r="I77" s="119"/>
      <c r="J77" s="119"/>
      <c r="K77" s="119"/>
      <c r="L77" s="119"/>
      <c r="M77" s="143"/>
    </row>
    <row r="78" spans="1:13">
      <c r="A78" s="1300" t="s">
        <v>91</v>
      </c>
      <c r="B78" s="1301"/>
      <c r="C78" s="1301"/>
      <c r="D78" s="1301"/>
      <c r="E78" s="1301"/>
      <c r="F78" s="1301"/>
      <c r="G78" s="1301"/>
      <c r="H78" s="1301"/>
      <c r="I78" s="1301"/>
      <c r="J78" s="1301"/>
      <c r="K78" s="1301"/>
      <c r="L78" s="1301"/>
      <c r="M78" s="1302"/>
    </row>
    <row r="79" spans="1:13" ht="30.75" customHeight="1">
      <c r="A79" s="1300"/>
      <c r="B79" s="1301"/>
      <c r="C79" s="1301"/>
      <c r="D79" s="1301"/>
      <c r="E79" s="1301"/>
      <c r="F79" s="1301"/>
      <c r="G79" s="1301"/>
      <c r="H79" s="1301"/>
      <c r="I79" s="1301"/>
      <c r="J79" s="1301"/>
      <c r="K79" s="1301"/>
      <c r="L79" s="1301"/>
      <c r="M79" s="1302"/>
    </row>
    <row r="80" spans="1:13">
      <c r="A80" s="1300" t="s">
        <v>88</v>
      </c>
      <c r="B80" s="1301"/>
      <c r="C80" s="1301"/>
      <c r="D80" s="1301"/>
      <c r="E80" s="1301"/>
      <c r="F80" s="1301"/>
      <c r="G80" s="1301"/>
      <c r="H80" s="1301"/>
      <c r="I80" s="1301"/>
      <c r="J80" s="1301"/>
      <c r="K80" s="1301"/>
      <c r="L80" s="1301"/>
      <c r="M80" s="1302"/>
    </row>
    <row r="81" spans="1:13" ht="30.75" customHeight="1">
      <c r="A81" s="1300"/>
      <c r="B81" s="1301"/>
      <c r="C81" s="1301"/>
      <c r="D81" s="1301"/>
      <c r="E81" s="1301"/>
      <c r="F81" s="1301"/>
      <c r="G81" s="1301"/>
      <c r="H81" s="1301"/>
      <c r="I81" s="1301"/>
      <c r="J81" s="1301"/>
      <c r="K81" s="1301"/>
      <c r="L81" s="1301"/>
      <c r="M81" s="1302"/>
    </row>
    <row r="82" spans="1:13" ht="14.25">
      <c r="A82" s="88"/>
      <c r="B82" s="119"/>
      <c r="C82" s="119"/>
      <c r="D82" s="119"/>
      <c r="E82" s="119"/>
      <c r="F82" s="119"/>
      <c r="G82" s="119"/>
      <c r="H82" s="119"/>
      <c r="I82" s="119"/>
      <c r="J82" s="119"/>
      <c r="K82" s="119"/>
      <c r="L82" s="119"/>
      <c r="M82" s="143"/>
    </row>
    <row r="83" spans="1:13" ht="14.25">
      <c r="A83" s="96"/>
      <c r="B83" s="85"/>
      <c r="C83" s="85"/>
      <c r="D83" s="85"/>
      <c r="E83" s="85"/>
      <c r="F83" s="118" t="s">
        <v>83</v>
      </c>
      <c r="G83" s="85"/>
      <c r="H83" s="85"/>
      <c r="I83" s="85"/>
      <c r="J83" s="85"/>
      <c r="K83" s="85"/>
      <c r="L83" s="85"/>
      <c r="M83" s="134"/>
    </row>
    <row r="84" spans="1:13" ht="14.25">
      <c r="A84" s="96"/>
      <c r="B84" s="85"/>
      <c r="C84" s="85"/>
      <c r="D84" s="85"/>
      <c r="E84" s="85"/>
      <c r="F84" s="85" t="s">
        <v>84</v>
      </c>
      <c r="G84" s="99"/>
      <c r="H84" s="99"/>
      <c r="I84" s="99"/>
      <c r="J84" s="85"/>
      <c r="K84" s="85"/>
      <c r="L84" s="85"/>
      <c r="M84" s="134"/>
    </row>
    <row r="85" spans="1:13" ht="14.25">
      <c r="A85" s="96"/>
      <c r="B85" s="85"/>
      <c r="C85" s="85"/>
      <c r="D85" s="85"/>
      <c r="E85" s="85"/>
      <c r="F85" s="163" t="s">
        <v>92</v>
      </c>
      <c r="G85" s="168"/>
      <c r="H85" s="168"/>
      <c r="I85" s="168"/>
      <c r="J85" s="163"/>
      <c r="K85" s="163"/>
      <c r="L85" s="163"/>
      <c r="M85" s="134"/>
    </row>
    <row r="86" spans="1:13" ht="14.25">
      <c r="A86" s="121"/>
      <c r="B86" s="119"/>
      <c r="C86" s="119"/>
      <c r="D86" s="119"/>
      <c r="E86" s="119"/>
      <c r="F86" s="85" t="s">
        <v>86</v>
      </c>
      <c r="G86" s="85"/>
      <c r="H86" s="85"/>
      <c r="I86" s="85"/>
      <c r="J86" s="119"/>
      <c r="K86" s="119"/>
      <c r="L86" s="119"/>
      <c r="M86" s="143"/>
    </row>
    <row r="87" spans="1:13" ht="14.25">
      <c r="A87" s="121"/>
      <c r="B87" s="120"/>
      <c r="C87" s="120"/>
      <c r="D87" s="85"/>
      <c r="E87" s="85"/>
      <c r="F87" s="85"/>
      <c r="G87" s="85"/>
      <c r="H87" s="85"/>
      <c r="I87" s="1320"/>
      <c r="J87" s="1320"/>
      <c r="K87" s="1320"/>
      <c r="L87" s="1320"/>
      <c r="M87" s="1321"/>
    </row>
    <row r="88" spans="1:13" ht="15" thickBot="1">
      <c r="A88" s="1324"/>
      <c r="B88" s="1325"/>
      <c r="C88" s="1325"/>
      <c r="D88" s="108"/>
      <c r="E88" s="108"/>
      <c r="F88" s="108"/>
      <c r="G88" s="108"/>
      <c r="H88" s="108"/>
      <c r="I88" s="1322"/>
      <c r="J88" s="1322"/>
      <c r="K88" s="1322"/>
      <c r="L88" s="1322"/>
      <c r="M88" s="1323"/>
    </row>
    <row r="253" ht="12.75" customHeight="1"/>
    <row r="254" ht="12.75" customHeight="1"/>
    <row r="255" ht="14.25" customHeight="1"/>
    <row r="257" ht="15" customHeight="1"/>
  </sheetData>
  <mergeCells count="79">
    <mergeCell ref="A18:M18"/>
    <mergeCell ref="B20:J20"/>
    <mergeCell ref="K20:L20"/>
    <mergeCell ref="B9:I9"/>
    <mergeCell ref="A14:D14"/>
    <mergeCell ref="A4:M4"/>
    <mergeCell ref="A6:A10"/>
    <mergeCell ref="J6:M6"/>
    <mergeCell ref="B6:I6"/>
    <mergeCell ref="B7:I7"/>
    <mergeCell ref="J7:J8"/>
    <mergeCell ref="K7:M8"/>
    <mergeCell ref="B8:I8"/>
    <mergeCell ref="A28:E28"/>
    <mergeCell ref="F28:G28"/>
    <mergeCell ref="H28:I28"/>
    <mergeCell ref="K28:L28"/>
    <mergeCell ref="B21:J21"/>
    <mergeCell ref="K21:L21"/>
    <mergeCell ref="A22:M24"/>
    <mergeCell ref="A25:E25"/>
    <mergeCell ref="F25:G25"/>
    <mergeCell ref="H25:I25"/>
    <mergeCell ref="K25:L25"/>
    <mergeCell ref="A26:E26"/>
    <mergeCell ref="F26:G26"/>
    <mergeCell ref="H26:I26"/>
    <mergeCell ref="K26:L26"/>
    <mergeCell ref="K27:L27"/>
    <mergeCell ref="A29:L29"/>
    <mergeCell ref="A30:M32"/>
    <mergeCell ref="A33:H33"/>
    <mergeCell ref="K33:L33"/>
    <mergeCell ref="A34:H34"/>
    <mergeCell ref="K34:L34"/>
    <mergeCell ref="A43:L43"/>
    <mergeCell ref="A44:M46"/>
    <mergeCell ref="A47:G47"/>
    <mergeCell ref="K47:L47"/>
    <mergeCell ref="K35:L35"/>
    <mergeCell ref="A36:L36"/>
    <mergeCell ref="A37:M39"/>
    <mergeCell ref="A40:G40"/>
    <mergeCell ref="K40:L40"/>
    <mergeCell ref="A41:G41"/>
    <mergeCell ref="K41:L41"/>
    <mergeCell ref="A35:H35"/>
    <mergeCell ref="I87:M88"/>
    <mergeCell ref="A88:C88"/>
    <mergeCell ref="J9:J10"/>
    <mergeCell ref="K9:K10"/>
    <mergeCell ref="L9:L10"/>
    <mergeCell ref="M9:M10"/>
    <mergeCell ref="J12:J13"/>
    <mergeCell ref="K60:L60"/>
    <mergeCell ref="K61:L61"/>
    <mergeCell ref="A62:L62"/>
    <mergeCell ref="A64:L64"/>
    <mergeCell ref="A74:M74"/>
    <mergeCell ref="A75:M75"/>
    <mergeCell ref="A54:L54"/>
    <mergeCell ref="A55:M57"/>
    <mergeCell ref="A58:G58"/>
    <mergeCell ref="A1:M1"/>
    <mergeCell ref="A2:M2"/>
    <mergeCell ref="A61:I61"/>
    <mergeCell ref="A78:M79"/>
    <mergeCell ref="A80:M81"/>
    <mergeCell ref="K58:L58"/>
    <mergeCell ref="A59:G59"/>
    <mergeCell ref="K59:L59"/>
    <mergeCell ref="K48:L48"/>
    <mergeCell ref="K49:L49"/>
    <mergeCell ref="K50:L50"/>
    <mergeCell ref="A51:G51"/>
    <mergeCell ref="K51:L51"/>
    <mergeCell ref="A52:L52"/>
    <mergeCell ref="A42:G42"/>
    <mergeCell ref="K42:L42"/>
  </mergeCells>
  <pageMargins left="0.23622047244094491" right="0.23622047244094491" top="1.1023622047244095" bottom="0.74803149606299213" header="0.31496062992125984" footer="0.31496062992125984"/>
  <pageSetup scale="95" orientation="landscape" horizontalDpi="300" verticalDpi="300" r:id="rId1"/>
  <headerFooter>
    <oddHeader>&amp;L&amp;"Arial,Normal"&amp;8CÓDIGO: CCE-EICP-FM-32
VERSIÓN: 1&amp;C&amp;"Arial,Negrita"&amp;8
MÍNIMA CUANTÍA DE INFRAESTRUCTURA DE TRANSPORTE</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vt:i4>
      </vt:variant>
    </vt:vector>
  </HeadingPairs>
  <TitlesOfParts>
    <vt:vector size="16" baseType="lpstr">
      <vt:lpstr>Presupuesto Oficial</vt:lpstr>
      <vt:lpstr>201.7 </vt:lpstr>
      <vt:lpstr>311.1P </vt:lpstr>
      <vt:lpstr>600.1.1 </vt:lpstr>
      <vt:lpstr>630.3</vt:lpstr>
      <vt:lpstr>630.6 </vt:lpstr>
      <vt:lpstr>630.7</vt:lpstr>
      <vt:lpstr>630.4.1 </vt:lpstr>
      <vt:lpstr>661.2P</vt:lpstr>
      <vt:lpstr>640.1</vt:lpstr>
      <vt:lpstr>610.3</vt:lpstr>
      <vt:lpstr>650.2 EP1</vt:lpstr>
      <vt:lpstr>Propuesta Económica</vt:lpstr>
      <vt:lpstr>Indicar código del item de pago</vt:lpstr>
      <vt:lpstr>'Presupuesto Oficial'!Área_de_impresión</vt:lpstr>
      <vt:lpstr>'Propuesta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Rafael Gustavo Rodriguez Meza</cp:lastModifiedBy>
  <cp:revision/>
  <dcterms:created xsi:type="dcterms:W3CDTF">2018-04-18T13:08:10Z</dcterms:created>
  <dcterms:modified xsi:type="dcterms:W3CDTF">2023-03-14T23:28:18Z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