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SJ\OneDrive\OneDrive - Consejo Superior de la Judicatura\CONTRATOS 2023 NELSON ROBLES\CONTRATO NO. XXXXX COMPRA MUEBLES\"/>
    </mc:Choice>
  </mc:AlternateContent>
  <xr:revisionPtr revIDLastSave="127" documentId="8_{282A8F95-353A-49B4-92D4-BE2E4F2B1AAE}" xr6:coauthVersionLast="36" xr6:coauthVersionMax="36" xr10:uidLastSave="{C7A0D944-2FD4-4950-AC70-06BD5910F517}"/>
  <bookViews>
    <workbookView xWindow="0" yWindow="0" windowWidth="28800" windowHeight="11625" activeTab="1" xr2:uid="{7F162F45-6726-4AEE-AB23-13618E1A976D}"/>
  </bookViews>
  <sheets>
    <sheet name="CARGOS NUEVOS " sheetId="3" r:id="rId1"/>
    <sheet name="DEFINITIVO" sheetId="6" r:id="rId2"/>
    <sheet name="OPERACIONES" sheetId="5" r:id="rId3"/>
    <sheet name="REQUERIMIENTOS FEB23" sheetId="4" r:id="rId4"/>
  </sheets>
  <definedNames>
    <definedName name="_xlnm._FilterDatabase" localSheetId="3" hidden="1">'REQUERIMIENTOS FEB23'!$B$1:$B$92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5" i="6" l="1"/>
  <c r="I98" i="6"/>
  <c r="I94" i="6"/>
  <c r="I91" i="6"/>
  <c r="I84" i="6"/>
  <c r="I77" i="6"/>
  <c r="I71" i="6"/>
  <c r="I66" i="6"/>
  <c r="I60" i="6"/>
  <c r="I53" i="6"/>
  <c r="I46" i="6"/>
  <c r="I41" i="6"/>
  <c r="I34" i="6"/>
  <c r="I28" i="6"/>
  <c r="I21" i="6"/>
  <c r="I14" i="6"/>
  <c r="I7" i="6"/>
  <c r="G34" i="5"/>
  <c r="I34" i="5" s="1"/>
  <c r="J34" i="5" s="1"/>
  <c r="J35" i="5" s="1"/>
  <c r="I110" i="6" l="1"/>
  <c r="F105" i="6" l="1"/>
  <c r="E105" i="6"/>
  <c r="D105" i="6"/>
  <c r="D101" i="6"/>
  <c r="G98" i="6"/>
  <c r="E98" i="6"/>
  <c r="D98" i="6"/>
  <c r="G94" i="6"/>
  <c r="E94" i="6"/>
  <c r="D94" i="6"/>
  <c r="H91" i="6"/>
  <c r="G91" i="6"/>
  <c r="F91" i="6"/>
  <c r="E91" i="6"/>
  <c r="D91" i="6"/>
  <c r="H84" i="6"/>
  <c r="G84" i="6"/>
  <c r="F84" i="6"/>
  <c r="E84" i="6"/>
  <c r="D84" i="6"/>
  <c r="H77" i="6"/>
  <c r="G77" i="6"/>
  <c r="F77" i="6"/>
  <c r="E77" i="6"/>
  <c r="D77" i="6"/>
  <c r="H71" i="6"/>
  <c r="G71" i="6"/>
  <c r="F71" i="6"/>
  <c r="E71" i="6"/>
  <c r="D71" i="6"/>
  <c r="H66" i="6"/>
  <c r="G66" i="6"/>
  <c r="F66" i="6"/>
  <c r="E66" i="6"/>
  <c r="D66" i="6"/>
  <c r="H60" i="6"/>
  <c r="G60" i="6"/>
  <c r="F60" i="6"/>
  <c r="E60" i="6"/>
  <c r="D60" i="6"/>
  <c r="H53" i="6"/>
  <c r="G53" i="6"/>
  <c r="F53" i="6"/>
  <c r="E53" i="6"/>
  <c r="D53" i="6"/>
  <c r="H46" i="6"/>
  <c r="G46" i="6"/>
  <c r="F46" i="6"/>
  <c r="E46" i="6"/>
  <c r="D46" i="6"/>
  <c r="H41" i="6"/>
  <c r="G41" i="6"/>
  <c r="F41" i="6"/>
  <c r="E41" i="6"/>
  <c r="D41" i="6"/>
  <c r="H34" i="6"/>
  <c r="G34" i="6"/>
  <c r="F34" i="6"/>
  <c r="E34" i="6"/>
  <c r="H28" i="6"/>
  <c r="G28" i="6"/>
  <c r="F28" i="6"/>
  <c r="E28" i="6"/>
  <c r="D28" i="6"/>
  <c r="H21" i="6"/>
  <c r="G21" i="6"/>
  <c r="F21" i="6"/>
  <c r="E21" i="6"/>
  <c r="D21" i="6"/>
  <c r="H14" i="6"/>
  <c r="G14" i="6"/>
  <c r="F14" i="6"/>
  <c r="E14" i="6"/>
  <c r="D14" i="6"/>
  <c r="G7" i="6"/>
  <c r="F7" i="6"/>
  <c r="E7" i="6"/>
  <c r="D7" i="6"/>
  <c r="J40" i="5"/>
  <c r="G33" i="5"/>
  <c r="I33" i="5" s="1"/>
  <c r="J33" i="5" s="1"/>
  <c r="G32" i="5"/>
  <c r="I32" i="5" s="1"/>
  <c r="J32" i="5" s="1"/>
  <c r="G31" i="5"/>
  <c r="I31" i="5" s="1"/>
  <c r="J31" i="5" s="1"/>
  <c r="G30" i="5"/>
  <c r="I30" i="5" s="1"/>
  <c r="J30" i="5" s="1"/>
  <c r="G24" i="5"/>
  <c r="H24" i="5" s="1"/>
  <c r="I24" i="5" s="1"/>
  <c r="G23" i="5"/>
  <c r="H23" i="5" s="1"/>
  <c r="G22" i="5"/>
  <c r="H22" i="5" s="1"/>
  <c r="I22" i="5" s="1"/>
  <c r="G21" i="5"/>
  <c r="H21" i="5" s="1"/>
  <c r="G20" i="5"/>
  <c r="H20" i="5" s="1"/>
  <c r="G19" i="5"/>
  <c r="H19" i="5" s="1"/>
  <c r="G18" i="5"/>
  <c r="H18" i="5" s="1"/>
  <c r="G12" i="5"/>
  <c r="I12" i="5" s="1"/>
  <c r="J12" i="5" s="1"/>
  <c r="G11" i="5"/>
  <c r="I11" i="5" s="1"/>
  <c r="J11" i="5" s="1"/>
  <c r="G10" i="5"/>
  <c r="I10" i="5" s="1"/>
  <c r="J10" i="5" s="1"/>
  <c r="G9" i="5"/>
  <c r="G8" i="5"/>
  <c r="G7" i="5"/>
  <c r="I7" i="5" s="1"/>
  <c r="J7" i="5" s="1"/>
  <c r="G6" i="5"/>
  <c r="I6" i="5" s="1"/>
  <c r="J6" i="5" s="1"/>
  <c r="D102" i="3"/>
  <c r="H110" i="6" l="1"/>
  <c r="F110" i="6"/>
  <c r="D107" i="6"/>
  <c r="G110" i="6"/>
  <c r="I20" i="5"/>
  <c r="J20" i="5"/>
  <c r="I19" i="5"/>
  <c r="J19" i="5" s="1"/>
  <c r="I21" i="5"/>
  <c r="J21" i="5" s="1"/>
  <c r="I23" i="5"/>
  <c r="J23" i="5"/>
  <c r="I18" i="5"/>
  <c r="J18" i="5" s="1"/>
  <c r="J24" i="5"/>
  <c r="J22" i="5"/>
  <c r="E110" i="6"/>
  <c r="I8" i="5"/>
  <c r="J8" i="5" s="1"/>
  <c r="I9" i="5"/>
  <c r="J9" i="5" s="1"/>
  <c r="C99" i="4"/>
  <c r="J13" i="5" l="1"/>
  <c r="D106" i="3"/>
  <c r="K99" i="3"/>
  <c r="I99" i="3"/>
  <c r="F99" i="3"/>
  <c r="D99" i="3"/>
  <c r="K95" i="3"/>
  <c r="I95" i="3"/>
  <c r="F95" i="3"/>
  <c r="D95" i="3"/>
  <c r="K92" i="3"/>
  <c r="J92" i="3"/>
  <c r="I92" i="3"/>
  <c r="H92" i="3"/>
  <c r="G92" i="3"/>
  <c r="F92" i="3"/>
  <c r="E92" i="3"/>
  <c r="D92" i="3"/>
  <c r="K85" i="3"/>
  <c r="J85" i="3"/>
  <c r="I85" i="3"/>
  <c r="H85" i="3"/>
  <c r="G85" i="3"/>
  <c r="F85" i="3"/>
  <c r="E85" i="3"/>
  <c r="D85" i="3"/>
  <c r="K78" i="3"/>
  <c r="J78" i="3"/>
  <c r="I78" i="3"/>
  <c r="H78" i="3"/>
  <c r="G78" i="3"/>
  <c r="F78" i="3"/>
  <c r="E78" i="3"/>
  <c r="D78" i="3"/>
  <c r="K71" i="3"/>
  <c r="J71" i="3"/>
  <c r="I71" i="3"/>
  <c r="H71" i="3"/>
  <c r="G71" i="3"/>
  <c r="F71" i="3"/>
  <c r="E71" i="3"/>
  <c r="D71" i="3"/>
  <c r="K66" i="3"/>
  <c r="J66" i="3"/>
  <c r="I66" i="3"/>
  <c r="H66" i="3"/>
  <c r="G66" i="3"/>
  <c r="F66" i="3"/>
  <c r="E66" i="3"/>
  <c r="D66" i="3"/>
  <c r="K60" i="3"/>
  <c r="J60" i="3"/>
  <c r="I60" i="3"/>
  <c r="H60" i="3"/>
  <c r="G60" i="3"/>
  <c r="F60" i="3"/>
  <c r="E60" i="3"/>
  <c r="D60" i="3"/>
  <c r="K53" i="3"/>
  <c r="J53" i="3"/>
  <c r="I53" i="3"/>
  <c r="H53" i="3"/>
  <c r="G53" i="3"/>
  <c r="F53" i="3"/>
  <c r="E53" i="3"/>
  <c r="D53" i="3"/>
  <c r="K46" i="3"/>
  <c r="J46" i="3"/>
  <c r="I46" i="3"/>
  <c r="H46" i="3"/>
  <c r="G46" i="3"/>
  <c r="F46" i="3"/>
  <c r="E46" i="3"/>
  <c r="D46" i="3"/>
  <c r="K41" i="3"/>
  <c r="J41" i="3"/>
  <c r="I41" i="3"/>
  <c r="H41" i="3"/>
  <c r="G41" i="3"/>
  <c r="F41" i="3"/>
  <c r="E41" i="3"/>
  <c r="D41" i="3"/>
  <c r="K34" i="3"/>
  <c r="J34" i="3"/>
  <c r="I34" i="3"/>
  <c r="H34" i="3"/>
  <c r="G34" i="3"/>
  <c r="F34" i="3"/>
  <c r="E34" i="3"/>
  <c r="K28" i="3"/>
  <c r="J28" i="3"/>
  <c r="I28" i="3"/>
  <c r="H28" i="3"/>
  <c r="G28" i="3"/>
  <c r="F28" i="3"/>
  <c r="E28" i="3"/>
  <c r="D28" i="3"/>
  <c r="K106" i="3"/>
  <c r="H106" i="3"/>
  <c r="F106" i="3"/>
  <c r="K21" i="3"/>
  <c r="J21" i="3"/>
  <c r="I21" i="3"/>
  <c r="H21" i="3"/>
  <c r="G21" i="3"/>
  <c r="F21" i="3"/>
  <c r="E21" i="3"/>
  <c r="D21" i="3"/>
  <c r="K14" i="3"/>
  <c r="J14" i="3"/>
  <c r="I14" i="3"/>
  <c r="H14" i="3"/>
  <c r="G14" i="3"/>
  <c r="F14" i="3"/>
  <c r="E14" i="3"/>
  <c r="D14" i="3"/>
  <c r="K7" i="3"/>
  <c r="I7" i="3"/>
  <c r="H7" i="3"/>
  <c r="G7" i="3"/>
  <c r="F7" i="3"/>
  <c r="D7" i="3"/>
  <c r="G111" i="3" l="1"/>
  <c r="G113" i="3" s="1"/>
  <c r="F111" i="3"/>
  <c r="F113" i="3" s="1"/>
  <c r="J111" i="3"/>
  <c r="J113" i="3" s="1"/>
  <c r="I111" i="3"/>
  <c r="I113" i="3" s="1"/>
  <c r="H111" i="3"/>
  <c r="H113" i="3" s="1"/>
  <c r="K111" i="3"/>
  <c r="K113" i="3" s="1"/>
  <c r="E111" i="3"/>
  <c r="E113" i="3" s="1"/>
  <c r="D108" i="3"/>
</calcChain>
</file>

<file path=xl/sharedStrings.xml><?xml version="1.0" encoding="utf-8"?>
<sst xmlns="http://schemas.openxmlformats.org/spreadsheetml/2006/main" count="423" uniqueCount="152">
  <si>
    <t>CARGO</t>
  </si>
  <si>
    <t>SILLA INTERLOCUTORA</t>
  </si>
  <si>
    <t>SILLA PRESIDENTE</t>
  </si>
  <si>
    <t>ESCRITORIO EN L</t>
  </si>
  <si>
    <t>ESTANTE METALICO</t>
  </si>
  <si>
    <t>BASURERA</t>
  </si>
  <si>
    <t>JUZGADO Y/O DEPENDENCIA</t>
  </si>
  <si>
    <t>ELEMENTO</t>
  </si>
  <si>
    <t>CANTIDAD</t>
  </si>
  <si>
    <t>JUZGADO 01 PROMISCUO MUNICIPAL DE MALAMBO</t>
  </si>
  <si>
    <t>GABINETE AEREO</t>
  </si>
  <si>
    <t>JUZGADO 21 DE PEQ CAUSAS Y COMP MULTIPLES (ANTES JUZGADO 30 CM)</t>
  </si>
  <si>
    <t>PERSIANAS</t>
  </si>
  <si>
    <t>JUZGADO 03 DE PEQUEÑAS CAUSAS Y COMPETENCIAS MULTIPLES</t>
  </si>
  <si>
    <t>JUZGADO 03 DE PEQUEÑAS CAUSAS Y COMPETENCIAS MULTIPLES NORTE CENTRO HISTORICO</t>
  </si>
  <si>
    <t>JUZGADO 09 CIVIL DEL CIRCUITO</t>
  </si>
  <si>
    <t>SILLA ERGONOMICA</t>
  </si>
  <si>
    <t>JUZGADO 16 CIVIL DEL CIRCUITO</t>
  </si>
  <si>
    <t>JUZGADO 08 PENAL MUNICIPAL</t>
  </si>
  <si>
    <t>CENTRO DE SERVICIOS JUZGADO DE EJECUCION DE PENAS Y MEDIDAS</t>
  </si>
  <si>
    <t>JUZGADO 13 PENAL DEL CIRCUITO</t>
  </si>
  <si>
    <t>SECRETARIA SALA CIVIL FAMILIA</t>
  </si>
  <si>
    <t>OFICINA DE APOYO DE LOS JUZGADOS CIVILES MUNICIPALES DE BARRANQUILLA</t>
  </si>
  <si>
    <t xml:space="preserve">JUZGADO 04 PROMISCUO DE PEQUEÑAS CAUSAS </t>
  </si>
  <si>
    <t>JUZGADO 03 PROMISCUO DEL CIRCUITO DE SABANALARGA</t>
  </si>
  <si>
    <t>JUZGADO 05 FAMILIA</t>
  </si>
  <si>
    <t>JUZGADO 01 PROMISCUO MUNICIPAL DE SABANAGRANDE</t>
  </si>
  <si>
    <t>JUZGADO 03 PENAL DEL CIRCUITO ESPECIALIZADO</t>
  </si>
  <si>
    <t>MESA AUXILIAR</t>
  </si>
  <si>
    <t>JUZGADO 02 PENAL DEL CIRCUITO ESPECIALIZADO</t>
  </si>
  <si>
    <t>SECRETARIA GENERAL TRIBUNAL SUPERIOR</t>
  </si>
  <si>
    <t>TANDEM 4 PUESTOS</t>
  </si>
  <si>
    <t>COORDINACION ADMINISTRATIVA</t>
  </si>
  <si>
    <t>SISTEMAS TRIBUNAL SUPERIOR</t>
  </si>
  <si>
    <t>JUZGADO 05 CIVIL MUNICIPAL DE EJECUCIÓN DE SENTENCIAS</t>
  </si>
  <si>
    <t>JUZGADO 10 CIVIL MUNICIPAL</t>
  </si>
  <si>
    <t>JUZGADO 01 PENAL DEL CIRCUITO ESPECIALIZADO</t>
  </si>
  <si>
    <t>JUZGADOS 3 PROMISCUOS DE FAMILIA DE SOLEDAD</t>
  </si>
  <si>
    <t>JUZGADO 16 LABORAL DEL CIRCUITO DE BARRAQUILLA</t>
  </si>
  <si>
    <t>JUZGADO PRIMERO LABORAL DEL CIRCUITO DE SABANALARGA</t>
  </si>
  <si>
    <t xml:space="preserve">JUZGADO PRIMERO LABORAL DEL CIRCUITO DE SOLEDAD </t>
  </si>
  <si>
    <t>JUZGADO 4 Y 5 PENAL DEL CIRCUITO ESPECIALIZADO DE BARRANQUILLA</t>
  </si>
  <si>
    <t xml:space="preserve">JUZGADO 004-005  PENALES DEL CIRCUITO CON FUNCIONES DE CONOCIMIENTO DE SOLEDAD </t>
  </si>
  <si>
    <t>juzgados 001 y 002 promiscuos del circuito de Puerto Colombia</t>
  </si>
  <si>
    <t>juzgados 023 y 024 de pequeñas causas y competencia múltiple de Barranquilla</t>
  </si>
  <si>
    <t xml:space="preserve">Juzgado 003 Penal Municipal con Funciones Mixtas de Soledad. 
	</t>
  </si>
  <si>
    <t>Juzgado 002 Promiscuo Municipal de Galapa</t>
  </si>
  <si>
    <t xml:space="preserve">Juzgado 003 Promiscuo Municipal de Puerto Colombia. 
	</t>
  </si>
  <si>
    <t>Creación de cargos en las secretarías de los tribunales administrativos</t>
  </si>
  <si>
    <t>TOTAL CARGOS</t>
  </si>
  <si>
    <t>SILLA ERGONÓMICA</t>
  </si>
  <si>
    <t>ESCRITORIO L</t>
  </si>
  <si>
    <t>ESCRITORIO I</t>
  </si>
  <si>
    <t xml:space="preserve">SECRETARIO DE TRIBUNAL </t>
  </si>
  <si>
    <t xml:space="preserve">ESCRIBIENTE DE TRIBUNAL </t>
  </si>
  <si>
    <t xml:space="preserve">JUEZ </t>
  </si>
  <si>
    <t xml:space="preserve">SECRETARIO DEL CIRCUITO </t>
  </si>
  <si>
    <t>ASISTENTE SOCIAL GRADO 1</t>
  </si>
  <si>
    <t xml:space="preserve">SUSTANCIADOR DEL CIRCUITO </t>
  </si>
  <si>
    <t xml:space="preserve">ESCRIBIENTE DEL CIRCUTO </t>
  </si>
  <si>
    <t>ASISTENTE JUDICIAL GRADO 6</t>
  </si>
  <si>
    <t xml:space="preserve">ESCRIBIENTE DEL CIRCUITO </t>
  </si>
  <si>
    <t>AUXILIAR JUDICIAL GRADO 2</t>
  </si>
  <si>
    <t>ASISTENTE JUDICIAL GRADO 06</t>
  </si>
  <si>
    <t xml:space="preserve">SUSTANCIADORES DEL CIRCUITO </t>
  </si>
  <si>
    <t xml:space="preserve">ASISTENTE JUDICIAL GRADO 06 </t>
  </si>
  <si>
    <t xml:space="preserve">ASITENTE JUDICIAL GRADO 6 </t>
  </si>
  <si>
    <t xml:space="preserve">SECRETARIO MUNICIPAL  </t>
  </si>
  <si>
    <t xml:space="preserve">SUSTANCIADORES MUNICIPALES </t>
  </si>
  <si>
    <t xml:space="preserve">SECRETARIO MUNICIPAL </t>
  </si>
  <si>
    <t xml:space="preserve">ESCRIBIENTE MUNICIPAL </t>
  </si>
  <si>
    <t xml:space="preserve">ASITENTE JUDICIAL GRADO 06 </t>
  </si>
  <si>
    <t xml:space="preserve">SUTANCIADOR MUNICIPAL </t>
  </si>
  <si>
    <t>ESCRIBIENTE MUNICIPAL</t>
  </si>
  <si>
    <t xml:space="preserve">TECNICO EN SISTEMA GRADO 11 </t>
  </si>
  <si>
    <t>ASISTENTE ADMINISTRATIVO GRADO 06</t>
  </si>
  <si>
    <t xml:space="preserve">ASISTENTE SOCIAL GRADO 18 </t>
  </si>
  <si>
    <t xml:space="preserve">CONDUCTOR GRADO 03 </t>
  </si>
  <si>
    <t xml:space="preserve">CONTADOR LIQUIDADOR GRADO 17 </t>
  </si>
  <si>
    <t>TOTAL DE CARGOS</t>
  </si>
  <si>
    <t>NUEVOS CARGOS</t>
  </si>
  <si>
    <t>REQUERIMIENTOS</t>
  </si>
  <si>
    <t>NUEVOS CARGOS CREADOS POR LOS ACUERDOS PCSJA22-12026 Y PCSJA22-12028</t>
  </si>
  <si>
    <t>SOLICITUDES DE MOBILIARIOS A CORTE 02/02/2023</t>
  </si>
  <si>
    <t>FECHA</t>
  </si>
  <si>
    <t>JUZGADO 05 CIVIL MUNICIPAL EJECUCION DE SENTENCIAS</t>
  </si>
  <si>
    <t>JUZGADO 20 PENAL MUNICIPAL</t>
  </si>
  <si>
    <t>JUZGADO 01 PENAL CIRCUITO</t>
  </si>
  <si>
    <t>CENTRO DE SERVICIOS JUZGADOS DE EJECUCION DE PENAS Y MEDIDAS DE SEGURIDAD</t>
  </si>
  <si>
    <t>OFICINA  JURIDICA - DR. NELSON ROBLES</t>
  </si>
  <si>
    <t xml:space="preserve">JUZGADO 05 PENAL MUNICIPAL </t>
  </si>
  <si>
    <t>JUZGADO 01 PENAL CIRCUITO ESPECIALIZADO</t>
  </si>
  <si>
    <t>JUZGADO PROMISCUO MUNICIPAL DE SANTO TOMAS</t>
  </si>
  <si>
    <t>JUZGADO 03 PROMISCUO MUNICIPAL DE MALAMBO</t>
  </si>
  <si>
    <t>JUZGADO 12 ADMINISTRATIVO</t>
  </si>
  <si>
    <t>JUZGADO 02 PENAL CIRCUITO ESPECIALIZADO</t>
  </si>
  <si>
    <t>ESCRITORIO EN I</t>
  </si>
  <si>
    <t>JUZGADO 15 CIVIL DEL CIRCUITO</t>
  </si>
  <si>
    <t>JUZGADO 05 PENAL MUNICIPAL</t>
  </si>
  <si>
    <t xml:space="preserve">OFICINA DE EJECUCION CIVIL DEL CIRCUITO - LUZ ADRIANA VARGAS </t>
  </si>
  <si>
    <t>JUZGADO 09 DE FAMILIA - LAURA PALLARES</t>
  </si>
  <si>
    <t>JUZGADO 01 LABORAL - PATRICIA OSORIO SOTO</t>
  </si>
  <si>
    <t>JUZGADO 15 PENAL MUNICIPAL</t>
  </si>
  <si>
    <t>SECRETARIA-CENTRO DE SERVICIOS JUZGADOS DE EJECUCION DE PENAS Y MEDIDAS - JOSE CONTRERAS</t>
  </si>
  <si>
    <t>JUZGADO PROMISCUO MUNICIPAL DE PONEDERA</t>
  </si>
  <si>
    <t>JUZGADO 12 PENAL DEL CIRCUITO</t>
  </si>
  <si>
    <t>JUZGADO 02 PROMISCUO DE FAMILIA DE SOLEDAD</t>
  </si>
  <si>
    <t xml:space="preserve">JUZGADO 01 CIVIL MUNICIPAL </t>
  </si>
  <si>
    <t xml:space="preserve">JUZGADO SEXTO CIVIL EJECUCION </t>
  </si>
  <si>
    <t>JUZGADO 04 CIVIL MUNICIPAL</t>
  </si>
  <si>
    <t>JUZGADO 13 PENAL MUNICIPAL</t>
  </si>
  <si>
    <t>JUZGADO 06 CIVIL MUNICIPAL - ERICK RICARDO REYES DE LA ROSA</t>
  </si>
  <si>
    <t>BIBLIOTECA</t>
  </si>
  <si>
    <t>CT-15- Y CT 20</t>
  </si>
  <si>
    <t xml:space="preserve">JUZGADO 01 PEQUEÑAS CAUSAS DE SOLEDAD YURANIS PEREZ </t>
  </si>
  <si>
    <t xml:space="preserve">JUZGADO 08 ADMINISTRATIVO DE BARRANQUILLA- HUGO CALABRIA </t>
  </si>
  <si>
    <t xml:space="preserve">CENTRO DE SERVICIOS JUZGADOS DE EJECUCION DE PENAS Y MEDIDAS DE SEGURIDAD BQUILLA- CAROLINA ANDREA </t>
  </si>
  <si>
    <t xml:space="preserve">JUZGADO 06 ADMINISTRATIVO -KATHERINE SANTAREN G </t>
  </si>
  <si>
    <t xml:space="preserve">JUZGADO 08 DE PEQUEÑAS CAUSAS Y CM BQUILLA - SALUD LLINAS SECRETARIA </t>
  </si>
  <si>
    <t xml:space="preserve">SILLA PRESIDENTE </t>
  </si>
  <si>
    <t xml:space="preserve">JUZGADO 03 PENAL DEL CIRCUITO DE SOLEDAD -NELSY VALLEJO </t>
  </si>
  <si>
    <t>JUZGADO 18 DE PEQUEÑAS CAUSAS Y CM BQUILLA -</t>
  </si>
  <si>
    <t xml:space="preserve">JUZGADO 10 CIVIL DEL CIRCUITO DE BARRANQUILLA </t>
  </si>
  <si>
    <t xml:space="preserve">ESCALERA </t>
  </si>
  <si>
    <t>ARCHIVADOR</t>
  </si>
  <si>
    <t>JUZGADO 07 CIVIL MUNICIPAL DE EJECUCION DE SENTENCIAS</t>
  </si>
  <si>
    <t xml:space="preserve">OFICINA DE APOYO JUZGADOS CIVILES DEL CIRCUITO DE EJECUCION DE BARRANQUILLA LUZ ADRIANA VARGAS </t>
  </si>
  <si>
    <t xml:space="preserve">ESTANTE METALICO </t>
  </si>
  <si>
    <t xml:space="preserve">SECRETARIA GRAL DEL TRIBUNAL SUPERIOR </t>
  </si>
  <si>
    <t>JUZGADO 014 Y 015 PENALES DEL CIRCUITO CON FUNCION DE CONOCIMIENTO</t>
  </si>
  <si>
    <t>juzgados 021 y 022 penales municipales con Función de Conocimiento</t>
  </si>
  <si>
    <t>Centro de Servicios Administrativos para los juzgados de ejecución de penas y medidas de seguridad</t>
  </si>
  <si>
    <t>Centro de Servicios Judiciales para los Juzgados Penales</t>
  </si>
  <si>
    <t>Despacho 001 de la Sala de Justicia y Paz con función de control de garantías del Tribunal Superior</t>
  </si>
  <si>
    <t>N/A</t>
  </si>
  <si>
    <t>CONSOLIDADO</t>
  </si>
  <si>
    <t>ELEMENTO A COMPRAR</t>
  </si>
  <si>
    <t>CANT COMP</t>
  </si>
  <si>
    <t>TVEC - GS</t>
  </si>
  <si>
    <t>TECNOFICCE</t>
  </si>
  <si>
    <t>OFIEXPORT S.A.S</t>
  </si>
  <si>
    <t>MOBILIARIOS &amp; PROYECTOS S.A.S</t>
  </si>
  <si>
    <t>PROMEDIO VR. UNIT+IVA</t>
  </si>
  <si>
    <t>VR COMPRA</t>
  </si>
  <si>
    <t>SILLAS ERGONÓMICAS</t>
  </si>
  <si>
    <t xml:space="preserve">ESCRITORIO EN I </t>
  </si>
  <si>
    <t xml:space="preserve">BASURERA </t>
  </si>
  <si>
    <t>TOTAL</t>
  </si>
  <si>
    <t xml:space="preserve"> </t>
  </si>
  <si>
    <t>U-2</t>
  </si>
  <si>
    <t>U-8</t>
  </si>
  <si>
    <t>PROVEEDORES - VR. UNITARIO +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</si>
</sst>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6"/>
      <color theme="1"/>
      <name val="Arial"/>
      <family val="2"/>
    </font>
    <font>
      <b/>
      <sz val="6"/>
      <color theme="1"/>
      <name val="Calibri"/>
      <family val="2"/>
      <scheme val="minor"/>
    </font>
    <font>
      <sz val="6"/>
      <color theme="1"/>
      <name val="Arial"/>
      <family val="2"/>
    </font>
    <font>
      <sz val="6"/>
      <color rgb="FF000000"/>
      <name val="Arial"/>
      <family val="2"/>
    </font>
    <font>
      <sz val="6"/>
      <color theme="1"/>
      <name val="Calibri"/>
      <family val="2"/>
      <scheme val="minor"/>
    </font>
    <font>
      <b/>
      <sz val="6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8EA9DB"/>
        <bgColor rgb="FF000000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9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9" xfId="0" applyFont="1" applyBorder="1"/>
    <xf numFmtId="0" fontId="3" fillId="0" borderId="9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 applyAlignment="1">
      <alignment wrapText="1"/>
    </xf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0" fillId="0" borderId="0" xfId="0" applyBorder="1"/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/>
    </xf>
    <xf numFmtId="0" fontId="0" fillId="4" borderId="0" xfId="0" applyFill="1"/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23" xfId="0" applyFont="1" applyBorder="1"/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/>
    <xf numFmtId="0" fontId="3" fillId="0" borderId="2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64" fontId="8" fillId="0" borderId="11" xfId="0" applyNumberFormat="1" applyFont="1" applyBorder="1" applyAlignment="1">
      <alignment vertical="center" wrapText="1"/>
    </xf>
    <xf numFmtId="9" fontId="0" fillId="0" borderId="0" xfId="0" applyNumberFormat="1"/>
    <xf numFmtId="164" fontId="0" fillId="0" borderId="0" xfId="0" applyNumberFormat="1"/>
    <xf numFmtId="164" fontId="1" fillId="0" borderId="0" xfId="0" applyNumberFormat="1" applyFont="1"/>
    <xf numFmtId="0" fontId="3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>
      <alignment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 wrapText="1"/>
    </xf>
    <xf numFmtId="0" fontId="2" fillId="0" borderId="1" xfId="0" applyFont="1" applyFill="1" applyBorder="1"/>
    <xf numFmtId="0" fontId="3" fillId="0" borderId="6" xfId="0" applyFont="1" applyFill="1" applyBorder="1"/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9" xfId="0" applyFont="1" applyFill="1" applyBorder="1"/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23" xfId="0" applyFont="1" applyFill="1" applyBorder="1"/>
    <xf numFmtId="0" fontId="3" fillId="0" borderId="24" xfId="0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/>
    <xf numFmtId="0" fontId="2" fillId="0" borderId="9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wrapText="1"/>
    </xf>
    <xf numFmtId="0" fontId="3" fillId="0" borderId="4" xfId="0" applyFont="1" applyFill="1" applyBorder="1"/>
    <xf numFmtId="0" fontId="3" fillId="0" borderId="1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vertical="center"/>
    </xf>
    <xf numFmtId="0" fontId="3" fillId="0" borderId="11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4" xfId="0" applyFont="1" applyFill="1" applyBorder="1"/>
    <xf numFmtId="0" fontId="9" fillId="0" borderId="28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10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/>
    </xf>
    <xf numFmtId="164" fontId="12" fillId="0" borderId="28" xfId="0" applyNumberFormat="1" applyFont="1" applyBorder="1" applyAlignment="1">
      <alignment horizontal="right" vertical="center"/>
    </xf>
    <xf numFmtId="164" fontId="13" fillId="0" borderId="11" xfId="0" applyNumberFormat="1" applyFont="1" applyBorder="1"/>
    <xf numFmtId="164" fontId="11" fillId="0" borderId="28" xfId="0" applyNumberFormat="1" applyFont="1" applyBorder="1" applyAlignment="1">
      <alignment horizontal="right" vertical="center"/>
    </xf>
    <xf numFmtId="3" fontId="11" fillId="0" borderId="28" xfId="0" applyNumberFormat="1" applyFont="1" applyBorder="1" applyAlignment="1">
      <alignment horizontal="right" vertical="center"/>
    </xf>
    <xf numFmtId="164" fontId="13" fillId="0" borderId="32" xfId="0" applyNumberFormat="1" applyFont="1" applyBorder="1"/>
    <xf numFmtId="164" fontId="13" fillId="0" borderId="30" xfId="0" applyNumberFormat="1" applyFont="1" applyBorder="1"/>
    <xf numFmtId="0" fontId="14" fillId="0" borderId="30" xfId="0" applyFont="1" applyBorder="1" applyAlignment="1">
      <alignment horizontal="center" vertical="center" wrapText="1"/>
    </xf>
    <xf numFmtId="3" fontId="9" fillId="0" borderId="28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wrapText="1"/>
    </xf>
    <xf numFmtId="0" fontId="5" fillId="3" borderId="17" xfId="0" applyFont="1" applyFill="1" applyBorder="1" applyAlignment="1">
      <alignment horizontal="center" wrapText="1"/>
    </xf>
    <xf numFmtId="0" fontId="5" fillId="3" borderId="18" xfId="0" applyFont="1" applyFill="1" applyBorder="1" applyAlignment="1">
      <alignment horizontal="center" wrapText="1"/>
    </xf>
  </cellXfs>
  <cellStyles count="2">
    <cellStyle name="Normal" xfId="0" builtinId="0"/>
    <cellStyle name="Normal 2 2" xfId="1" xr:uid="{9DECD3AE-23F2-46AA-8A86-B1F805A871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E9A13-A360-44AE-9241-2D3665C058EA}">
  <sheetPr>
    <tabColor theme="5" tint="0.59999389629810485"/>
  </sheetPr>
  <dimension ref="B2:L113"/>
  <sheetViews>
    <sheetView topLeftCell="A100" workbookViewId="0">
      <selection activeCell="G22" sqref="G22"/>
    </sheetView>
  </sheetViews>
  <sheetFormatPr baseColWidth="10" defaultColWidth="11.42578125" defaultRowHeight="11.25" x14ac:dyDescent="0.2"/>
  <cols>
    <col min="1" max="1" width="2.140625" style="10" customWidth="1"/>
    <col min="2" max="2" width="15.85546875" style="10" customWidth="1"/>
    <col min="3" max="3" width="20.85546875" style="10" bestFit="1" customWidth="1"/>
    <col min="4" max="4" width="11.42578125" style="10"/>
    <col min="5" max="5" width="12.5703125" style="10" bestFit="1" customWidth="1"/>
    <col min="6" max="6" width="14.140625" style="10" customWidth="1"/>
    <col min="7" max="7" width="16.140625" style="10" customWidth="1"/>
    <col min="8" max="8" width="9.5703125" style="10" bestFit="1" customWidth="1"/>
    <col min="9" max="9" width="9.28515625" style="87" bestFit="1" customWidth="1"/>
    <col min="10" max="10" width="7.85546875" style="10" bestFit="1" customWidth="1"/>
    <col min="11" max="11" width="8" style="10" bestFit="1" customWidth="1"/>
    <col min="12" max="16384" width="11.42578125" style="10"/>
  </cols>
  <sheetData>
    <row r="2" spans="2:12" ht="12" thickBot="1" x14ac:dyDescent="0.25"/>
    <row r="3" spans="2:12" x14ac:dyDescent="0.2">
      <c r="B3" s="160" t="s">
        <v>82</v>
      </c>
      <c r="C3" s="161"/>
      <c r="D3" s="161"/>
      <c r="E3" s="161"/>
      <c r="F3" s="161"/>
      <c r="G3" s="161"/>
      <c r="H3" s="161"/>
      <c r="I3" s="161"/>
      <c r="J3" s="161"/>
      <c r="K3" s="162"/>
    </row>
    <row r="4" spans="2:12" s="9" customFormat="1" ht="22.5" x14ac:dyDescent="0.2">
      <c r="B4" s="77"/>
      <c r="C4" s="77" t="s">
        <v>0</v>
      </c>
      <c r="D4" s="77" t="s">
        <v>49</v>
      </c>
      <c r="E4" s="77" t="s">
        <v>2</v>
      </c>
      <c r="F4" s="77" t="s">
        <v>50</v>
      </c>
      <c r="G4" s="77" t="s">
        <v>1</v>
      </c>
      <c r="H4" s="77" t="s">
        <v>51</v>
      </c>
      <c r="I4" s="88" t="s">
        <v>52</v>
      </c>
      <c r="J4" s="77" t="s">
        <v>4</v>
      </c>
      <c r="K4" s="77" t="s">
        <v>5</v>
      </c>
      <c r="L4" s="3"/>
    </row>
    <row r="5" spans="2:12" x14ac:dyDescent="0.2">
      <c r="B5" s="163" t="s">
        <v>128</v>
      </c>
      <c r="C5" s="4" t="s">
        <v>53</v>
      </c>
      <c r="D5" s="5">
        <v>1</v>
      </c>
      <c r="E5" s="5"/>
      <c r="F5" s="5">
        <v>1</v>
      </c>
      <c r="G5" s="5">
        <v>1</v>
      </c>
      <c r="H5" s="5">
        <v>1</v>
      </c>
      <c r="I5" s="89"/>
      <c r="J5" s="6">
        <v>1</v>
      </c>
      <c r="K5" s="6">
        <v>1</v>
      </c>
      <c r="L5" s="7"/>
    </row>
    <row r="6" spans="2:12" x14ac:dyDescent="0.2">
      <c r="B6" s="163"/>
      <c r="C6" s="4" t="s">
        <v>54</v>
      </c>
      <c r="D6" s="5">
        <v>1</v>
      </c>
      <c r="E6" s="5"/>
      <c r="F6" s="5">
        <v>1</v>
      </c>
      <c r="G6" s="5"/>
      <c r="H6" s="5"/>
      <c r="I6" s="89">
        <v>1</v>
      </c>
      <c r="J6" s="6"/>
      <c r="K6" s="6">
        <v>1</v>
      </c>
      <c r="L6" s="7"/>
    </row>
    <row r="7" spans="2:12" s="28" customFormat="1" x14ac:dyDescent="0.2">
      <c r="B7" s="60"/>
      <c r="C7" s="61"/>
      <c r="D7" s="62">
        <f>SUM(D5:D6)</f>
        <v>2</v>
      </c>
      <c r="E7" s="62"/>
      <c r="F7" s="62">
        <f>SUM(F5:F6)</f>
        <v>2</v>
      </c>
      <c r="G7" s="62">
        <f>SUM(G5:G6)</f>
        <v>1</v>
      </c>
      <c r="H7" s="62">
        <f>SUM(H5:H6)</f>
        <v>1</v>
      </c>
      <c r="I7" s="90">
        <f>SUM(I5:I6)</f>
        <v>1</v>
      </c>
      <c r="J7" s="63">
        <v>1</v>
      </c>
      <c r="K7" s="63">
        <f>SUM(K5:K6)</f>
        <v>2</v>
      </c>
      <c r="L7" s="24"/>
    </row>
    <row r="8" spans="2:12" ht="12" thickBot="1" x14ac:dyDescent="0.25">
      <c r="B8" s="9"/>
    </row>
    <row r="9" spans="2:12" x14ac:dyDescent="0.2">
      <c r="B9" s="156" t="s">
        <v>37</v>
      </c>
      <c r="C9" s="14" t="s">
        <v>55</v>
      </c>
      <c r="D9" s="15">
        <v>1</v>
      </c>
      <c r="E9" s="15">
        <v>1</v>
      </c>
      <c r="F9" s="15"/>
      <c r="G9" s="15">
        <v>2</v>
      </c>
      <c r="H9" s="15">
        <v>1</v>
      </c>
      <c r="I9" s="91"/>
      <c r="J9" s="15">
        <v>1</v>
      </c>
      <c r="K9" s="16">
        <v>1</v>
      </c>
    </row>
    <row r="10" spans="2:12" x14ac:dyDescent="0.2">
      <c r="B10" s="157"/>
      <c r="C10" s="4" t="s">
        <v>56</v>
      </c>
      <c r="D10" s="11">
        <v>1</v>
      </c>
      <c r="E10" s="11"/>
      <c r="F10" s="11">
        <v>1</v>
      </c>
      <c r="G10" s="11">
        <v>1</v>
      </c>
      <c r="H10" s="11">
        <v>1</v>
      </c>
      <c r="I10" s="92"/>
      <c r="J10" s="11"/>
      <c r="K10" s="17">
        <v>1</v>
      </c>
    </row>
    <row r="11" spans="2:12" x14ac:dyDescent="0.2">
      <c r="B11" s="157"/>
      <c r="C11" s="4" t="s">
        <v>57</v>
      </c>
      <c r="D11" s="11">
        <v>1</v>
      </c>
      <c r="E11" s="11"/>
      <c r="F11" s="11">
        <v>1</v>
      </c>
      <c r="G11" s="11"/>
      <c r="H11" s="11"/>
      <c r="I11" s="92">
        <v>1</v>
      </c>
      <c r="J11" s="11"/>
      <c r="K11" s="17">
        <v>1</v>
      </c>
    </row>
    <row r="12" spans="2:12" x14ac:dyDescent="0.2">
      <c r="B12" s="157"/>
      <c r="C12" s="4" t="s">
        <v>58</v>
      </c>
      <c r="D12" s="11">
        <v>1</v>
      </c>
      <c r="E12" s="11"/>
      <c r="F12" s="11">
        <v>1</v>
      </c>
      <c r="G12" s="11"/>
      <c r="H12" s="11"/>
      <c r="I12" s="92">
        <v>1</v>
      </c>
      <c r="J12" s="11"/>
      <c r="K12" s="17">
        <v>1</v>
      </c>
    </row>
    <row r="13" spans="2:12" ht="12" thickBot="1" x14ac:dyDescent="0.25">
      <c r="B13" s="158"/>
      <c r="C13" s="12" t="s">
        <v>59</v>
      </c>
      <c r="D13" s="18">
        <v>2</v>
      </c>
      <c r="E13" s="13"/>
      <c r="F13" s="13">
        <v>2</v>
      </c>
      <c r="G13" s="13"/>
      <c r="H13" s="13"/>
      <c r="I13" s="93">
        <v>2</v>
      </c>
      <c r="J13" s="13"/>
      <c r="K13" s="19">
        <v>2</v>
      </c>
    </row>
    <row r="14" spans="2:12" s="26" customFormat="1" x14ac:dyDescent="0.2">
      <c r="B14" s="25"/>
      <c r="D14" s="23">
        <f t="shared" ref="D14:K14" si="0">SUM(D9:D13)</f>
        <v>6</v>
      </c>
      <c r="E14" s="23">
        <f t="shared" si="0"/>
        <v>1</v>
      </c>
      <c r="F14" s="23">
        <f t="shared" si="0"/>
        <v>5</v>
      </c>
      <c r="G14" s="23">
        <f t="shared" si="0"/>
        <v>3</v>
      </c>
      <c r="H14" s="23">
        <f t="shared" si="0"/>
        <v>2</v>
      </c>
      <c r="I14" s="94">
        <f t="shared" si="0"/>
        <v>4</v>
      </c>
      <c r="J14" s="23">
        <f t="shared" si="0"/>
        <v>1</v>
      </c>
      <c r="K14" s="23">
        <f t="shared" si="0"/>
        <v>6</v>
      </c>
    </row>
    <row r="15" spans="2:12" ht="15.6" customHeight="1" thickBot="1" x14ac:dyDescent="0.25">
      <c r="B15" s="9"/>
      <c r="D15" s="20"/>
      <c r="E15" s="20"/>
      <c r="F15" s="20"/>
      <c r="G15" s="20"/>
      <c r="H15" s="20"/>
      <c r="I15" s="95"/>
      <c r="J15" s="20"/>
      <c r="K15" s="20"/>
    </row>
    <row r="16" spans="2:12" x14ac:dyDescent="0.2">
      <c r="B16" s="156" t="s">
        <v>38</v>
      </c>
      <c r="C16" s="14" t="s">
        <v>55</v>
      </c>
      <c r="D16" s="15">
        <v>1</v>
      </c>
      <c r="E16" s="15">
        <v>1</v>
      </c>
      <c r="F16" s="15"/>
      <c r="G16" s="15">
        <v>2</v>
      </c>
      <c r="H16" s="15">
        <v>1</v>
      </c>
      <c r="I16" s="91"/>
      <c r="J16" s="15">
        <v>1</v>
      </c>
      <c r="K16" s="16">
        <v>1</v>
      </c>
    </row>
    <row r="17" spans="2:11" x14ac:dyDescent="0.2">
      <c r="B17" s="157"/>
      <c r="C17" s="4" t="s">
        <v>56</v>
      </c>
      <c r="D17" s="11">
        <v>2</v>
      </c>
      <c r="E17" s="11"/>
      <c r="F17" s="11">
        <v>2</v>
      </c>
      <c r="G17" s="11">
        <v>2</v>
      </c>
      <c r="H17" s="11">
        <v>2</v>
      </c>
      <c r="I17" s="92"/>
      <c r="J17" s="11"/>
      <c r="K17" s="17">
        <v>2</v>
      </c>
    </row>
    <row r="18" spans="2:11" x14ac:dyDescent="0.2">
      <c r="B18" s="157"/>
      <c r="C18" s="4" t="s">
        <v>58</v>
      </c>
      <c r="D18" s="11">
        <v>2</v>
      </c>
      <c r="E18" s="11"/>
      <c r="F18" s="11">
        <v>2</v>
      </c>
      <c r="G18" s="11"/>
      <c r="H18" s="11"/>
      <c r="I18" s="92">
        <v>2</v>
      </c>
      <c r="J18" s="11"/>
      <c r="K18" s="17">
        <v>2</v>
      </c>
    </row>
    <row r="19" spans="2:11" ht="12" thickBot="1" x14ac:dyDescent="0.25">
      <c r="B19" s="157"/>
      <c r="C19" s="12" t="s">
        <v>59</v>
      </c>
      <c r="D19" s="11">
        <v>1</v>
      </c>
      <c r="E19" s="11"/>
      <c r="F19" s="11">
        <v>1</v>
      </c>
      <c r="G19" s="11"/>
      <c r="H19" s="11"/>
      <c r="I19" s="92">
        <v>1</v>
      </c>
      <c r="J19" s="11"/>
      <c r="K19" s="17">
        <v>1</v>
      </c>
    </row>
    <row r="20" spans="2:11" x14ac:dyDescent="0.2">
      <c r="B20" s="159"/>
      <c r="C20" s="64" t="s">
        <v>60</v>
      </c>
      <c r="D20" s="65">
        <v>1</v>
      </c>
      <c r="E20" s="66"/>
      <c r="F20" s="66">
        <v>1</v>
      </c>
      <c r="G20" s="66"/>
      <c r="H20" s="66"/>
      <c r="I20" s="96">
        <v>1</v>
      </c>
      <c r="J20" s="66"/>
      <c r="K20" s="67">
        <v>1</v>
      </c>
    </row>
    <row r="21" spans="2:11" s="26" customFormat="1" x14ac:dyDescent="0.2">
      <c r="B21" s="68"/>
      <c r="C21" s="69"/>
      <c r="D21" s="62">
        <f t="shared" ref="D21:K21" si="1">SUM(D16:D20)</f>
        <v>7</v>
      </c>
      <c r="E21" s="62">
        <f t="shared" si="1"/>
        <v>1</v>
      </c>
      <c r="F21" s="62">
        <f t="shared" si="1"/>
        <v>6</v>
      </c>
      <c r="G21" s="62">
        <f t="shared" si="1"/>
        <v>4</v>
      </c>
      <c r="H21" s="62">
        <f t="shared" si="1"/>
        <v>3</v>
      </c>
      <c r="I21" s="90">
        <f t="shared" si="1"/>
        <v>4</v>
      </c>
      <c r="J21" s="62">
        <f t="shared" si="1"/>
        <v>1</v>
      </c>
      <c r="K21" s="62">
        <f t="shared" si="1"/>
        <v>7</v>
      </c>
    </row>
    <row r="22" spans="2:11" ht="12" thickBot="1" x14ac:dyDescent="0.25">
      <c r="B22" s="9"/>
      <c r="D22" s="20"/>
      <c r="E22" s="20"/>
      <c r="F22" s="20"/>
      <c r="G22" s="20"/>
      <c r="H22" s="20"/>
      <c r="I22" s="95"/>
      <c r="J22" s="20"/>
      <c r="K22" s="20"/>
    </row>
    <row r="23" spans="2:11" x14ac:dyDescent="0.2">
      <c r="B23" s="156" t="s">
        <v>39</v>
      </c>
      <c r="C23" s="14" t="s">
        <v>55</v>
      </c>
      <c r="D23" s="15">
        <v>1</v>
      </c>
      <c r="E23" s="15">
        <v>1</v>
      </c>
      <c r="F23" s="15"/>
      <c r="G23" s="15">
        <v>2</v>
      </c>
      <c r="H23" s="15">
        <v>1</v>
      </c>
      <c r="I23" s="91"/>
      <c r="J23" s="15">
        <v>1</v>
      </c>
      <c r="K23" s="16">
        <v>1</v>
      </c>
    </row>
    <row r="24" spans="2:11" x14ac:dyDescent="0.2">
      <c r="B24" s="157"/>
      <c r="C24" s="4" t="s">
        <v>56</v>
      </c>
      <c r="D24" s="11">
        <v>1</v>
      </c>
      <c r="E24" s="11"/>
      <c r="F24" s="11">
        <v>1</v>
      </c>
      <c r="G24" s="11">
        <v>1</v>
      </c>
      <c r="H24" s="11">
        <v>1</v>
      </c>
      <c r="I24" s="92"/>
      <c r="J24" s="11"/>
      <c r="K24" s="17">
        <v>1</v>
      </c>
    </row>
    <row r="25" spans="2:11" x14ac:dyDescent="0.2">
      <c r="B25" s="157"/>
      <c r="C25" s="4" t="s">
        <v>58</v>
      </c>
      <c r="D25" s="11">
        <v>1</v>
      </c>
      <c r="E25" s="11"/>
      <c r="F25" s="11">
        <v>1</v>
      </c>
      <c r="G25" s="11"/>
      <c r="H25" s="11"/>
      <c r="I25" s="92">
        <v>1</v>
      </c>
      <c r="J25" s="11"/>
      <c r="K25" s="17">
        <v>1</v>
      </c>
    </row>
    <row r="26" spans="2:11" x14ac:dyDescent="0.2">
      <c r="B26" s="157"/>
      <c r="C26" s="4" t="s">
        <v>61</v>
      </c>
      <c r="D26" s="11">
        <v>1</v>
      </c>
      <c r="E26" s="11"/>
      <c r="F26" s="11">
        <v>1</v>
      </c>
      <c r="G26" s="11"/>
      <c r="H26" s="11"/>
      <c r="I26" s="92">
        <v>1</v>
      </c>
      <c r="J26" s="11"/>
      <c r="K26" s="17">
        <v>1</v>
      </c>
    </row>
    <row r="27" spans="2:11" x14ac:dyDescent="0.2">
      <c r="B27" s="159"/>
      <c r="C27" s="64" t="s">
        <v>60</v>
      </c>
      <c r="D27" s="65">
        <v>1</v>
      </c>
      <c r="E27" s="66"/>
      <c r="F27" s="66">
        <v>1</v>
      </c>
      <c r="G27" s="66"/>
      <c r="H27" s="66"/>
      <c r="I27" s="96">
        <v>1</v>
      </c>
      <c r="J27" s="66"/>
      <c r="K27" s="67">
        <v>1</v>
      </c>
    </row>
    <row r="28" spans="2:11" s="26" customFormat="1" x14ac:dyDescent="0.2">
      <c r="B28" s="68"/>
      <c r="C28" s="69"/>
      <c r="D28" s="62">
        <f t="shared" ref="D28:K28" si="2">SUM(D23:D27)</f>
        <v>5</v>
      </c>
      <c r="E28" s="62">
        <f t="shared" si="2"/>
        <v>1</v>
      </c>
      <c r="F28" s="62">
        <f t="shared" si="2"/>
        <v>4</v>
      </c>
      <c r="G28" s="62">
        <f t="shared" si="2"/>
        <v>3</v>
      </c>
      <c r="H28" s="62">
        <f t="shared" si="2"/>
        <v>2</v>
      </c>
      <c r="I28" s="90">
        <f t="shared" si="2"/>
        <v>3</v>
      </c>
      <c r="J28" s="62">
        <f t="shared" si="2"/>
        <v>1</v>
      </c>
      <c r="K28" s="62">
        <f t="shared" si="2"/>
        <v>5</v>
      </c>
    </row>
    <row r="29" spans="2:11" ht="12" thickBot="1" x14ac:dyDescent="0.25">
      <c r="B29" s="9"/>
      <c r="D29" s="20"/>
      <c r="E29" s="20"/>
      <c r="F29" s="20"/>
      <c r="G29" s="20"/>
      <c r="H29" s="20"/>
      <c r="I29" s="95"/>
      <c r="J29" s="20"/>
      <c r="K29" s="20"/>
    </row>
    <row r="30" spans="2:11" x14ac:dyDescent="0.2">
      <c r="B30" s="156" t="s">
        <v>40</v>
      </c>
      <c r="C30" s="14" t="s">
        <v>55</v>
      </c>
      <c r="D30" s="15">
        <v>1</v>
      </c>
      <c r="E30" s="15">
        <v>1</v>
      </c>
      <c r="F30" s="15"/>
      <c r="G30" s="15">
        <v>2</v>
      </c>
      <c r="H30" s="15">
        <v>1</v>
      </c>
      <c r="I30" s="91"/>
      <c r="J30" s="15">
        <v>1</v>
      </c>
      <c r="K30" s="16">
        <v>1</v>
      </c>
    </row>
    <row r="31" spans="2:11" x14ac:dyDescent="0.2">
      <c r="B31" s="157"/>
      <c r="C31" s="4" t="s">
        <v>56</v>
      </c>
      <c r="D31" s="11">
        <v>1</v>
      </c>
      <c r="E31" s="11"/>
      <c r="F31" s="11">
        <v>1</v>
      </c>
      <c r="G31" s="11">
        <v>1</v>
      </c>
      <c r="H31" s="11">
        <v>1</v>
      </c>
      <c r="I31" s="92"/>
      <c r="J31" s="11"/>
      <c r="K31" s="17">
        <v>1</v>
      </c>
    </row>
    <row r="32" spans="2:11" x14ac:dyDescent="0.2">
      <c r="B32" s="157"/>
      <c r="C32" s="4" t="s">
        <v>58</v>
      </c>
      <c r="D32" s="11">
        <v>1</v>
      </c>
      <c r="E32" s="11"/>
      <c r="F32" s="11">
        <v>1</v>
      </c>
      <c r="G32" s="11"/>
      <c r="H32" s="11"/>
      <c r="I32" s="92">
        <v>1</v>
      </c>
      <c r="J32" s="11"/>
      <c r="K32" s="17">
        <v>1</v>
      </c>
    </row>
    <row r="33" spans="2:11" x14ac:dyDescent="0.2">
      <c r="B33" s="159"/>
      <c r="C33" s="64" t="s">
        <v>59</v>
      </c>
      <c r="D33" s="65">
        <v>1</v>
      </c>
      <c r="E33" s="65"/>
      <c r="F33" s="65">
        <v>1</v>
      </c>
      <c r="G33" s="65"/>
      <c r="H33" s="65"/>
      <c r="I33" s="97">
        <v>1</v>
      </c>
      <c r="J33" s="65"/>
      <c r="K33" s="70">
        <v>1</v>
      </c>
    </row>
    <row r="34" spans="2:11" s="26" customFormat="1" x14ac:dyDescent="0.2">
      <c r="B34" s="68"/>
      <c r="C34" s="69"/>
      <c r="D34" s="62">
        <v>4</v>
      </c>
      <c r="E34" s="62">
        <f t="shared" ref="E34:K34" si="3">SUM(E30:E33)</f>
        <v>1</v>
      </c>
      <c r="F34" s="62">
        <f t="shared" si="3"/>
        <v>3</v>
      </c>
      <c r="G34" s="62">
        <f t="shared" si="3"/>
        <v>3</v>
      </c>
      <c r="H34" s="62">
        <f t="shared" si="3"/>
        <v>2</v>
      </c>
      <c r="I34" s="90">
        <f t="shared" si="3"/>
        <v>2</v>
      </c>
      <c r="J34" s="62">
        <f t="shared" si="3"/>
        <v>1</v>
      </c>
      <c r="K34" s="62">
        <f t="shared" si="3"/>
        <v>4</v>
      </c>
    </row>
    <row r="35" spans="2:11" ht="12" thickBot="1" x14ac:dyDescent="0.25">
      <c r="B35" s="9"/>
      <c r="D35" s="20"/>
      <c r="E35" s="20"/>
      <c r="F35" s="20"/>
      <c r="G35" s="20"/>
      <c r="H35" s="20"/>
      <c r="I35" s="95"/>
      <c r="J35" s="20"/>
      <c r="K35" s="20"/>
    </row>
    <row r="36" spans="2:11" ht="12" thickBot="1" x14ac:dyDescent="0.25">
      <c r="B36" s="156" t="s">
        <v>41</v>
      </c>
      <c r="C36" s="14" t="s">
        <v>55</v>
      </c>
      <c r="D36" s="15">
        <v>2</v>
      </c>
      <c r="E36" s="15">
        <v>2</v>
      </c>
      <c r="F36" s="15"/>
      <c r="G36" s="15">
        <v>4</v>
      </c>
      <c r="H36" s="15">
        <v>2</v>
      </c>
      <c r="I36" s="91"/>
      <c r="J36" s="15">
        <v>2</v>
      </c>
      <c r="K36" s="16">
        <v>2</v>
      </c>
    </row>
    <row r="37" spans="2:11" ht="12" thickBot="1" x14ac:dyDescent="0.25">
      <c r="B37" s="157"/>
      <c r="C37" s="4" t="s">
        <v>56</v>
      </c>
      <c r="D37" s="15">
        <v>2</v>
      </c>
      <c r="E37" s="11"/>
      <c r="F37" s="15">
        <v>2</v>
      </c>
      <c r="G37" s="11">
        <v>2</v>
      </c>
      <c r="H37" s="11">
        <v>2</v>
      </c>
      <c r="I37" s="92"/>
      <c r="J37" s="11"/>
      <c r="K37" s="16">
        <v>2</v>
      </c>
    </row>
    <row r="38" spans="2:11" ht="12" thickBot="1" x14ac:dyDescent="0.25">
      <c r="B38" s="157"/>
      <c r="C38" s="4" t="s">
        <v>58</v>
      </c>
      <c r="D38" s="15">
        <v>2</v>
      </c>
      <c r="E38" s="11"/>
      <c r="F38" s="15">
        <v>2</v>
      </c>
      <c r="G38" s="11"/>
      <c r="H38" s="11"/>
      <c r="I38" s="92">
        <v>2</v>
      </c>
      <c r="J38" s="11"/>
      <c r="K38" s="16">
        <v>2</v>
      </c>
    </row>
    <row r="39" spans="2:11" ht="12" thickBot="1" x14ac:dyDescent="0.25">
      <c r="B39" s="157"/>
      <c r="C39" s="4" t="s">
        <v>62</v>
      </c>
      <c r="D39" s="15">
        <v>2</v>
      </c>
      <c r="E39" s="11"/>
      <c r="F39" s="15">
        <v>2</v>
      </c>
      <c r="G39" s="11"/>
      <c r="H39" s="11"/>
      <c r="I39" s="92">
        <v>2</v>
      </c>
      <c r="J39" s="11"/>
      <c r="K39" s="16">
        <v>2</v>
      </c>
    </row>
    <row r="40" spans="2:11" x14ac:dyDescent="0.2">
      <c r="B40" s="159"/>
      <c r="C40" s="64" t="s">
        <v>63</v>
      </c>
      <c r="D40" s="71">
        <v>2</v>
      </c>
      <c r="E40" s="66"/>
      <c r="F40" s="71">
        <v>2</v>
      </c>
      <c r="G40" s="66"/>
      <c r="H40" s="66"/>
      <c r="I40" s="97">
        <v>2</v>
      </c>
      <c r="J40" s="66"/>
      <c r="K40" s="72">
        <v>2</v>
      </c>
    </row>
    <row r="41" spans="2:11" s="28" customFormat="1" x14ac:dyDescent="0.2">
      <c r="B41" s="60"/>
      <c r="C41" s="61"/>
      <c r="D41" s="73">
        <f t="shared" ref="D41:K41" si="4">SUM(D36:D40)</f>
        <v>10</v>
      </c>
      <c r="E41" s="62">
        <f t="shared" si="4"/>
        <v>2</v>
      </c>
      <c r="F41" s="62">
        <f t="shared" si="4"/>
        <v>8</v>
      </c>
      <c r="G41" s="62">
        <f t="shared" si="4"/>
        <v>6</v>
      </c>
      <c r="H41" s="62">
        <f t="shared" si="4"/>
        <v>4</v>
      </c>
      <c r="I41" s="90">
        <f t="shared" si="4"/>
        <v>6</v>
      </c>
      <c r="J41" s="62">
        <f t="shared" si="4"/>
        <v>2</v>
      </c>
      <c r="K41" s="62">
        <f t="shared" si="4"/>
        <v>10</v>
      </c>
    </row>
    <row r="42" spans="2:11" ht="12" thickBot="1" x14ac:dyDescent="0.25">
      <c r="B42" s="3"/>
      <c r="D42" s="21"/>
      <c r="E42" s="22"/>
      <c r="F42" s="22"/>
      <c r="G42" s="22"/>
      <c r="H42" s="22"/>
      <c r="I42" s="98"/>
      <c r="J42" s="22"/>
      <c r="K42" s="22"/>
    </row>
    <row r="43" spans="2:11" x14ac:dyDescent="0.2">
      <c r="B43" s="156" t="s">
        <v>129</v>
      </c>
      <c r="C43" s="14" t="s">
        <v>55</v>
      </c>
      <c r="D43" s="15">
        <v>2</v>
      </c>
      <c r="E43" s="15">
        <v>2</v>
      </c>
      <c r="F43" s="15"/>
      <c r="G43" s="15">
        <v>2</v>
      </c>
      <c r="H43" s="15">
        <v>2</v>
      </c>
      <c r="I43" s="91"/>
      <c r="J43" s="15">
        <v>2</v>
      </c>
      <c r="K43" s="16">
        <v>2</v>
      </c>
    </row>
    <row r="44" spans="2:11" x14ac:dyDescent="0.2">
      <c r="B44" s="157"/>
      <c r="C44" s="4" t="s">
        <v>56</v>
      </c>
      <c r="D44" s="11">
        <v>2</v>
      </c>
      <c r="E44" s="11"/>
      <c r="F44" s="11">
        <v>2</v>
      </c>
      <c r="G44" s="11">
        <v>2</v>
      </c>
      <c r="H44" s="11">
        <v>2</v>
      </c>
      <c r="I44" s="92"/>
      <c r="J44" s="11"/>
      <c r="K44" s="17">
        <v>2</v>
      </c>
    </row>
    <row r="45" spans="2:11" x14ac:dyDescent="0.2">
      <c r="B45" s="157"/>
      <c r="C45" s="4" t="s">
        <v>64</v>
      </c>
      <c r="D45" s="11">
        <v>4</v>
      </c>
      <c r="E45" s="11"/>
      <c r="F45" s="11">
        <v>4</v>
      </c>
      <c r="G45" s="11"/>
      <c r="H45" s="11"/>
      <c r="I45" s="92">
        <v>4</v>
      </c>
      <c r="J45" s="11"/>
      <c r="K45" s="17">
        <v>4</v>
      </c>
    </row>
    <row r="46" spans="2:11" s="26" customFormat="1" x14ac:dyDescent="0.2">
      <c r="B46" s="68"/>
      <c r="C46" s="69"/>
      <c r="D46" s="62">
        <f t="shared" ref="D46:K46" si="5">SUM(D43:D45)</f>
        <v>8</v>
      </c>
      <c r="E46" s="62">
        <f t="shared" si="5"/>
        <v>2</v>
      </c>
      <c r="F46" s="62">
        <f t="shared" si="5"/>
        <v>6</v>
      </c>
      <c r="G46" s="62">
        <f t="shared" si="5"/>
        <v>4</v>
      </c>
      <c r="H46" s="62">
        <f t="shared" si="5"/>
        <v>4</v>
      </c>
      <c r="I46" s="90">
        <f t="shared" si="5"/>
        <v>4</v>
      </c>
      <c r="J46" s="62">
        <f t="shared" si="5"/>
        <v>2</v>
      </c>
      <c r="K46" s="62">
        <f t="shared" si="5"/>
        <v>8</v>
      </c>
    </row>
    <row r="47" spans="2:11" ht="12" thickBot="1" x14ac:dyDescent="0.25">
      <c r="B47" s="9"/>
      <c r="D47" s="20"/>
      <c r="E47" s="20"/>
      <c r="F47" s="20"/>
      <c r="G47" s="20"/>
      <c r="H47" s="20"/>
      <c r="I47" s="95"/>
      <c r="J47" s="20"/>
      <c r="K47" s="20"/>
    </row>
    <row r="48" spans="2:11" x14ac:dyDescent="0.2">
      <c r="B48" s="156" t="s">
        <v>42</v>
      </c>
      <c r="C48" s="14" t="s">
        <v>55</v>
      </c>
      <c r="D48" s="15">
        <v>2</v>
      </c>
      <c r="E48" s="15">
        <v>2</v>
      </c>
      <c r="F48" s="15"/>
      <c r="G48" s="15">
        <v>4</v>
      </c>
      <c r="H48" s="15">
        <v>2</v>
      </c>
      <c r="I48" s="91"/>
      <c r="J48" s="15">
        <v>2</v>
      </c>
      <c r="K48" s="16">
        <v>2</v>
      </c>
    </row>
    <row r="49" spans="2:11" x14ac:dyDescent="0.2">
      <c r="B49" s="157"/>
      <c r="C49" s="4" t="s">
        <v>56</v>
      </c>
      <c r="D49" s="11">
        <v>2</v>
      </c>
      <c r="E49" s="11"/>
      <c r="F49" s="11">
        <v>2</v>
      </c>
      <c r="G49" s="11">
        <v>2</v>
      </c>
      <c r="H49" s="11">
        <v>2</v>
      </c>
      <c r="I49" s="92"/>
      <c r="J49" s="11"/>
      <c r="K49" s="17">
        <v>2</v>
      </c>
    </row>
    <row r="50" spans="2:11" x14ac:dyDescent="0.2">
      <c r="B50" s="157"/>
      <c r="C50" s="4" t="s">
        <v>64</v>
      </c>
      <c r="D50" s="11">
        <v>2</v>
      </c>
      <c r="E50" s="11"/>
      <c r="F50" s="11">
        <v>2</v>
      </c>
      <c r="G50" s="11"/>
      <c r="H50" s="11"/>
      <c r="I50" s="92">
        <v>2</v>
      </c>
      <c r="J50" s="11"/>
      <c r="K50" s="17">
        <v>2</v>
      </c>
    </row>
    <row r="51" spans="2:11" x14ac:dyDescent="0.2">
      <c r="B51" s="157"/>
      <c r="C51" s="4" t="s">
        <v>61</v>
      </c>
      <c r="D51" s="11">
        <v>2</v>
      </c>
      <c r="E51" s="11"/>
      <c r="F51" s="11">
        <v>2</v>
      </c>
      <c r="G51" s="11"/>
      <c r="H51" s="11"/>
      <c r="I51" s="92">
        <v>2</v>
      </c>
      <c r="J51" s="11"/>
      <c r="K51" s="17">
        <v>2</v>
      </c>
    </row>
    <row r="52" spans="2:11" x14ac:dyDescent="0.2">
      <c r="B52" s="159"/>
      <c r="C52" s="64" t="s">
        <v>65</v>
      </c>
      <c r="D52" s="65">
        <v>2</v>
      </c>
      <c r="E52" s="66"/>
      <c r="F52" s="66">
        <v>2</v>
      </c>
      <c r="G52" s="66"/>
      <c r="H52" s="66"/>
      <c r="I52" s="96">
        <v>2</v>
      </c>
      <c r="J52" s="66"/>
      <c r="K52" s="67">
        <v>2</v>
      </c>
    </row>
    <row r="53" spans="2:11" s="26" customFormat="1" x14ac:dyDescent="0.2">
      <c r="B53" s="68"/>
      <c r="C53" s="69"/>
      <c r="D53" s="62">
        <f t="shared" ref="D53:K53" si="6">SUM(D48:D52)</f>
        <v>10</v>
      </c>
      <c r="E53" s="62">
        <f t="shared" si="6"/>
        <v>2</v>
      </c>
      <c r="F53" s="62">
        <f t="shared" si="6"/>
        <v>8</v>
      </c>
      <c r="G53" s="62">
        <f t="shared" si="6"/>
        <v>6</v>
      </c>
      <c r="H53" s="62">
        <f t="shared" si="6"/>
        <v>4</v>
      </c>
      <c r="I53" s="90">
        <f t="shared" si="6"/>
        <v>6</v>
      </c>
      <c r="J53" s="62">
        <f t="shared" si="6"/>
        <v>2</v>
      </c>
      <c r="K53" s="62">
        <f t="shared" si="6"/>
        <v>10</v>
      </c>
    </row>
    <row r="54" spans="2:11" ht="12" thickBot="1" x14ac:dyDescent="0.25">
      <c r="B54" s="9"/>
      <c r="D54" s="20"/>
      <c r="E54" s="20"/>
      <c r="F54" s="20"/>
      <c r="G54" s="20"/>
      <c r="H54" s="20"/>
      <c r="I54" s="95"/>
      <c r="J54" s="20"/>
      <c r="K54" s="20"/>
    </row>
    <row r="55" spans="2:11" x14ac:dyDescent="0.2">
      <c r="B55" s="156" t="s">
        <v>43</v>
      </c>
      <c r="C55" s="14" t="s">
        <v>55</v>
      </c>
      <c r="D55" s="15">
        <v>2</v>
      </c>
      <c r="E55" s="15">
        <v>2</v>
      </c>
      <c r="F55" s="15"/>
      <c r="G55" s="15">
        <v>4</v>
      </c>
      <c r="H55" s="15">
        <v>2</v>
      </c>
      <c r="I55" s="91"/>
      <c r="J55" s="15">
        <v>2</v>
      </c>
      <c r="K55" s="16">
        <v>2</v>
      </c>
    </row>
    <row r="56" spans="2:11" x14ac:dyDescent="0.2">
      <c r="B56" s="157"/>
      <c r="C56" s="4" t="s">
        <v>56</v>
      </c>
      <c r="D56" s="11">
        <v>2</v>
      </c>
      <c r="E56" s="11"/>
      <c r="F56" s="11">
        <v>2</v>
      </c>
      <c r="G56" s="11">
        <v>2</v>
      </c>
      <c r="H56" s="11">
        <v>2</v>
      </c>
      <c r="I56" s="92"/>
      <c r="J56" s="11"/>
      <c r="K56" s="17">
        <v>2</v>
      </c>
    </row>
    <row r="57" spans="2:11" x14ac:dyDescent="0.2">
      <c r="B57" s="157"/>
      <c r="C57" s="4" t="s">
        <v>64</v>
      </c>
      <c r="D57" s="11">
        <v>2</v>
      </c>
      <c r="E57" s="11"/>
      <c r="F57" s="11">
        <v>2</v>
      </c>
      <c r="G57" s="11"/>
      <c r="H57" s="11"/>
      <c r="I57" s="92">
        <v>2</v>
      </c>
      <c r="J57" s="11"/>
      <c r="K57" s="17">
        <v>2</v>
      </c>
    </row>
    <row r="58" spans="2:11" x14ac:dyDescent="0.2">
      <c r="B58" s="157"/>
      <c r="C58" s="4" t="s">
        <v>61</v>
      </c>
      <c r="D58" s="11">
        <v>2</v>
      </c>
      <c r="E58" s="11"/>
      <c r="F58" s="11">
        <v>2</v>
      </c>
      <c r="G58" s="11"/>
      <c r="H58" s="11"/>
      <c r="I58" s="92">
        <v>2</v>
      </c>
      <c r="J58" s="11"/>
      <c r="K58" s="17">
        <v>2</v>
      </c>
    </row>
    <row r="59" spans="2:11" x14ac:dyDescent="0.2">
      <c r="B59" s="159"/>
      <c r="C59" s="64" t="s">
        <v>65</v>
      </c>
      <c r="D59" s="65">
        <v>2</v>
      </c>
      <c r="E59" s="66"/>
      <c r="F59" s="66">
        <v>2</v>
      </c>
      <c r="G59" s="66"/>
      <c r="H59" s="66"/>
      <c r="I59" s="96">
        <v>2</v>
      </c>
      <c r="J59" s="66"/>
      <c r="K59" s="67">
        <v>2</v>
      </c>
    </row>
    <row r="60" spans="2:11" s="26" customFormat="1" x14ac:dyDescent="0.2">
      <c r="B60" s="68"/>
      <c r="C60" s="69"/>
      <c r="D60" s="62">
        <f t="shared" ref="D60:K60" si="7">SUM(D55:D59)</f>
        <v>10</v>
      </c>
      <c r="E60" s="62">
        <f t="shared" si="7"/>
        <v>2</v>
      </c>
      <c r="F60" s="62">
        <f t="shared" si="7"/>
        <v>8</v>
      </c>
      <c r="G60" s="62">
        <f t="shared" si="7"/>
        <v>6</v>
      </c>
      <c r="H60" s="62">
        <f t="shared" si="7"/>
        <v>4</v>
      </c>
      <c r="I60" s="90">
        <f t="shared" si="7"/>
        <v>6</v>
      </c>
      <c r="J60" s="62">
        <f t="shared" si="7"/>
        <v>2</v>
      </c>
      <c r="K60" s="62">
        <f t="shared" si="7"/>
        <v>10</v>
      </c>
    </row>
    <row r="61" spans="2:11" ht="12" thickBot="1" x14ac:dyDescent="0.25">
      <c r="B61" s="9"/>
      <c r="D61" s="20"/>
      <c r="E61" s="20"/>
      <c r="F61" s="20"/>
      <c r="G61" s="20"/>
      <c r="H61" s="20"/>
      <c r="I61" s="95"/>
      <c r="J61" s="20"/>
      <c r="K61" s="20"/>
    </row>
    <row r="62" spans="2:11" x14ac:dyDescent="0.2">
      <c r="B62" s="156" t="s">
        <v>44</v>
      </c>
      <c r="C62" s="14" t="s">
        <v>55</v>
      </c>
      <c r="D62" s="15">
        <v>2</v>
      </c>
      <c r="E62" s="15">
        <v>2</v>
      </c>
      <c r="F62" s="15"/>
      <c r="G62" s="15">
        <v>4</v>
      </c>
      <c r="H62" s="15">
        <v>2</v>
      </c>
      <c r="I62" s="91"/>
      <c r="J62" s="15">
        <v>2</v>
      </c>
      <c r="K62" s="16">
        <v>2</v>
      </c>
    </row>
    <row r="63" spans="2:11" x14ac:dyDescent="0.2">
      <c r="B63" s="157"/>
      <c r="C63" s="4" t="s">
        <v>56</v>
      </c>
      <c r="D63" s="11">
        <v>2</v>
      </c>
      <c r="E63" s="11"/>
      <c r="F63" s="11">
        <v>2</v>
      </c>
      <c r="G63" s="11">
        <v>2</v>
      </c>
      <c r="H63" s="11">
        <v>2</v>
      </c>
      <c r="I63" s="92"/>
      <c r="J63" s="11"/>
      <c r="K63" s="17">
        <v>2</v>
      </c>
    </row>
    <row r="64" spans="2:11" x14ac:dyDescent="0.2">
      <c r="B64" s="157"/>
      <c r="C64" s="4" t="s">
        <v>64</v>
      </c>
      <c r="D64" s="11">
        <v>2</v>
      </c>
      <c r="E64" s="11"/>
      <c r="F64" s="11">
        <v>2</v>
      </c>
      <c r="G64" s="11"/>
      <c r="H64" s="11"/>
      <c r="I64" s="92">
        <v>2</v>
      </c>
      <c r="J64" s="11"/>
      <c r="K64" s="17">
        <v>2</v>
      </c>
    </row>
    <row r="65" spans="2:11" x14ac:dyDescent="0.2">
      <c r="B65" s="157"/>
      <c r="C65" s="4" t="s">
        <v>66</v>
      </c>
      <c r="D65" s="11">
        <v>2</v>
      </c>
      <c r="E65" s="11"/>
      <c r="F65" s="11">
        <v>2</v>
      </c>
      <c r="G65" s="11"/>
      <c r="H65" s="11"/>
      <c r="I65" s="92">
        <v>2</v>
      </c>
      <c r="J65" s="11"/>
      <c r="K65" s="17">
        <v>2</v>
      </c>
    </row>
    <row r="66" spans="2:11" s="26" customFormat="1" x14ac:dyDescent="0.2">
      <c r="B66" s="68"/>
      <c r="C66" s="69"/>
      <c r="D66" s="62">
        <f t="shared" ref="D66:K66" si="8">SUM(D62:D65)</f>
        <v>8</v>
      </c>
      <c r="E66" s="62">
        <f t="shared" si="8"/>
        <v>2</v>
      </c>
      <c r="F66" s="62">
        <f t="shared" si="8"/>
        <v>6</v>
      </c>
      <c r="G66" s="62">
        <f t="shared" si="8"/>
        <v>6</v>
      </c>
      <c r="H66" s="62">
        <f t="shared" si="8"/>
        <v>4</v>
      </c>
      <c r="I66" s="90">
        <f t="shared" si="8"/>
        <v>4</v>
      </c>
      <c r="J66" s="62">
        <f t="shared" si="8"/>
        <v>2</v>
      </c>
      <c r="K66" s="62">
        <f t="shared" si="8"/>
        <v>8</v>
      </c>
    </row>
    <row r="67" spans="2:11" ht="12" thickBot="1" x14ac:dyDescent="0.25">
      <c r="B67" s="9"/>
      <c r="D67" s="20"/>
      <c r="E67" s="20"/>
      <c r="F67" s="20"/>
      <c r="G67" s="20"/>
      <c r="H67" s="20"/>
      <c r="I67" s="95"/>
      <c r="J67" s="20"/>
      <c r="K67" s="20"/>
    </row>
    <row r="68" spans="2:11" x14ac:dyDescent="0.2">
      <c r="B68" s="156" t="s">
        <v>130</v>
      </c>
      <c r="C68" s="14" t="s">
        <v>55</v>
      </c>
      <c r="D68" s="15">
        <v>2</v>
      </c>
      <c r="E68" s="15">
        <v>2</v>
      </c>
      <c r="F68" s="15"/>
      <c r="G68" s="15">
        <v>4</v>
      </c>
      <c r="H68" s="15">
        <v>2</v>
      </c>
      <c r="I68" s="91"/>
      <c r="J68" s="15">
        <v>2</v>
      </c>
      <c r="K68" s="16">
        <v>2</v>
      </c>
    </row>
    <row r="69" spans="2:11" x14ac:dyDescent="0.2">
      <c r="B69" s="157"/>
      <c r="C69" s="4" t="s">
        <v>67</v>
      </c>
      <c r="D69" s="11">
        <v>2</v>
      </c>
      <c r="E69" s="11"/>
      <c r="F69" s="11">
        <v>2</v>
      </c>
      <c r="G69" s="11">
        <v>2</v>
      </c>
      <c r="H69" s="11">
        <v>2</v>
      </c>
      <c r="I69" s="92"/>
      <c r="J69" s="11"/>
      <c r="K69" s="17">
        <v>2</v>
      </c>
    </row>
    <row r="70" spans="2:11" x14ac:dyDescent="0.2">
      <c r="B70" s="157"/>
      <c r="C70" s="4" t="s">
        <v>68</v>
      </c>
      <c r="D70" s="11">
        <v>4</v>
      </c>
      <c r="E70" s="11"/>
      <c r="F70" s="11">
        <v>4</v>
      </c>
      <c r="G70" s="11"/>
      <c r="H70" s="11"/>
      <c r="I70" s="92">
        <v>4</v>
      </c>
      <c r="J70" s="11"/>
      <c r="K70" s="17">
        <v>4</v>
      </c>
    </row>
    <row r="71" spans="2:11" s="26" customFormat="1" x14ac:dyDescent="0.2">
      <c r="B71" s="68"/>
      <c r="C71" s="69"/>
      <c r="D71" s="62">
        <f t="shared" ref="D71:K71" si="9">SUM(D68:D70)</f>
        <v>8</v>
      </c>
      <c r="E71" s="62">
        <f t="shared" si="9"/>
        <v>2</v>
      </c>
      <c r="F71" s="62">
        <f t="shared" si="9"/>
        <v>6</v>
      </c>
      <c r="G71" s="62">
        <f t="shared" si="9"/>
        <v>6</v>
      </c>
      <c r="H71" s="62">
        <f t="shared" si="9"/>
        <v>4</v>
      </c>
      <c r="I71" s="90">
        <f t="shared" si="9"/>
        <v>4</v>
      </c>
      <c r="J71" s="62">
        <f t="shared" si="9"/>
        <v>2</v>
      </c>
      <c r="K71" s="62">
        <f t="shared" si="9"/>
        <v>8</v>
      </c>
    </row>
    <row r="72" spans="2:11" ht="15.6" customHeight="1" thickBot="1" x14ac:dyDescent="0.25">
      <c r="B72" s="9"/>
      <c r="D72" s="20"/>
      <c r="E72" s="20"/>
      <c r="F72" s="20"/>
      <c r="G72" s="20"/>
      <c r="H72" s="20"/>
      <c r="I72" s="95"/>
      <c r="J72" s="20"/>
      <c r="K72" s="20"/>
    </row>
    <row r="73" spans="2:11" ht="12" thickBot="1" x14ac:dyDescent="0.25">
      <c r="B73" s="156" t="s">
        <v>45</v>
      </c>
      <c r="C73" s="14" t="s">
        <v>55</v>
      </c>
      <c r="D73" s="15">
        <v>1</v>
      </c>
      <c r="E73" s="15">
        <v>1</v>
      </c>
      <c r="F73" s="15"/>
      <c r="G73" s="15">
        <v>2</v>
      </c>
      <c r="H73" s="15">
        <v>1</v>
      </c>
      <c r="I73" s="91"/>
      <c r="J73" s="15">
        <v>1</v>
      </c>
      <c r="K73" s="16">
        <v>1</v>
      </c>
    </row>
    <row r="74" spans="2:11" ht="12" thickBot="1" x14ac:dyDescent="0.25">
      <c r="B74" s="157"/>
      <c r="C74" s="4" t="s">
        <v>69</v>
      </c>
      <c r="D74" s="15">
        <v>1</v>
      </c>
      <c r="E74" s="11"/>
      <c r="F74" s="11">
        <v>1</v>
      </c>
      <c r="G74" s="11">
        <v>1</v>
      </c>
      <c r="H74" s="11">
        <v>1</v>
      </c>
      <c r="I74" s="92"/>
      <c r="J74" s="11"/>
      <c r="K74" s="17">
        <v>1</v>
      </c>
    </row>
    <row r="75" spans="2:11" ht="12" thickBot="1" x14ac:dyDescent="0.25">
      <c r="B75" s="157"/>
      <c r="C75" s="4" t="s">
        <v>70</v>
      </c>
      <c r="D75" s="15">
        <v>1</v>
      </c>
      <c r="E75" s="11"/>
      <c r="F75" s="11">
        <v>1</v>
      </c>
      <c r="G75" s="11"/>
      <c r="H75" s="11"/>
      <c r="I75" s="92">
        <v>1</v>
      </c>
      <c r="J75" s="11"/>
      <c r="K75" s="17">
        <v>1</v>
      </c>
    </row>
    <row r="76" spans="2:11" x14ac:dyDescent="0.2">
      <c r="B76" s="157"/>
      <c r="C76" s="4" t="s">
        <v>71</v>
      </c>
      <c r="D76" s="15">
        <v>1</v>
      </c>
      <c r="E76" s="11"/>
      <c r="F76" s="11">
        <v>1</v>
      </c>
      <c r="G76" s="11"/>
      <c r="H76" s="11"/>
      <c r="I76" s="92">
        <v>1</v>
      </c>
      <c r="J76" s="11"/>
      <c r="K76" s="17">
        <v>1</v>
      </c>
    </row>
    <row r="77" spans="2:11" ht="12" thickBot="1" x14ac:dyDescent="0.25">
      <c r="B77" s="158"/>
      <c r="C77" s="12"/>
      <c r="D77" s="18"/>
      <c r="E77" s="13"/>
      <c r="F77" s="13"/>
      <c r="G77" s="13"/>
      <c r="H77" s="13"/>
      <c r="I77" s="93"/>
      <c r="J77" s="13"/>
      <c r="K77" s="19"/>
    </row>
    <row r="78" spans="2:11" s="26" customFormat="1" ht="15.6" customHeight="1" x14ac:dyDescent="0.2">
      <c r="B78" s="25"/>
      <c r="D78" s="27">
        <f t="shared" ref="D78:K78" si="10">SUM(D73:D77)</f>
        <v>4</v>
      </c>
      <c r="E78" s="27">
        <f t="shared" si="10"/>
        <v>1</v>
      </c>
      <c r="F78" s="27">
        <f t="shared" si="10"/>
        <v>3</v>
      </c>
      <c r="G78" s="27">
        <f t="shared" si="10"/>
        <v>3</v>
      </c>
      <c r="H78" s="27">
        <f t="shared" si="10"/>
        <v>2</v>
      </c>
      <c r="I78" s="95">
        <f t="shared" si="10"/>
        <v>2</v>
      </c>
      <c r="J78" s="27">
        <f t="shared" si="10"/>
        <v>1</v>
      </c>
      <c r="K78" s="27">
        <f t="shared" si="10"/>
        <v>4</v>
      </c>
    </row>
    <row r="79" spans="2:11" ht="15.6" customHeight="1" thickBot="1" x14ac:dyDescent="0.25">
      <c r="B79" s="9"/>
      <c r="D79" s="20"/>
      <c r="E79" s="20"/>
      <c r="F79" s="20"/>
      <c r="G79" s="20"/>
      <c r="H79" s="20"/>
      <c r="I79" s="95"/>
      <c r="J79" s="20"/>
      <c r="K79" s="20"/>
    </row>
    <row r="80" spans="2:11" ht="12" thickBot="1" x14ac:dyDescent="0.25">
      <c r="B80" s="156" t="s">
        <v>46</v>
      </c>
      <c r="C80" s="14" t="s">
        <v>55</v>
      </c>
      <c r="D80" s="15">
        <v>1</v>
      </c>
      <c r="E80" s="15">
        <v>1</v>
      </c>
      <c r="F80" s="15"/>
      <c r="G80" s="15">
        <v>2</v>
      </c>
      <c r="H80" s="15">
        <v>1</v>
      </c>
      <c r="I80" s="91"/>
      <c r="J80" s="15">
        <v>1</v>
      </c>
      <c r="K80" s="16">
        <v>1</v>
      </c>
    </row>
    <row r="81" spans="2:11" ht="12" thickBot="1" x14ac:dyDescent="0.25">
      <c r="B81" s="157"/>
      <c r="C81" s="4" t="s">
        <v>69</v>
      </c>
      <c r="D81" s="15">
        <v>1</v>
      </c>
      <c r="E81" s="11"/>
      <c r="F81" s="11">
        <v>1</v>
      </c>
      <c r="G81" s="11">
        <v>1</v>
      </c>
      <c r="H81" s="11">
        <v>1</v>
      </c>
      <c r="I81" s="92"/>
      <c r="J81" s="11"/>
      <c r="K81" s="17">
        <v>1</v>
      </c>
    </row>
    <row r="82" spans="2:11" ht="12" thickBot="1" x14ac:dyDescent="0.25">
      <c r="B82" s="157"/>
      <c r="C82" s="4" t="s">
        <v>72</v>
      </c>
      <c r="D82" s="15">
        <v>1</v>
      </c>
      <c r="E82" s="11"/>
      <c r="F82" s="11">
        <v>1</v>
      </c>
      <c r="G82" s="11"/>
      <c r="H82" s="11"/>
      <c r="I82" s="92">
        <v>1</v>
      </c>
      <c r="J82" s="11"/>
      <c r="K82" s="17">
        <v>1</v>
      </c>
    </row>
    <row r="83" spans="2:11" x14ac:dyDescent="0.2">
      <c r="B83" s="157"/>
      <c r="C83" s="4" t="s">
        <v>73</v>
      </c>
      <c r="D83" s="15">
        <v>1</v>
      </c>
      <c r="E83" s="11"/>
      <c r="F83" s="11">
        <v>1</v>
      </c>
      <c r="G83" s="11"/>
      <c r="H83" s="11"/>
      <c r="I83" s="92">
        <v>1</v>
      </c>
      <c r="J83" s="11"/>
      <c r="K83" s="17">
        <v>1</v>
      </c>
    </row>
    <row r="84" spans="2:11" x14ac:dyDescent="0.2">
      <c r="B84" s="159"/>
      <c r="C84" s="64" t="s">
        <v>63</v>
      </c>
      <c r="D84" s="65">
        <v>1</v>
      </c>
      <c r="E84" s="66"/>
      <c r="F84" s="66">
        <v>1</v>
      </c>
      <c r="G84" s="66"/>
      <c r="H84" s="66"/>
      <c r="I84" s="96">
        <v>1</v>
      </c>
      <c r="J84" s="66"/>
      <c r="K84" s="67">
        <v>1</v>
      </c>
    </row>
    <row r="85" spans="2:11" s="26" customFormat="1" x14ac:dyDescent="0.2">
      <c r="B85" s="68"/>
      <c r="C85" s="69"/>
      <c r="D85" s="62">
        <f t="shared" ref="D85:K85" si="11">SUM(D80:D84)</f>
        <v>5</v>
      </c>
      <c r="E85" s="62">
        <f t="shared" si="11"/>
        <v>1</v>
      </c>
      <c r="F85" s="62">
        <f t="shared" si="11"/>
        <v>4</v>
      </c>
      <c r="G85" s="62">
        <f t="shared" si="11"/>
        <v>3</v>
      </c>
      <c r="H85" s="62">
        <f t="shared" si="11"/>
        <v>2</v>
      </c>
      <c r="I85" s="90">
        <f t="shared" si="11"/>
        <v>3</v>
      </c>
      <c r="J85" s="62">
        <f t="shared" si="11"/>
        <v>1</v>
      </c>
      <c r="K85" s="62">
        <f t="shared" si="11"/>
        <v>5</v>
      </c>
    </row>
    <row r="86" spans="2:11" ht="12" thickBot="1" x14ac:dyDescent="0.25">
      <c r="B86" s="9"/>
      <c r="D86" s="20"/>
      <c r="E86" s="20"/>
      <c r="F86" s="20"/>
      <c r="G86" s="20"/>
      <c r="H86" s="20"/>
      <c r="I86" s="95"/>
      <c r="J86" s="20"/>
      <c r="K86" s="20"/>
    </row>
    <row r="87" spans="2:11" ht="12" thickBot="1" x14ac:dyDescent="0.25">
      <c r="B87" s="156" t="s">
        <v>47</v>
      </c>
      <c r="C87" s="14" t="s">
        <v>55</v>
      </c>
      <c r="D87" s="15">
        <v>1</v>
      </c>
      <c r="E87" s="15">
        <v>1</v>
      </c>
      <c r="F87" s="15"/>
      <c r="G87" s="15">
        <v>2</v>
      </c>
      <c r="H87" s="15">
        <v>1</v>
      </c>
      <c r="I87" s="91"/>
      <c r="J87" s="15">
        <v>1</v>
      </c>
      <c r="K87" s="16">
        <v>1</v>
      </c>
    </row>
    <row r="88" spans="2:11" ht="12" thickBot="1" x14ac:dyDescent="0.25">
      <c r="B88" s="157"/>
      <c r="C88" s="4" t="s">
        <v>69</v>
      </c>
      <c r="D88" s="15">
        <v>1</v>
      </c>
      <c r="E88" s="11"/>
      <c r="F88" s="11">
        <v>1</v>
      </c>
      <c r="G88" s="11">
        <v>1</v>
      </c>
      <c r="H88" s="11">
        <v>1</v>
      </c>
      <c r="I88" s="92"/>
      <c r="J88" s="11"/>
      <c r="K88" s="17">
        <v>1</v>
      </c>
    </row>
    <row r="89" spans="2:11" ht="12" thickBot="1" x14ac:dyDescent="0.25">
      <c r="B89" s="157"/>
      <c r="C89" s="4" t="s">
        <v>72</v>
      </c>
      <c r="D89" s="15">
        <v>1</v>
      </c>
      <c r="E89" s="11"/>
      <c r="F89" s="11">
        <v>1</v>
      </c>
      <c r="G89" s="11"/>
      <c r="H89" s="11"/>
      <c r="I89" s="92">
        <v>1</v>
      </c>
      <c r="J89" s="11"/>
      <c r="K89" s="17">
        <v>1</v>
      </c>
    </row>
    <row r="90" spans="2:11" x14ac:dyDescent="0.2">
      <c r="B90" s="157"/>
      <c r="C90" s="4" t="s">
        <v>73</v>
      </c>
      <c r="D90" s="15">
        <v>1</v>
      </c>
      <c r="E90" s="11"/>
      <c r="F90" s="11">
        <v>1</v>
      </c>
      <c r="G90" s="11"/>
      <c r="H90" s="11"/>
      <c r="I90" s="92">
        <v>1</v>
      </c>
      <c r="J90" s="11"/>
      <c r="K90" s="17">
        <v>1</v>
      </c>
    </row>
    <row r="91" spans="2:11" x14ac:dyDescent="0.2">
      <c r="B91" s="159"/>
      <c r="C91" s="64" t="s">
        <v>63</v>
      </c>
      <c r="D91" s="65">
        <v>1</v>
      </c>
      <c r="E91" s="66"/>
      <c r="F91" s="66">
        <v>1</v>
      </c>
      <c r="G91" s="66"/>
      <c r="H91" s="66"/>
      <c r="I91" s="96">
        <v>1</v>
      </c>
      <c r="J91" s="66"/>
      <c r="K91" s="67">
        <v>1</v>
      </c>
    </row>
    <row r="92" spans="2:11" s="26" customFormat="1" x14ac:dyDescent="0.2">
      <c r="B92" s="68"/>
      <c r="C92" s="69"/>
      <c r="D92" s="62">
        <f t="shared" ref="D92:K92" si="12">SUM(D87:D91)</f>
        <v>5</v>
      </c>
      <c r="E92" s="62">
        <f t="shared" si="12"/>
        <v>1</v>
      </c>
      <c r="F92" s="62">
        <f t="shared" si="12"/>
        <v>4</v>
      </c>
      <c r="G92" s="62">
        <f t="shared" si="12"/>
        <v>3</v>
      </c>
      <c r="H92" s="62">
        <f t="shared" si="12"/>
        <v>2</v>
      </c>
      <c r="I92" s="90">
        <f t="shared" si="12"/>
        <v>3</v>
      </c>
      <c r="J92" s="62">
        <f t="shared" si="12"/>
        <v>1</v>
      </c>
      <c r="K92" s="62">
        <f t="shared" si="12"/>
        <v>5</v>
      </c>
    </row>
    <row r="93" spans="2:11" ht="12" thickBot="1" x14ac:dyDescent="0.25">
      <c r="B93" s="9"/>
      <c r="D93" s="20"/>
      <c r="E93" s="20"/>
      <c r="F93" s="20"/>
      <c r="G93" s="20"/>
      <c r="H93" s="20"/>
      <c r="I93" s="95"/>
      <c r="J93" s="20"/>
      <c r="K93" s="20"/>
    </row>
    <row r="94" spans="2:11" ht="33.75" x14ac:dyDescent="0.2">
      <c r="B94" s="59" t="s">
        <v>132</v>
      </c>
      <c r="C94" s="74" t="s">
        <v>74</v>
      </c>
      <c r="D94" s="15">
        <v>1</v>
      </c>
      <c r="E94" s="15"/>
      <c r="F94" s="15">
        <v>1</v>
      </c>
      <c r="G94" s="15"/>
      <c r="H94" s="15"/>
      <c r="I94" s="91">
        <v>1</v>
      </c>
      <c r="J94" s="15"/>
      <c r="K94" s="16">
        <v>1</v>
      </c>
    </row>
    <row r="95" spans="2:11" s="26" customFormat="1" x14ac:dyDescent="0.2">
      <c r="B95" s="68"/>
      <c r="C95" s="69"/>
      <c r="D95" s="62">
        <f>SUM(D94:D94)</f>
        <v>1</v>
      </c>
      <c r="E95" s="62"/>
      <c r="F95" s="62">
        <f>SUM(F94:F94)</f>
        <v>1</v>
      </c>
      <c r="G95" s="62"/>
      <c r="H95" s="62"/>
      <c r="I95" s="90">
        <f>SUM(I94:I94)</f>
        <v>1</v>
      </c>
      <c r="J95" s="62"/>
      <c r="K95" s="62">
        <f>SUM(K94:K94)</f>
        <v>1</v>
      </c>
    </row>
    <row r="96" spans="2:11" ht="12" thickBot="1" x14ac:dyDescent="0.25">
      <c r="B96" s="9"/>
      <c r="D96" s="20"/>
      <c r="E96" s="20"/>
      <c r="F96" s="20"/>
      <c r="G96" s="20"/>
      <c r="H96" s="20"/>
      <c r="I96" s="95"/>
      <c r="J96" s="20"/>
      <c r="K96" s="20"/>
    </row>
    <row r="97" spans="2:11" ht="37.5" customHeight="1" thickBot="1" x14ac:dyDescent="0.25">
      <c r="B97" s="156" t="s">
        <v>131</v>
      </c>
      <c r="C97" s="75" t="s">
        <v>75</v>
      </c>
      <c r="D97" s="15">
        <v>1</v>
      </c>
      <c r="E97" s="15"/>
      <c r="F97" s="15">
        <v>1</v>
      </c>
      <c r="G97" s="15"/>
      <c r="H97" s="15"/>
      <c r="I97" s="91">
        <v>1</v>
      </c>
      <c r="J97" s="15"/>
      <c r="K97" s="16">
        <v>1</v>
      </c>
    </row>
    <row r="98" spans="2:11" ht="30.75" customHeight="1" x14ac:dyDescent="0.2">
      <c r="B98" s="157"/>
      <c r="C98" s="76" t="s">
        <v>76</v>
      </c>
      <c r="D98" s="15">
        <v>1</v>
      </c>
      <c r="E98" s="15"/>
      <c r="F98" s="15">
        <v>1</v>
      </c>
      <c r="G98" s="15"/>
      <c r="H98" s="15"/>
      <c r="I98" s="91">
        <v>1</v>
      </c>
      <c r="J98" s="15"/>
      <c r="K98" s="16">
        <v>1</v>
      </c>
    </row>
    <row r="99" spans="2:11" s="26" customFormat="1" x14ac:dyDescent="0.2">
      <c r="B99" s="68"/>
      <c r="C99" s="69"/>
      <c r="D99" s="62">
        <f>SUM(D97:D98)</f>
        <v>2</v>
      </c>
      <c r="E99" s="62"/>
      <c r="F99" s="62">
        <f>SUM(F97:F98)</f>
        <v>2</v>
      </c>
      <c r="G99" s="62"/>
      <c r="H99" s="62"/>
      <c r="I99" s="90">
        <f>SUM(I97:I98)</f>
        <v>2</v>
      </c>
      <c r="J99" s="62"/>
      <c r="K99" s="62">
        <f>SUM(K97:K98)</f>
        <v>2</v>
      </c>
    </row>
    <row r="100" spans="2:11" ht="12" thickBot="1" x14ac:dyDescent="0.25">
      <c r="B100" s="9"/>
      <c r="D100" s="20"/>
      <c r="E100" s="20"/>
      <c r="F100" s="20"/>
      <c r="G100" s="20"/>
      <c r="H100" s="20"/>
      <c r="I100" s="95"/>
      <c r="J100" s="20"/>
      <c r="K100" s="20"/>
    </row>
    <row r="101" spans="2:11" ht="56.25" x14ac:dyDescent="0.2">
      <c r="B101" s="59" t="s">
        <v>133</v>
      </c>
      <c r="C101" s="74" t="s">
        <v>77</v>
      </c>
      <c r="D101" s="15">
        <v>1</v>
      </c>
      <c r="E101" s="15"/>
      <c r="F101" s="15"/>
      <c r="G101" s="15"/>
      <c r="H101" s="15"/>
      <c r="I101" s="91"/>
      <c r="J101" s="15"/>
      <c r="K101" s="16"/>
    </row>
    <row r="102" spans="2:11" s="26" customFormat="1" x14ac:dyDescent="0.2">
      <c r="B102" s="68"/>
      <c r="C102" s="69"/>
      <c r="D102" s="78">
        <f>SUM(D101:D101)</f>
        <v>1</v>
      </c>
      <c r="E102" s="62"/>
      <c r="F102" s="62"/>
      <c r="G102" s="62"/>
      <c r="H102" s="62"/>
      <c r="I102" s="90"/>
      <c r="J102" s="62"/>
      <c r="K102" s="62"/>
    </row>
    <row r="103" spans="2:11" ht="12" thickBot="1" x14ac:dyDescent="0.25">
      <c r="B103" s="9"/>
      <c r="E103" s="20"/>
      <c r="F103" s="20"/>
      <c r="G103" s="20"/>
      <c r="H103" s="20"/>
      <c r="I103" s="95"/>
      <c r="J103" s="20"/>
      <c r="K103" s="20"/>
    </row>
    <row r="104" spans="2:11" ht="33" customHeight="1" thickBot="1" x14ac:dyDescent="0.25">
      <c r="B104" s="156" t="s">
        <v>48</v>
      </c>
      <c r="C104" s="74" t="s">
        <v>54</v>
      </c>
      <c r="D104" s="15">
        <v>1</v>
      </c>
      <c r="E104" s="15"/>
      <c r="F104" s="15">
        <v>1</v>
      </c>
      <c r="G104" s="15"/>
      <c r="H104" s="15">
        <v>1</v>
      </c>
      <c r="I104" s="91"/>
      <c r="J104" s="15"/>
      <c r="K104" s="16">
        <v>1</v>
      </c>
    </row>
    <row r="105" spans="2:11" ht="26.25" customHeight="1" x14ac:dyDescent="0.2">
      <c r="B105" s="157"/>
      <c r="C105" s="76" t="s">
        <v>78</v>
      </c>
      <c r="D105" s="15">
        <v>1</v>
      </c>
      <c r="E105" s="15"/>
      <c r="F105" s="15">
        <v>1</v>
      </c>
      <c r="G105" s="15"/>
      <c r="H105" s="15">
        <v>1</v>
      </c>
      <c r="I105" s="91"/>
      <c r="J105" s="15"/>
      <c r="K105" s="16">
        <v>1</v>
      </c>
    </row>
    <row r="106" spans="2:11" s="26" customFormat="1" x14ac:dyDescent="0.2">
      <c r="B106" s="68"/>
      <c r="C106" s="69"/>
      <c r="D106" s="78">
        <f>SUM(D104:D105)</f>
        <v>2</v>
      </c>
      <c r="E106" s="62"/>
      <c r="F106" s="62">
        <f>SUM(F104:F105)</f>
        <v>2</v>
      </c>
      <c r="G106" s="62"/>
      <c r="H106" s="62">
        <f>SUM(H104:H105)</f>
        <v>2</v>
      </c>
      <c r="I106" s="90"/>
      <c r="J106" s="62"/>
      <c r="K106" s="62">
        <f>SUM(K104:K105)</f>
        <v>2</v>
      </c>
    </row>
    <row r="107" spans="2:11" ht="12" thickBot="1" x14ac:dyDescent="0.25">
      <c r="B107" s="9"/>
    </row>
    <row r="108" spans="2:11" s="8" customFormat="1" ht="12" thickBot="1" x14ac:dyDescent="0.25">
      <c r="B108" s="164" t="s">
        <v>79</v>
      </c>
      <c r="C108" s="165"/>
      <c r="D108" s="79">
        <f>D106+D102+D99+D95+D92+D85+D78+D71+D66+D60+D53+D46+D41+D34+D28+D21+D14+D7</f>
        <v>98</v>
      </c>
      <c r="I108" s="99"/>
    </row>
    <row r="110" spans="2:11" ht="22.5" x14ac:dyDescent="0.2">
      <c r="C110" s="82" t="s">
        <v>135</v>
      </c>
      <c r="D110" s="82" t="s">
        <v>8</v>
      </c>
      <c r="E110" s="77" t="s">
        <v>2</v>
      </c>
      <c r="F110" s="77" t="s">
        <v>50</v>
      </c>
      <c r="G110" s="77" t="s">
        <v>1</v>
      </c>
      <c r="H110" s="77" t="s">
        <v>51</v>
      </c>
      <c r="I110" s="88" t="s">
        <v>52</v>
      </c>
      <c r="J110" s="77" t="s">
        <v>4</v>
      </c>
      <c r="K110" s="77" t="s">
        <v>5</v>
      </c>
    </row>
    <row r="111" spans="2:11" s="22" customFormat="1" x14ac:dyDescent="0.2">
      <c r="C111" s="80" t="s">
        <v>80</v>
      </c>
      <c r="D111" s="5">
        <v>98</v>
      </c>
      <c r="E111" s="5">
        <f t="shared" ref="E111:K111" si="13">E106+E102+E99+E95+E92+E85+E78+E71+E66+E60+E53+E46+E41+E34+E28+E21+E14+E7</f>
        <v>19</v>
      </c>
      <c r="F111" s="5">
        <f t="shared" si="13"/>
        <v>78</v>
      </c>
      <c r="G111" s="5">
        <f t="shared" si="13"/>
        <v>57</v>
      </c>
      <c r="H111" s="5">
        <f t="shared" si="13"/>
        <v>42</v>
      </c>
      <c r="I111" s="89">
        <f t="shared" si="13"/>
        <v>55</v>
      </c>
      <c r="J111" s="5">
        <f t="shared" si="13"/>
        <v>20</v>
      </c>
      <c r="K111" s="5">
        <f t="shared" si="13"/>
        <v>97</v>
      </c>
    </row>
    <row r="112" spans="2:11" x14ac:dyDescent="0.2">
      <c r="C112" s="81" t="s">
        <v>81</v>
      </c>
      <c r="D112" s="5" t="s">
        <v>134</v>
      </c>
      <c r="E112" s="5">
        <v>10</v>
      </c>
      <c r="F112" s="5">
        <v>77</v>
      </c>
      <c r="G112" s="5">
        <v>18</v>
      </c>
      <c r="H112" s="5">
        <v>16</v>
      </c>
      <c r="I112" s="89">
        <v>2</v>
      </c>
      <c r="J112" s="5">
        <v>128</v>
      </c>
      <c r="K112" s="5">
        <v>10</v>
      </c>
    </row>
    <row r="113" spans="3:11" x14ac:dyDescent="0.2">
      <c r="C113" s="4"/>
      <c r="D113" s="5"/>
      <c r="E113" s="5">
        <f t="shared" ref="E113:K113" si="14">E112+E111</f>
        <v>29</v>
      </c>
      <c r="F113" s="5">
        <f t="shared" si="14"/>
        <v>155</v>
      </c>
      <c r="G113" s="5">
        <f t="shared" si="14"/>
        <v>75</v>
      </c>
      <c r="H113" s="5">
        <f t="shared" si="14"/>
        <v>58</v>
      </c>
      <c r="I113" s="89">
        <f t="shared" si="14"/>
        <v>57</v>
      </c>
      <c r="J113" s="5">
        <f t="shared" si="14"/>
        <v>148</v>
      </c>
      <c r="K113" s="5">
        <f t="shared" si="14"/>
        <v>107</v>
      </c>
    </row>
  </sheetData>
  <mergeCells count="18">
    <mergeCell ref="B36:B40"/>
    <mergeCell ref="B43:B45"/>
    <mergeCell ref="B48:B52"/>
    <mergeCell ref="B55:B59"/>
    <mergeCell ref="B62:B65"/>
    <mergeCell ref="B108:C108"/>
    <mergeCell ref="B97:B98"/>
    <mergeCell ref="B104:B105"/>
    <mergeCell ref="B68:B70"/>
    <mergeCell ref="B73:B77"/>
    <mergeCell ref="B80:B84"/>
    <mergeCell ref="B87:B91"/>
    <mergeCell ref="B9:B13"/>
    <mergeCell ref="B16:B20"/>
    <mergeCell ref="B23:B27"/>
    <mergeCell ref="B30:B33"/>
    <mergeCell ref="B3:K3"/>
    <mergeCell ref="B5:B6"/>
  </mergeCells>
  <pageMargins left="0.7" right="0.7" top="0.75" bottom="0.75" header="0.3" footer="0.3"/>
  <pageSetup paperSize="1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C94E4-8CAE-42A8-AD5C-E26216A56974}">
  <sheetPr>
    <tabColor theme="5" tint="0.59999389629810485"/>
  </sheetPr>
  <dimension ref="B2:I110"/>
  <sheetViews>
    <sheetView tabSelected="1" topLeftCell="A130" zoomScale="130" zoomScaleNormal="130" workbookViewId="0">
      <selection activeCell="H116" sqref="H116"/>
    </sheetView>
  </sheetViews>
  <sheetFormatPr baseColWidth="10" defaultColWidth="11.42578125" defaultRowHeight="11.25" x14ac:dyDescent="0.2"/>
  <cols>
    <col min="1" max="1" width="2.140625" style="87" customWidth="1"/>
    <col min="2" max="2" width="15.85546875" style="87" customWidth="1"/>
    <col min="3" max="3" width="20.85546875" style="87" bestFit="1" customWidth="1"/>
    <col min="4" max="4" width="11.42578125" style="87"/>
    <col min="5" max="5" width="14.140625" style="87" customWidth="1"/>
    <col min="6" max="6" width="15.140625" style="87" customWidth="1"/>
    <col min="7" max="7" width="16.140625" style="87" customWidth="1"/>
    <col min="8" max="8" width="11.5703125" style="87" customWidth="1"/>
    <col min="9" max="9" width="9.7109375" style="87" customWidth="1"/>
    <col min="10" max="10" width="11.42578125" style="87"/>
    <col min="11" max="11" width="12.7109375" style="87" bestFit="1" customWidth="1"/>
    <col min="12" max="16384" width="11.42578125" style="87"/>
  </cols>
  <sheetData>
    <row r="2" spans="2:9" ht="12" thickBot="1" x14ac:dyDescent="0.25"/>
    <row r="3" spans="2:9" ht="15" customHeight="1" thickBot="1" x14ac:dyDescent="0.25">
      <c r="B3" s="166" t="s">
        <v>82</v>
      </c>
      <c r="C3" s="167"/>
      <c r="D3" s="167"/>
      <c r="E3" s="167"/>
      <c r="F3" s="167"/>
      <c r="G3" s="167"/>
      <c r="H3" s="167"/>
      <c r="I3" s="168"/>
    </row>
    <row r="4" spans="2:9" s="100" customFormat="1" ht="22.5" x14ac:dyDescent="0.2">
      <c r="B4" s="119"/>
      <c r="C4" s="123" t="s">
        <v>0</v>
      </c>
      <c r="D4" s="123" t="s">
        <v>49</v>
      </c>
      <c r="E4" s="123" t="s">
        <v>50</v>
      </c>
      <c r="F4" s="123" t="s">
        <v>51</v>
      </c>
      <c r="G4" s="123" t="s">
        <v>52</v>
      </c>
      <c r="H4" s="123" t="s">
        <v>4</v>
      </c>
      <c r="I4" s="124" t="s">
        <v>5</v>
      </c>
    </row>
    <row r="5" spans="2:9" x14ac:dyDescent="0.2">
      <c r="B5" s="169" t="s">
        <v>128</v>
      </c>
      <c r="C5" s="101" t="s">
        <v>53</v>
      </c>
      <c r="D5" s="89">
        <v>1</v>
      </c>
      <c r="E5" s="89">
        <v>1</v>
      </c>
      <c r="F5" s="89"/>
      <c r="G5" s="89">
        <v>1</v>
      </c>
      <c r="H5" s="102">
        <v>1</v>
      </c>
      <c r="I5" s="125">
        <v>1</v>
      </c>
    </row>
    <row r="6" spans="2:9" x14ac:dyDescent="0.2">
      <c r="B6" s="169"/>
      <c r="C6" s="101" t="s">
        <v>54</v>
      </c>
      <c r="D6" s="89">
        <v>1</v>
      </c>
      <c r="E6" s="89">
        <v>1</v>
      </c>
      <c r="F6" s="89"/>
      <c r="G6" s="89">
        <v>1</v>
      </c>
      <c r="H6" s="102"/>
      <c r="I6" s="125"/>
    </row>
    <row r="7" spans="2:9" s="99" customFormat="1" ht="12" thickBot="1" x14ac:dyDescent="0.25">
      <c r="B7" s="126"/>
      <c r="C7" s="127"/>
      <c r="D7" s="128">
        <f>SUM(D5:D6)</f>
        <v>2</v>
      </c>
      <c r="E7" s="128">
        <f>SUM(E5:E6)</f>
        <v>2</v>
      </c>
      <c r="F7" s="128">
        <f>SUM(F5:F6)</f>
        <v>0</v>
      </c>
      <c r="G7" s="128">
        <f>SUM(G5:G6)</f>
        <v>2</v>
      </c>
      <c r="H7" s="129">
        <v>1</v>
      </c>
      <c r="I7" s="130">
        <f>SUM(I5:I6)</f>
        <v>1</v>
      </c>
    </row>
    <row r="8" spans="2:9" ht="12" thickBot="1" x14ac:dyDescent="0.25">
      <c r="B8" s="100"/>
    </row>
    <row r="9" spans="2:9" x14ac:dyDescent="0.2">
      <c r="B9" s="170" t="s">
        <v>37</v>
      </c>
      <c r="C9" s="104" t="s">
        <v>55</v>
      </c>
      <c r="D9" s="91">
        <v>1</v>
      </c>
      <c r="E9" s="91">
        <v>1</v>
      </c>
      <c r="F9" s="91">
        <v>1</v>
      </c>
      <c r="G9" s="91"/>
      <c r="H9" s="91">
        <v>1</v>
      </c>
      <c r="I9" s="105">
        <v>1</v>
      </c>
    </row>
    <row r="10" spans="2:9" x14ac:dyDescent="0.2">
      <c r="B10" s="169"/>
      <c r="C10" s="101" t="s">
        <v>56</v>
      </c>
      <c r="D10" s="92">
        <v>1</v>
      </c>
      <c r="E10" s="92">
        <v>1</v>
      </c>
      <c r="F10" s="92"/>
      <c r="G10" s="92">
        <v>1</v>
      </c>
      <c r="H10" s="92"/>
      <c r="I10" s="106">
        <v>1</v>
      </c>
    </row>
    <row r="11" spans="2:9" x14ac:dyDescent="0.2">
      <c r="B11" s="169"/>
      <c r="C11" s="101" t="s">
        <v>57</v>
      </c>
      <c r="D11" s="92">
        <v>1</v>
      </c>
      <c r="E11" s="92">
        <v>1</v>
      </c>
      <c r="F11" s="92"/>
      <c r="G11" s="92">
        <v>1</v>
      </c>
      <c r="H11" s="92"/>
      <c r="I11" s="106"/>
    </row>
    <row r="12" spans="2:9" x14ac:dyDescent="0.2">
      <c r="B12" s="169"/>
      <c r="C12" s="101" t="s">
        <v>58</v>
      </c>
      <c r="D12" s="92">
        <v>1</v>
      </c>
      <c r="E12" s="92">
        <v>1</v>
      </c>
      <c r="F12" s="92"/>
      <c r="G12" s="92">
        <v>1</v>
      </c>
      <c r="H12" s="92"/>
      <c r="I12" s="106"/>
    </row>
    <row r="13" spans="2:9" ht="12" thickBot="1" x14ac:dyDescent="0.25">
      <c r="B13" s="171"/>
      <c r="C13" s="107" t="s">
        <v>59</v>
      </c>
      <c r="D13" s="108">
        <v>2</v>
      </c>
      <c r="E13" s="93">
        <v>2</v>
      </c>
      <c r="F13" s="93"/>
      <c r="G13" s="93">
        <v>2</v>
      </c>
      <c r="H13" s="93"/>
      <c r="I13" s="109"/>
    </row>
    <row r="14" spans="2:9" x14ac:dyDescent="0.2">
      <c r="B14" s="100"/>
      <c r="D14" s="94">
        <f t="shared" ref="D14:I14" si="0">SUM(D9:D13)</f>
        <v>6</v>
      </c>
      <c r="E14" s="94">
        <f t="shared" si="0"/>
        <v>6</v>
      </c>
      <c r="F14" s="94">
        <f t="shared" si="0"/>
        <v>1</v>
      </c>
      <c r="G14" s="94">
        <f t="shared" si="0"/>
        <v>5</v>
      </c>
      <c r="H14" s="94">
        <f t="shared" si="0"/>
        <v>1</v>
      </c>
      <c r="I14" s="94">
        <f t="shared" si="0"/>
        <v>2</v>
      </c>
    </row>
    <row r="15" spans="2:9" ht="15.6" customHeight="1" thickBot="1" x14ac:dyDescent="0.25">
      <c r="B15" s="100"/>
      <c r="D15" s="95"/>
      <c r="E15" s="95"/>
      <c r="F15" s="95"/>
      <c r="G15" s="95"/>
      <c r="H15" s="95"/>
      <c r="I15" s="95"/>
    </row>
    <row r="16" spans="2:9" x14ac:dyDescent="0.2">
      <c r="B16" s="170" t="s">
        <v>38</v>
      </c>
      <c r="C16" s="104" t="s">
        <v>55</v>
      </c>
      <c r="D16" s="91">
        <v>1</v>
      </c>
      <c r="E16" s="91">
        <v>1</v>
      </c>
      <c r="F16" s="91">
        <v>1</v>
      </c>
      <c r="G16" s="91"/>
      <c r="H16" s="91">
        <v>1</v>
      </c>
      <c r="I16" s="105">
        <v>1</v>
      </c>
    </row>
    <row r="17" spans="2:9" x14ac:dyDescent="0.2">
      <c r="B17" s="169"/>
      <c r="C17" s="101" t="s">
        <v>56</v>
      </c>
      <c r="D17" s="92">
        <v>1</v>
      </c>
      <c r="E17" s="92">
        <v>1</v>
      </c>
      <c r="F17" s="92"/>
      <c r="G17" s="92">
        <v>1</v>
      </c>
      <c r="H17" s="92"/>
      <c r="I17" s="106">
        <v>1</v>
      </c>
    </row>
    <row r="18" spans="2:9" x14ac:dyDescent="0.2">
      <c r="B18" s="169"/>
      <c r="C18" s="101" t="s">
        <v>58</v>
      </c>
      <c r="D18" s="92">
        <v>2</v>
      </c>
      <c r="E18" s="92">
        <v>2</v>
      </c>
      <c r="F18" s="92"/>
      <c r="G18" s="92">
        <v>2</v>
      </c>
      <c r="H18" s="92"/>
      <c r="I18" s="106"/>
    </row>
    <row r="19" spans="2:9" ht="12" thickBot="1" x14ac:dyDescent="0.25">
      <c r="B19" s="169"/>
      <c r="C19" s="107" t="s">
        <v>59</v>
      </c>
      <c r="D19" s="92">
        <v>2</v>
      </c>
      <c r="E19" s="92">
        <v>2</v>
      </c>
      <c r="F19" s="92"/>
      <c r="G19" s="92">
        <v>2</v>
      </c>
      <c r="H19" s="92"/>
      <c r="I19" s="106"/>
    </row>
    <row r="20" spans="2:9" x14ac:dyDescent="0.2">
      <c r="B20" s="172"/>
      <c r="C20" s="110" t="s">
        <v>60</v>
      </c>
      <c r="D20" s="97">
        <v>1</v>
      </c>
      <c r="E20" s="96">
        <v>1</v>
      </c>
      <c r="F20" s="96"/>
      <c r="G20" s="96">
        <v>1</v>
      </c>
      <c r="H20" s="96"/>
      <c r="I20" s="111"/>
    </row>
    <row r="21" spans="2:9" x14ac:dyDescent="0.2">
      <c r="B21" s="112"/>
      <c r="C21" s="101"/>
      <c r="D21" s="90">
        <f t="shared" ref="D21:I21" si="1">SUM(D16:D20)</f>
        <v>7</v>
      </c>
      <c r="E21" s="90">
        <f t="shared" si="1"/>
        <v>7</v>
      </c>
      <c r="F21" s="90">
        <f t="shared" si="1"/>
        <v>1</v>
      </c>
      <c r="G21" s="90">
        <f t="shared" si="1"/>
        <v>6</v>
      </c>
      <c r="H21" s="90">
        <f t="shared" si="1"/>
        <v>1</v>
      </c>
      <c r="I21" s="90">
        <f t="shared" si="1"/>
        <v>2</v>
      </c>
    </row>
    <row r="22" spans="2:9" ht="12" thickBot="1" x14ac:dyDescent="0.25">
      <c r="B22" s="100"/>
      <c r="D22" s="95"/>
      <c r="E22" s="95"/>
      <c r="F22" s="95"/>
      <c r="G22" s="95"/>
      <c r="H22" s="95"/>
      <c r="I22" s="95"/>
    </row>
    <row r="23" spans="2:9" x14ac:dyDescent="0.2">
      <c r="B23" s="170" t="s">
        <v>39</v>
      </c>
      <c r="C23" s="104" t="s">
        <v>55</v>
      </c>
      <c r="D23" s="91">
        <v>1</v>
      </c>
      <c r="E23" s="91">
        <v>1</v>
      </c>
      <c r="F23" s="91">
        <v>1</v>
      </c>
      <c r="G23" s="91"/>
      <c r="H23" s="91">
        <v>1</v>
      </c>
      <c r="I23" s="105">
        <v>1</v>
      </c>
    </row>
    <row r="24" spans="2:9" x14ac:dyDescent="0.2">
      <c r="B24" s="169"/>
      <c r="C24" s="101" t="s">
        <v>56</v>
      </c>
      <c r="D24" s="92">
        <v>1</v>
      </c>
      <c r="E24" s="92">
        <v>1</v>
      </c>
      <c r="F24" s="92"/>
      <c r="G24" s="92">
        <v>1</v>
      </c>
      <c r="H24" s="92"/>
      <c r="I24" s="106">
        <v>1</v>
      </c>
    </row>
    <row r="25" spans="2:9" x14ac:dyDescent="0.2">
      <c r="B25" s="169"/>
      <c r="C25" s="101" t="s">
        <v>58</v>
      </c>
      <c r="D25" s="92">
        <v>1</v>
      </c>
      <c r="E25" s="92">
        <v>1</v>
      </c>
      <c r="F25" s="92"/>
      <c r="G25" s="92">
        <v>1</v>
      </c>
      <c r="H25" s="92"/>
      <c r="I25" s="106"/>
    </row>
    <row r="26" spans="2:9" x14ac:dyDescent="0.2">
      <c r="B26" s="169"/>
      <c r="C26" s="101" t="s">
        <v>61</v>
      </c>
      <c r="D26" s="92">
        <v>1</v>
      </c>
      <c r="E26" s="92">
        <v>1</v>
      </c>
      <c r="F26" s="92"/>
      <c r="G26" s="92">
        <v>1</v>
      </c>
      <c r="H26" s="92"/>
      <c r="I26" s="106"/>
    </row>
    <row r="27" spans="2:9" x14ac:dyDescent="0.2">
      <c r="B27" s="172"/>
      <c r="C27" s="110" t="s">
        <v>60</v>
      </c>
      <c r="D27" s="97">
        <v>1</v>
      </c>
      <c r="E27" s="96">
        <v>1</v>
      </c>
      <c r="F27" s="96"/>
      <c r="G27" s="96">
        <v>1</v>
      </c>
      <c r="H27" s="96"/>
      <c r="I27" s="111"/>
    </row>
    <row r="28" spans="2:9" x14ac:dyDescent="0.2">
      <c r="B28" s="112"/>
      <c r="C28" s="101"/>
      <c r="D28" s="90">
        <f t="shared" ref="D28:I28" si="2">SUM(D23:D27)</f>
        <v>5</v>
      </c>
      <c r="E28" s="90">
        <f t="shared" si="2"/>
        <v>5</v>
      </c>
      <c r="F28" s="90">
        <f t="shared" si="2"/>
        <v>1</v>
      </c>
      <c r="G28" s="90">
        <f t="shared" si="2"/>
        <v>4</v>
      </c>
      <c r="H28" s="90">
        <f t="shared" si="2"/>
        <v>1</v>
      </c>
      <c r="I28" s="90">
        <f t="shared" si="2"/>
        <v>2</v>
      </c>
    </row>
    <row r="29" spans="2:9" ht="12" thickBot="1" x14ac:dyDescent="0.25">
      <c r="B29" s="100"/>
      <c r="D29" s="95"/>
      <c r="E29" s="95"/>
      <c r="F29" s="95"/>
      <c r="G29" s="95"/>
      <c r="H29" s="95"/>
      <c r="I29" s="95"/>
    </row>
    <row r="30" spans="2:9" x14ac:dyDescent="0.2">
      <c r="B30" s="170" t="s">
        <v>40</v>
      </c>
      <c r="C30" s="104" t="s">
        <v>55</v>
      </c>
      <c r="D30" s="91">
        <v>1</v>
      </c>
      <c r="E30" s="91">
        <v>1</v>
      </c>
      <c r="F30" s="91">
        <v>1</v>
      </c>
      <c r="G30" s="91"/>
      <c r="H30" s="91">
        <v>1</v>
      </c>
      <c r="I30" s="105">
        <v>1</v>
      </c>
    </row>
    <row r="31" spans="2:9" x14ac:dyDescent="0.2">
      <c r="B31" s="169"/>
      <c r="C31" s="101" t="s">
        <v>56</v>
      </c>
      <c r="D31" s="92">
        <v>1</v>
      </c>
      <c r="E31" s="92">
        <v>1</v>
      </c>
      <c r="F31" s="92"/>
      <c r="G31" s="92">
        <v>1</v>
      </c>
      <c r="H31" s="92"/>
      <c r="I31" s="106">
        <v>1</v>
      </c>
    </row>
    <row r="32" spans="2:9" x14ac:dyDescent="0.2">
      <c r="B32" s="169"/>
      <c r="C32" s="101" t="s">
        <v>58</v>
      </c>
      <c r="D32" s="92">
        <v>1</v>
      </c>
      <c r="E32" s="92">
        <v>1</v>
      </c>
      <c r="F32" s="92"/>
      <c r="G32" s="92">
        <v>1</v>
      </c>
      <c r="H32" s="92"/>
      <c r="I32" s="106"/>
    </row>
    <row r="33" spans="2:9" x14ac:dyDescent="0.2">
      <c r="B33" s="172"/>
      <c r="C33" s="110" t="s">
        <v>59</v>
      </c>
      <c r="D33" s="97">
        <v>1</v>
      </c>
      <c r="E33" s="97">
        <v>1</v>
      </c>
      <c r="F33" s="97"/>
      <c r="G33" s="97">
        <v>1</v>
      </c>
      <c r="H33" s="97"/>
      <c r="I33" s="113"/>
    </row>
    <row r="34" spans="2:9" x14ac:dyDescent="0.2">
      <c r="B34" s="112"/>
      <c r="C34" s="101"/>
      <c r="D34" s="90">
        <v>4</v>
      </c>
      <c r="E34" s="90">
        <f t="shared" ref="E34:I34" si="3">SUM(E30:E33)</f>
        <v>4</v>
      </c>
      <c r="F34" s="90">
        <f t="shared" si="3"/>
        <v>1</v>
      </c>
      <c r="G34" s="90">
        <f t="shared" si="3"/>
        <v>3</v>
      </c>
      <c r="H34" s="90">
        <f t="shared" si="3"/>
        <v>1</v>
      </c>
      <c r="I34" s="90">
        <f t="shared" si="3"/>
        <v>2</v>
      </c>
    </row>
    <row r="35" spans="2:9" ht="12" thickBot="1" x14ac:dyDescent="0.25">
      <c r="B35" s="100"/>
      <c r="D35" s="95"/>
      <c r="E35" s="95"/>
      <c r="F35" s="95"/>
      <c r="G35" s="95"/>
      <c r="H35" s="95"/>
      <c r="I35" s="95"/>
    </row>
    <row r="36" spans="2:9" ht="12" thickBot="1" x14ac:dyDescent="0.25">
      <c r="B36" s="170" t="s">
        <v>41</v>
      </c>
      <c r="C36" s="104" t="s">
        <v>55</v>
      </c>
      <c r="D36" s="91">
        <v>2</v>
      </c>
      <c r="E36" s="91">
        <v>2</v>
      </c>
      <c r="F36" s="91">
        <v>2</v>
      </c>
      <c r="G36" s="91"/>
      <c r="H36" s="91">
        <v>2</v>
      </c>
      <c r="I36" s="105">
        <v>2</v>
      </c>
    </row>
    <row r="37" spans="2:9" ht="12" thickBot="1" x14ac:dyDescent="0.25">
      <c r="B37" s="169"/>
      <c r="C37" s="101" t="s">
        <v>56</v>
      </c>
      <c r="D37" s="91">
        <v>2</v>
      </c>
      <c r="E37" s="91">
        <v>2</v>
      </c>
      <c r="F37" s="92"/>
      <c r="G37" s="92">
        <v>2</v>
      </c>
      <c r="H37" s="92"/>
      <c r="I37" s="105">
        <v>2</v>
      </c>
    </row>
    <row r="38" spans="2:9" ht="12" thickBot="1" x14ac:dyDescent="0.25">
      <c r="B38" s="169"/>
      <c r="C38" s="101" t="s">
        <v>58</v>
      </c>
      <c r="D38" s="91">
        <v>2</v>
      </c>
      <c r="E38" s="91">
        <v>2</v>
      </c>
      <c r="F38" s="92"/>
      <c r="G38" s="92">
        <v>2</v>
      </c>
      <c r="H38" s="92"/>
      <c r="I38" s="105"/>
    </row>
    <row r="39" spans="2:9" ht="12" thickBot="1" x14ac:dyDescent="0.25">
      <c r="B39" s="169"/>
      <c r="C39" s="101" t="s">
        <v>62</v>
      </c>
      <c r="D39" s="91">
        <v>2</v>
      </c>
      <c r="E39" s="91">
        <v>2</v>
      </c>
      <c r="F39" s="92"/>
      <c r="G39" s="92">
        <v>2</v>
      </c>
      <c r="H39" s="92"/>
      <c r="I39" s="105"/>
    </row>
    <row r="40" spans="2:9" x14ac:dyDescent="0.2">
      <c r="B40" s="172"/>
      <c r="C40" s="110" t="s">
        <v>63</v>
      </c>
      <c r="D40" s="114">
        <v>2</v>
      </c>
      <c r="E40" s="114">
        <v>2</v>
      </c>
      <c r="F40" s="96"/>
      <c r="G40" s="97">
        <v>2</v>
      </c>
      <c r="H40" s="96"/>
      <c r="I40" s="115"/>
    </row>
    <row r="41" spans="2:9" s="99" customFormat="1" x14ac:dyDescent="0.2">
      <c r="B41" s="88"/>
      <c r="C41" s="103"/>
      <c r="D41" s="116">
        <f t="shared" ref="D41:I41" si="4">SUM(D36:D40)</f>
        <v>10</v>
      </c>
      <c r="E41" s="90">
        <f t="shared" si="4"/>
        <v>10</v>
      </c>
      <c r="F41" s="90">
        <f t="shared" si="4"/>
        <v>2</v>
      </c>
      <c r="G41" s="90">
        <f t="shared" si="4"/>
        <v>8</v>
      </c>
      <c r="H41" s="90">
        <f t="shared" si="4"/>
        <v>2</v>
      </c>
      <c r="I41" s="90">
        <f t="shared" si="4"/>
        <v>4</v>
      </c>
    </row>
    <row r="42" spans="2:9" ht="12" thickBot="1" x14ac:dyDescent="0.25">
      <c r="B42" s="117"/>
      <c r="D42" s="118"/>
      <c r="E42" s="98"/>
      <c r="F42" s="98"/>
      <c r="G42" s="98"/>
      <c r="H42" s="98"/>
      <c r="I42" s="98"/>
    </row>
    <row r="43" spans="2:9" x14ac:dyDescent="0.2">
      <c r="B43" s="170" t="s">
        <v>129</v>
      </c>
      <c r="C43" s="104" t="s">
        <v>55</v>
      </c>
      <c r="D43" s="91">
        <v>2</v>
      </c>
      <c r="E43" s="91">
        <v>2</v>
      </c>
      <c r="F43" s="91">
        <v>2</v>
      </c>
      <c r="G43" s="91"/>
      <c r="H43" s="91">
        <v>2</v>
      </c>
      <c r="I43" s="105">
        <v>2</v>
      </c>
    </row>
    <row r="44" spans="2:9" x14ac:dyDescent="0.2">
      <c r="B44" s="169"/>
      <c r="C44" s="101" t="s">
        <v>56</v>
      </c>
      <c r="D44" s="92">
        <v>2</v>
      </c>
      <c r="E44" s="92">
        <v>2</v>
      </c>
      <c r="F44" s="92"/>
      <c r="G44" s="92">
        <v>2</v>
      </c>
      <c r="H44" s="92"/>
      <c r="I44" s="106">
        <v>2</v>
      </c>
    </row>
    <row r="45" spans="2:9" x14ac:dyDescent="0.2">
      <c r="B45" s="169"/>
      <c r="C45" s="101" t="s">
        <v>64</v>
      </c>
      <c r="D45" s="92">
        <v>4</v>
      </c>
      <c r="E45" s="92">
        <v>4</v>
      </c>
      <c r="F45" s="92"/>
      <c r="G45" s="92">
        <v>4</v>
      </c>
      <c r="H45" s="92"/>
      <c r="I45" s="106"/>
    </row>
    <row r="46" spans="2:9" x14ac:dyDescent="0.2">
      <c r="B46" s="112"/>
      <c r="C46" s="101"/>
      <c r="D46" s="90">
        <f t="shared" ref="D46:I46" si="5">SUM(D43:D45)</f>
        <v>8</v>
      </c>
      <c r="E46" s="90">
        <f t="shared" si="5"/>
        <v>8</v>
      </c>
      <c r="F46" s="90">
        <f t="shared" si="5"/>
        <v>2</v>
      </c>
      <c r="G46" s="90">
        <f t="shared" si="5"/>
        <v>6</v>
      </c>
      <c r="H46" s="90">
        <f t="shared" si="5"/>
        <v>2</v>
      </c>
      <c r="I46" s="90">
        <f t="shared" si="5"/>
        <v>4</v>
      </c>
    </row>
    <row r="47" spans="2:9" ht="12" thickBot="1" x14ac:dyDescent="0.25">
      <c r="B47" s="100"/>
      <c r="D47" s="95"/>
      <c r="E47" s="95"/>
      <c r="F47" s="95"/>
      <c r="G47" s="95"/>
      <c r="H47" s="95"/>
      <c r="I47" s="95"/>
    </row>
    <row r="48" spans="2:9" x14ac:dyDescent="0.2">
      <c r="B48" s="170" t="s">
        <v>42</v>
      </c>
      <c r="C48" s="104" t="s">
        <v>55</v>
      </c>
      <c r="D48" s="91">
        <v>2</v>
      </c>
      <c r="E48" s="91">
        <v>2</v>
      </c>
      <c r="F48" s="91">
        <v>2</v>
      </c>
      <c r="G48" s="91"/>
      <c r="H48" s="91">
        <v>2</v>
      </c>
      <c r="I48" s="105">
        <v>2</v>
      </c>
    </row>
    <row r="49" spans="2:9" x14ac:dyDescent="0.2">
      <c r="B49" s="169"/>
      <c r="C49" s="101" t="s">
        <v>56</v>
      </c>
      <c r="D49" s="92">
        <v>2</v>
      </c>
      <c r="E49" s="92"/>
      <c r="F49" s="92"/>
      <c r="G49" s="92">
        <v>2</v>
      </c>
      <c r="H49" s="92"/>
      <c r="I49" s="106">
        <v>2</v>
      </c>
    </row>
    <row r="50" spans="2:9" x14ac:dyDescent="0.2">
      <c r="B50" s="169"/>
      <c r="C50" s="101" t="s">
        <v>64</v>
      </c>
      <c r="D50" s="92">
        <v>2</v>
      </c>
      <c r="E50" s="92">
        <v>2</v>
      </c>
      <c r="F50" s="92"/>
      <c r="G50" s="92">
        <v>2</v>
      </c>
      <c r="H50" s="92"/>
      <c r="I50" s="106"/>
    </row>
    <row r="51" spans="2:9" x14ac:dyDescent="0.2">
      <c r="B51" s="169"/>
      <c r="C51" s="101" t="s">
        <v>61</v>
      </c>
      <c r="D51" s="92">
        <v>2</v>
      </c>
      <c r="E51" s="92">
        <v>2</v>
      </c>
      <c r="F51" s="92"/>
      <c r="G51" s="92">
        <v>2</v>
      </c>
      <c r="H51" s="92"/>
      <c r="I51" s="106"/>
    </row>
    <row r="52" spans="2:9" ht="12" thickBot="1" x14ac:dyDescent="0.25">
      <c r="B52" s="171"/>
      <c r="C52" s="107" t="s">
        <v>65</v>
      </c>
      <c r="D52" s="108">
        <v>2</v>
      </c>
      <c r="E52" s="93">
        <v>2</v>
      </c>
      <c r="F52" s="93"/>
      <c r="G52" s="93">
        <v>2</v>
      </c>
      <c r="H52" s="93"/>
      <c r="I52" s="109"/>
    </row>
    <row r="53" spans="2:9" x14ac:dyDescent="0.2">
      <c r="B53" s="131"/>
      <c r="C53" s="132"/>
      <c r="D53" s="94">
        <f t="shared" ref="D53:I53" si="6">SUM(D48:D52)</f>
        <v>10</v>
      </c>
      <c r="E53" s="94">
        <f t="shared" si="6"/>
        <v>8</v>
      </c>
      <c r="F53" s="94">
        <f t="shared" si="6"/>
        <v>2</v>
      </c>
      <c r="G53" s="94">
        <f t="shared" si="6"/>
        <v>8</v>
      </c>
      <c r="H53" s="94">
        <f t="shared" si="6"/>
        <v>2</v>
      </c>
      <c r="I53" s="94">
        <f t="shared" si="6"/>
        <v>4</v>
      </c>
    </row>
    <row r="54" spans="2:9" ht="12" thickBot="1" x14ac:dyDescent="0.25">
      <c r="B54" s="100"/>
      <c r="D54" s="95"/>
      <c r="E54" s="95"/>
      <c r="F54" s="95"/>
      <c r="G54" s="95"/>
      <c r="H54" s="95"/>
      <c r="I54" s="95"/>
    </row>
    <row r="55" spans="2:9" x14ac:dyDescent="0.2">
      <c r="B55" s="170" t="s">
        <v>43</v>
      </c>
      <c r="C55" s="104" t="s">
        <v>55</v>
      </c>
      <c r="D55" s="91">
        <v>2</v>
      </c>
      <c r="E55" s="91">
        <v>2</v>
      </c>
      <c r="F55" s="91">
        <v>2</v>
      </c>
      <c r="G55" s="91"/>
      <c r="H55" s="91">
        <v>2</v>
      </c>
      <c r="I55" s="105">
        <v>2</v>
      </c>
    </row>
    <row r="56" spans="2:9" x14ac:dyDescent="0.2">
      <c r="B56" s="169"/>
      <c r="C56" s="101" t="s">
        <v>56</v>
      </c>
      <c r="D56" s="92">
        <v>2</v>
      </c>
      <c r="E56" s="92">
        <v>2</v>
      </c>
      <c r="F56" s="92"/>
      <c r="G56" s="92">
        <v>2</v>
      </c>
      <c r="H56" s="92"/>
      <c r="I56" s="106">
        <v>2</v>
      </c>
    </row>
    <row r="57" spans="2:9" x14ac:dyDescent="0.2">
      <c r="B57" s="169"/>
      <c r="C57" s="101" t="s">
        <v>64</v>
      </c>
      <c r="D57" s="92">
        <v>2</v>
      </c>
      <c r="E57" s="92">
        <v>2</v>
      </c>
      <c r="F57" s="92"/>
      <c r="G57" s="92">
        <v>2</v>
      </c>
      <c r="H57" s="92"/>
      <c r="I57" s="106"/>
    </row>
    <row r="58" spans="2:9" x14ac:dyDescent="0.2">
      <c r="B58" s="169"/>
      <c r="C58" s="101" t="s">
        <v>61</v>
      </c>
      <c r="D58" s="92">
        <v>2</v>
      </c>
      <c r="E58" s="92">
        <v>2</v>
      </c>
      <c r="F58" s="92"/>
      <c r="G58" s="92">
        <v>2</v>
      </c>
      <c r="H58" s="92"/>
      <c r="I58" s="106"/>
    </row>
    <row r="59" spans="2:9" ht="12" thickBot="1" x14ac:dyDescent="0.25">
      <c r="B59" s="171"/>
      <c r="C59" s="107" t="s">
        <v>65</v>
      </c>
      <c r="D59" s="108">
        <v>2</v>
      </c>
      <c r="E59" s="93">
        <v>2</v>
      </c>
      <c r="F59" s="93"/>
      <c r="G59" s="93">
        <v>2</v>
      </c>
      <c r="H59" s="93"/>
      <c r="I59" s="109"/>
    </row>
    <row r="60" spans="2:9" x14ac:dyDescent="0.2">
      <c r="B60" s="131"/>
      <c r="C60" s="132"/>
      <c r="D60" s="94">
        <f t="shared" ref="D60:I60" si="7">SUM(D55:D59)</f>
        <v>10</v>
      </c>
      <c r="E60" s="94">
        <f t="shared" si="7"/>
        <v>10</v>
      </c>
      <c r="F60" s="94">
        <f t="shared" si="7"/>
        <v>2</v>
      </c>
      <c r="G60" s="94">
        <f t="shared" si="7"/>
        <v>8</v>
      </c>
      <c r="H60" s="94">
        <f t="shared" si="7"/>
        <v>2</v>
      </c>
      <c r="I60" s="94">
        <f t="shared" si="7"/>
        <v>4</v>
      </c>
    </row>
    <row r="61" spans="2:9" ht="12" thickBot="1" x14ac:dyDescent="0.25">
      <c r="B61" s="100"/>
      <c r="D61" s="95"/>
      <c r="E61" s="95"/>
      <c r="F61" s="95"/>
      <c r="G61" s="95"/>
      <c r="H61" s="95"/>
      <c r="I61" s="95"/>
    </row>
    <row r="62" spans="2:9" x14ac:dyDescent="0.2">
      <c r="B62" s="170" t="s">
        <v>44</v>
      </c>
      <c r="C62" s="104" t="s">
        <v>55</v>
      </c>
      <c r="D62" s="91">
        <v>2</v>
      </c>
      <c r="E62" s="91">
        <v>2</v>
      </c>
      <c r="F62" s="91">
        <v>2</v>
      </c>
      <c r="G62" s="91"/>
      <c r="H62" s="91">
        <v>2</v>
      </c>
      <c r="I62" s="105">
        <v>2</v>
      </c>
    </row>
    <row r="63" spans="2:9" x14ac:dyDescent="0.2">
      <c r="B63" s="169"/>
      <c r="C63" s="101" t="s">
        <v>56</v>
      </c>
      <c r="D63" s="92">
        <v>2</v>
      </c>
      <c r="E63" s="92">
        <v>2</v>
      </c>
      <c r="F63" s="92"/>
      <c r="G63" s="92">
        <v>2</v>
      </c>
      <c r="H63" s="92"/>
      <c r="I63" s="106">
        <v>2</v>
      </c>
    </row>
    <row r="64" spans="2:9" x14ac:dyDescent="0.2">
      <c r="B64" s="169"/>
      <c r="C64" s="101" t="s">
        <v>64</v>
      </c>
      <c r="D64" s="92">
        <v>2</v>
      </c>
      <c r="E64" s="92">
        <v>2</v>
      </c>
      <c r="F64" s="92"/>
      <c r="G64" s="92">
        <v>2</v>
      </c>
      <c r="H64" s="92"/>
      <c r="I64" s="106"/>
    </row>
    <row r="65" spans="2:9" ht="12" thickBot="1" x14ac:dyDescent="0.25">
      <c r="B65" s="171"/>
      <c r="C65" s="107" t="s">
        <v>66</v>
      </c>
      <c r="D65" s="108">
        <v>2</v>
      </c>
      <c r="E65" s="108">
        <v>2</v>
      </c>
      <c r="F65" s="108"/>
      <c r="G65" s="108">
        <v>2</v>
      </c>
      <c r="H65" s="108"/>
      <c r="I65" s="133"/>
    </row>
    <row r="66" spans="2:9" x14ac:dyDescent="0.2">
      <c r="B66" s="131"/>
      <c r="C66" s="132"/>
      <c r="D66" s="94">
        <f t="shared" ref="D66:I66" si="8">SUM(D62:D65)</f>
        <v>8</v>
      </c>
      <c r="E66" s="94">
        <f t="shared" si="8"/>
        <v>8</v>
      </c>
      <c r="F66" s="94">
        <f t="shared" si="8"/>
        <v>2</v>
      </c>
      <c r="G66" s="94">
        <f t="shared" si="8"/>
        <v>6</v>
      </c>
      <c r="H66" s="94">
        <f t="shared" si="8"/>
        <v>2</v>
      </c>
      <c r="I66" s="94">
        <f t="shared" si="8"/>
        <v>4</v>
      </c>
    </row>
    <row r="67" spans="2:9" ht="12" thickBot="1" x14ac:dyDescent="0.25">
      <c r="B67" s="100"/>
      <c r="D67" s="95"/>
      <c r="E67" s="95"/>
      <c r="F67" s="95"/>
      <c r="G67" s="95"/>
      <c r="H67" s="95"/>
      <c r="I67" s="95"/>
    </row>
    <row r="68" spans="2:9" x14ac:dyDescent="0.2">
      <c r="B68" s="170" t="s">
        <v>130</v>
      </c>
      <c r="C68" s="104" t="s">
        <v>55</v>
      </c>
      <c r="D68" s="91">
        <v>2</v>
      </c>
      <c r="E68" s="91">
        <v>2</v>
      </c>
      <c r="F68" s="91">
        <v>2</v>
      </c>
      <c r="G68" s="91"/>
      <c r="H68" s="91">
        <v>2</v>
      </c>
      <c r="I68" s="105">
        <v>2</v>
      </c>
    </row>
    <row r="69" spans="2:9" x14ac:dyDescent="0.2">
      <c r="B69" s="169"/>
      <c r="C69" s="101" t="s">
        <v>67</v>
      </c>
      <c r="D69" s="92">
        <v>2</v>
      </c>
      <c r="E69" s="92">
        <v>2</v>
      </c>
      <c r="F69" s="92"/>
      <c r="G69" s="92">
        <v>2</v>
      </c>
      <c r="H69" s="92"/>
      <c r="I69" s="106">
        <v>2</v>
      </c>
    </row>
    <row r="70" spans="2:9" ht="12" thickBot="1" x14ac:dyDescent="0.25">
      <c r="B70" s="171"/>
      <c r="C70" s="107" t="s">
        <v>68</v>
      </c>
      <c r="D70" s="108">
        <v>4</v>
      </c>
      <c r="E70" s="108">
        <v>4</v>
      </c>
      <c r="F70" s="108"/>
      <c r="G70" s="108">
        <v>4</v>
      </c>
      <c r="H70" s="108"/>
      <c r="I70" s="133"/>
    </row>
    <row r="71" spans="2:9" x14ac:dyDescent="0.2">
      <c r="B71" s="131"/>
      <c r="C71" s="132"/>
      <c r="D71" s="94">
        <f t="shared" ref="D71:I71" si="9">SUM(D68:D70)</f>
        <v>8</v>
      </c>
      <c r="E71" s="94">
        <f t="shared" si="9"/>
        <v>8</v>
      </c>
      <c r="F71" s="94">
        <f t="shared" si="9"/>
        <v>2</v>
      </c>
      <c r="G71" s="94">
        <f t="shared" si="9"/>
        <v>6</v>
      </c>
      <c r="H71" s="94">
        <f t="shared" si="9"/>
        <v>2</v>
      </c>
      <c r="I71" s="94">
        <f t="shared" si="9"/>
        <v>4</v>
      </c>
    </row>
    <row r="72" spans="2:9" ht="15.6" customHeight="1" thickBot="1" x14ac:dyDescent="0.25">
      <c r="B72" s="100"/>
      <c r="D72" s="95"/>
      <c r="E72" s="95"/>
      <c r="F72" s="95"/>
      <c r="G72" s="95"/>
      <c r="H72" s="95"/>
      <c r="I72" s="95"/>
    </row>
    <row r="73" spans="2:9" ht="12" thickBot="1" x14ac:dyDescent="0.25">
      <c r="B73" s="170" t="s">
        <v>45</v>
      </c>
      <c r="C73" s="104" t="s">
        <v>55</v>
      </c>
      <c r="D73" s="91">
        <v>1</v>
      </c>
      <c r="E73" s="91">
        <v>1</v>
      </c>
      <c r="F73" s="91">
        <v>1</v>
      </c>
      <c r="G73" s="91"/>
      <c r="H73" s="91">
        <v>1</v>
      </c>
      <c r="I73" s="105">
        <v>1</v>
      </c>
    </row>
    <row r="74" spans="2:9" ht="12" thickBot="1" x14ac:dyDescent="0.25">
      <c r="B74" s="169"/>
      <c r="C74" s="101" t="s">
        <v>69</v>
      </c>
      <c r="D74" s="91">
        <v>1</v>
      </c>
      <c r="E74" s="92">
        <v>1</v>
      </c>
      <c r="F74" s="92"/>
      <c r="G74" s="92">
        <v>1</v>
      </c>
      <c r="H74" s="92"/>
      <c r="I74" s="106">
        <v>1</v>
      </c>
    </row>
    <row r="75" spans="2:9" ht="12" thickBot="1" x14ac:dyDescent="0.25">
      <c r="B75" s="169"/>
      <c r="C75" s="101" t="s">
        <v>70</v>
      </c>
      <c r="D75" s="91">
        <v>1</v>
      </c>
      <c r="E75" s="92">
        <v>1</v>
      </c>
      <c r="F75" s="92"/>
      <c r="G75" s="92">
        <v>1</v>
      </c>
      <c r="H75" s="92"/>
      <c r="I75" s="106"/>
    </row>
    <row r="76" spans="2:9" ht="12" thickBot="1" x14ac:dyDescent="0.25">
      <c r="B76" s="171"/>
      <c r="C76" s="107" t="s">
        <v>71</v>
      </c>
      <c r="D76" s="134">
        <v>1</v>
      </c>
      <c r="E76" s="108">
        <v>1</v>
      </c>
      <c r="F76" s="108"/>
      <c r="G76" s="108">
        <v>1</v>
      </c>
      <c r="H76" s="108"/>
      <c r="I76" s="133"/>
    </row>
    <row r="77" spans="2:9" ht="15.6" customHeight="1" x14ac:dyDescent="0.2">
      <c r="B77" s="100"/>
      <c r="D77" s="95">
        <f t="shared" ref="D77:I77" si="10">SUM(D73:D76)</f>
        <v>4</v>
      </c>
      <c r="E77" s="95">
        <f t="shared" si="10"/>
        <v>4</v>
      </c>
      <c r="F77" s="95">
        <f t="shared" si="10"/>
        <v>1</v>
      </c>
      <c r="G77" s="95">
        <f t="shared" si="10"/>
        <v>3</v>
      </c>
      <c r="H77" s="95">
        <f t="shared" si="10"/>
        <v>1</v>
      </c>
      <c r="I77" s="95">
        <f t="shared" si="10"/>
        <v>2</v>
      </c>
    </row>
    <row r="78" spans="2:9" ht="15.6" customHeight="1" thickBot="1" x14ac:dyDescent="0.25">
      <c r="B78" s="100"/>
      <c r="D78" s="95"/>
      <c r="E78" s="95"/>
      <c r="F78" s="95"/>
      <c r="G78" s="95"/>
      <c r="H78" s="95"/>
      <c r="I78" s="95"/>
    </row>
    <row r="79" spans="2:9" ht="12" thickBot="1" x14ac:dyDescent="0.25">
      <c r="B79" s="170" t="s">
        <v>46</v>
      </c>
      <c r="C79" s="104" t="s">
        <v>55</v>
      </c>
      <c r="D79" s="91">
        <v>1</v>
      </c>
      <c r="E79" s="91">
        <v>1</v>
      </c>
      <c r="F79" s="91">
        <v>1</v>
      </c>
      <c r="G79" s="91"/>
      <c r="H79" s="91">
        <v>1</v>
      </c>
      <c r="I79" s="105">
        <v>1</v>
      </c>
    </row>
    <row r="80" spans="2:9" ht="12" thickBot="1" x14ac:dyDescent="0.25">
      <c r="B80" s="169"/>
      <c r="C80" s="101" t="s">
        <v>69</v>
      </c>
      <c r="D80" s="91">
        <v>1</v>
      </c>
      <c r="E80" s="92">
        <v>1</v>
      </c>
      <c r="F80" s="92"/>
      <c r="G80" s="92">
        <v>1</v>
      </c>
      <c r="H80" s="92"/>
      <c r="I80" s="106">
        <v>1</v>
      </c>
    </row>
    <row r="81" spans="2:9" ht="12" thickBot="1" x14ac:dyDescent="0.25">
      <c r="B81" s="169"/>
      <c r="C81" s="101" t="s">
        <v>72</v>
      </c>
      <c r="D81" s="91">
        <v>1</v>
      </c>
      <c r="E81" s="92">
        <v>1</v>
      </c>
      <c r="F81" s="92"/>
      <c r="G81" s="92">
        <v>1</v>
      </c>
      <c r="H81" s="92"/>
      <c r="I81" s="106"/>
    </row>
    <row r="82" spans="2:9" x14ac:dyDescent="0.2">
      <c r="B82" s="169"/>
      <c r="C82" s="101" t="s">
        <v>73</v>
      </c>
      <c r="D82" s="91">
        <v>1</v>
      </c>
      <c r="E82" s="92">
        <v>1</v>
      </c>
      <c r="F82" s="92"/>
      <c r="G82" s="92">
        <v>1</v>
      </c>
      <c r="H82" s="92"/>
      <c r="I82" s="106"/>
    </row>
    <row r="83" spans="2:9" ht="12" thickBot="1" x14ac:dyDescent="0.25">
      <c r="B83" s="171"/>
      <c r="C83" s="107" t="s">
        <v>63</v>
      </c>
      <c r="D83" s="108">
        <v>1</v>
      </c>
      <c r="E83" s="93">
        <v>1</v>
      </c>
      <c r="F83" s="93"/>
      <c r="G83" s="93">
        <v>1</v>
      </c>
      <c r="H83" s="93"/>
      <c r="I83" s="109"/>
    </row>
    <row r="84" spans="2:9" x14ac:dyDescent="0.2">
      <c r="B84" s="131"/>
      <c r="C84" s="132"/>
      <c r="D84" s="94">
        <f t="shared" ref="D84:I84" si="11">SUM(D79:D83)</f>
        <v>5</v>
      </c>
      <c r="E84" s="94">
        <f t="shared" si="11"/>
        <v>5</v>
      </c>
      <c r="F84" s="94">
        <f t="shared" si="11"/>
        <v>1</v>
      </c>
      <c r="G84" s="94">
        <f t="shared" si="11"/>
        <v>4</v>
      </c>
      <c r="H84" s="94">
        <f t="shared" si="11"/>
        <v>1</v>
      </c>
      <c r="I84" s="94">
        <f t="shared" si="11"/>
        <v>2</v>
      </c>
    </row>
    <row r="85" spans="2:9" ht="12" thickBot="1" x14ac:dyDescent="0.25">
      <c r="B85" s="100"/>
      <c r="D85" s="95"/>
      <c r="E85" s="95"/>
      <c r="F85" s="95"/>
      <c r="G85" s="95"/>
      <c r="H85" s="95"/>
      <c r="I85" s="95"/>
    </row>
    <row r="86" spans="2:9" ht="12" thickBot="1" x14ac:dyDescent="0.25">
      <c r="B86" s="170" t="s">
        <v>47</v>
      </c>
      <c r="C86" s="104" t="s">
        <v>55</v>
      </c>
      <c r="D86" s="91">
        <v>1</v>
      </c>
      <c r="E86" s="91">
        <v>1</v>
      </c>
      <c r="F86" s="91">
        <v>1</v>
      </c>
      <c r="G86" s="91"/>
      <c r="H86" s="91">
        <v>1</v>
      </c>
      <c r="I86" s="105">
        <v>1</v>
      </c>
    </row>
    <row r="87" spans="2:9" ht="12" thickBot="1" x14ac:dyDescent="0.25">
      <c r="B87" s="169"/>
      <c r="C87" s="101" t="s">
        <v>69</v>
      </c>
      <c r="D87" s="91">
        <v>1</v>
      </c>
      <c r="E87" s="92">
        <v>1</v>
      </c>
      <c r="F87" s="92"/>
      <c r="G87" s="92">
        <v>1</v>
      </c>
      <c r="H87" s="92"/>
      <c r="I87" s="106">
        <v>1</v>
      </c>
    </row>
    <row r="88" spans="2:9" ht="12" thickBot="1" x14ac:dyDescent="0.25">
      <c r="B88" s="169"/>
      <c r="C88" s="101" t="s">
        <v>72</v>
      </c>
      <c r="D88" s="91">
        <v>1</v>
      </c>
      <c r="E88" s="92">
        <v>1</v>
      </c>
      <c r="F88" s="92"/>
      <c r="G88" s="92">
        <v>1</v>
      </c>
      <c r="H88" s="92"/>
      <c r="I88" s="106"/>
    </row>
    <row r="89" spans="2:9" x14ac:dyDescent="0.2">
      <c r="B89" s="169"/>
      <c r="C89" s="101" t="s">
        <v>73</v>
      </c>
      <c r="D89" s="91">
        <v>1</v>
      </c>
      <c r="E89" s="92">
        <v>1</v>
      </c>
      <c r="F89" s="92"/>
      <c r="G89" s="92">
        <v>1</v>
      </c>
      <c r="H89" s="92"/>
      <c r="I89" s="106"/>
    </row>
    <row r="90" spans="2:9" ht="12" thickBot="1" x14ac:dyDescent="0.25">
      <c r="B90" s="171"/>
      <c r="C90" s="107" t="s">
        <v>63</v>
      </c>
      <c r="D90" s="108">
        <v>1</v>
      </c>
      <c r="E90" s="93">
        <v>1</v>
      </c>
      <c r="F90" s="93"/>
      <c r="G90" s="93">
        <v>1</v>
      </c>
      <c r="H90" s="93"/>
      <c r="I90" s="109"/>
    </row>
    <row r="91" spans="2:9" s="99" customFormat="1" x14ac:dyDescent="0.2">
      <c r="B91" s="142"/>
      <c r="C91" s="143"/>
      <c r="D91" s="94">
        <f t="shared" ref="D91:I91" si="12">SUM(D86:D90)</f>
        <v>5</v>
      </c>
      <c r="E91" s="94">
        <f t="shared" si="12"/>
        <v>5</v>
      </c>
      <c r="F91" s="94">
        <f t="shared" si="12"/>
        <v>1</v>
      </c>
      <c r="G91" s="94">
        <f t="shared" si="12"/>
        <v>4</v>
      </c>
      <c r="H91" s="94">
        <f t="shared" si="12"/>
        <v>1</v>
      </c>
      <c r="I91" s="94">
        <f t="shared" si="12"/>
        <v>2</v>
      </c>
    </row>
    <row r="92" spans="2:9" ht="12" thickBot="1" x14ac:dyDescent="0.25">
      <c r="B92" s="100"/>
      <c r="D92" s="95"/>
      <c r="E92" s="95"/>
      <c r="F92" s="95"/>
      <c r="G92" s="95"/>
      <c r="H92" s="95"/>
      <c r="I92" s="95"/>
    </row>
    <row r="93" spans="2:9" ht="34.5" thickBot="1" x14ac:dyDescent="0.25">
      <c r="B93" s="135" t="s">
        <v>132</v>
      </c>
      <c r="C93" s="136" t="s">
        <v>74</v>
      </c>
      <c r="D93" s="134">
        <v>1</v>
      </c>
      <c r="E93" s="134">
        <v>1</v>
      </c>
      <c r="F93" s="134"/>
      <c r="G93" s="134">
        <v>1</v>
      </c>
      <c r="H93" s="134"/>
      <c r="I93" s="137">
        <v>1</v>
      </c>
    </row>
    <row r="94" spans="2:9" x14ac:dyDescent="0.2">
      <c r="B94" s="131"/>
      <c r="C94" s="132"/>
      <c r="D94" s="94">
        <f>SUM(D93:D93)</f>
        <v>1</v>
      </c>
      <c r="E94" s="94">
        <f>SUM(E93:E93)</f>
        <v>1</v>
      </c>
      <c r="F94" s="94"/>
      <c r="G94" s="94">
        <f>SUM(G93:G93)</f>
        <v>1</v>
      </c>
      <c r="H94" s="94"/>
      <c r="I94" s="94">
        <f>SUM(I93:I93)</f>
        <v>1</v>
      </c>
    </row>
    <row r="95" spans="2:9" ht="12" thickBot="1" x14ac:dyDescent="0.25">
      <c r="B95" s="100"/>
      <c r="D95" s="95"/>
      <c r="E95" s="95"/>
      <c r="F95" s="95"/>
      <c r="G95" s="95"/>
      <c r="H95" s="95"/>
      <c r="I95" s="95"/>
    </row>
    <row r="96" spans="2:9" ht="37.5" customHeight="1" thickBot="1" x14ac:dyDescent="0.25">
      <c r="B96" s="173" t="s">
        <v>131</v>
      </c>
      <c r="C96" s="141" t="s">
        <v>75</v>
      </c>
      <c r="D96" s="139">
        <v>1</v>
      </c>
      <c r="E96" s="91">
        <v>1</v>
      </c>
      <c r="F96" s="91"/>
      <c r="G96" s="91">
        <v>1</v>
      </c>
      <c r="H96" s="91"/>
      <c r="I96" s="105"/>
    </row>
    <row r="97" spans="2:9" ht="30.75" customHeight="1" thickBot="1" x14ac:dyDescent="0.25">
      <c r="B97" s="171"/>
      <c r="C97" s="140" t="s">
        <v>76</v>
      </c>
      <c r="D97" s="134">
        <v>1</v>
      </c>
      <c r="E97" s="134">
        <v>1</v>
      </c>
      <c r="F97" s="134"/>
      <c r="G97" s="134">
        <v>1</v>
      </c>
      <c r="H97" s="134"/>
      <c r="I97" s="137"/>
    </row>
    <row r="98" spans="2:9" x14ac:dyDescent="0.2">
      <c r="B98" s="131"/>
      <c r="C98" s="132"/>
      <c r="D98" s="94">
        <f>SUM(D96:D97)</f>
        <v>2</v>
      </c>
      <c r="E98" s="94">
        <f>SUM(E96:E97)</f>
        <v>2</v>
      </c>
      <c r="F98" s="94"/>
      <c r="G98" s="94">
        <f>SUM(G96:G97)</f>
        <v>2</v>
      </c>
      <c r="H98" s="94"/>
      <c r="I98" s="94">
        <f>SUM(I96:I97)</f>
        <v>0</v>
      </c>
    </row>
    <row r="99" spans="2:9" ht="12" thickBot="1" x14ac:dyDescent="0.25">
      <c r="B99" s="100"/>
      <c r="D99" s="95"/>
      <c r="E99" s="95"/>
      <c r="F99" s="95"/>
      <c r="G99" s="95"/>
      <c r="H99" s="95"/>
      <c r="I99" s="95"/>
    </row>
    <row r="100" spans="2:9" ht="57" thickBot="1" x14ac:dyDescent="0.25">
      <c r="B100" s="135" t="s">
        <v>133</v>
      </c>
      <c r="C100" s="136" t="s">
        <v>77</v>
      </c>
      <c r="D100" s="134">
        <v>1</v>
      </c>
      <c r="E100" s="134"/>
      <c r="F100" s="134"/>
      <c r="G100" s="134"/>
      <c r="H100" s="134"/>
      <c r="I100" s="137"/>
    </row>
    <row r="101" spans="2:9" s="99" customFormat="1" x14ac:dyDescent="0.2">
      <c r="B101" s="142"/>
      <c r="C101" s="143"/>
      <c r="D101" s="94">
        <f>SUM(D100:D100)</f>
        <v>1</v>
      </c>
      <c r="E101" s="94"/>
      <c r="F101" s="94"/>
      <c r="G101" s="94"/>
      <c r="H101" s="94"/>
      <c r="I101" s="94"/>
    </row>
    <row r="102" spans="2:9" ht="12" thickBot="1" x14ac:dyDescent="0.25">
      <c r="B102" s="100"/>
      <c r="E102" s="95"/>
      <c r="F102" s="95"/>
      <c r="G102" s="95"/>
      <c r="H102" s="95"/>
      <c r="I102" s="95"/>
    </row>
    <row r="103" spans="2:9" ht="33" customHeight="1" thickBot="1" x14ac:dyDescent="0.25">
      <c r="B103" s="170" t="s">
        <v>48</v>
      </c>
      <c r="C103" s="120" t="s">
        <v>54</v>
      </c>
      <c r="D103" s="91">
        <v>1</v>
      </c>
      <c r="E103" s="91">
        <v>1</v>
      </c>
      <c r="F103" s="91"/>
      <c r="G103" s="91">
        <v>1</v>
      </c>
      <c r="H103" s="91"/>
      <c r="I103" s="105">
        <v>1</v>
      </c>
    </row>
    <row r="104" spans="2:9" ht="26.25" customHeight="1" thickBot="1" x14ac:dyDescent="0.25">
      <c r="B104" s="171"/>
      <c r="C104" s="138" t="s">
        <v>78</v>
      </c>
      <c r="D104" s="134">
        <v>1</v>
      </c>
      <c r="E104" s="134">
        <v>1</v>
      </c>
      <c r="F104" s="134">
        <v>1</v>
      </c>
      <c r="G104" s="134"/>
      <c r="H104" s="134"/>
      <c r="I104" s="137">
        <v>1</v>
      </c>
    </row>
    <row r="105" spans="2:9" s="99" customFormat="1" x14ac:dyDescent="0.2">
      <c r="B105" s="142"/>
      <c r="C105" s="143"/>
      <c r="D105" s="94">
        <f>SUM(D103:D104)</f>
        <v>2</v>
      </c>
      <c r="E105" s="94">
        <f>SUM(E103:E104)</f>
        <v>2</v>
      </c>
      <c r="F105" s="94">
        <f>SUM(F103:F104)</f>
        <v>1</v>
      </c>
      <c r="G105" s="94"/>
      <c r="H105" s="94"/>
      <c r="I105" s="94">
        <f>SUM(I103:I104)</f>
        <v>2</v>
      </c>
    </row>
    <row r="106" spans="2:9" ht="12" thickBot="1" x14ac:dyDescent="0.25">
      <c r="B106" s="100"/>
    </row>
    <row r="107" spans="2:9" s="99" customFormat="1" ht="12" thickBot="1" x14ac:dyDescent="0.25">
      <c r="B107" s="166" t="s">
        <v>79</v>
      </c>
      <c r="C107" s="168"/>
      <c r="D107" s="121">
        <f>D105+D101+D98+D94+D91+D84+D77+D71+D66+D60+D53+D46+D41+D34+D28+D21+D14+D7</f>
        <v>98</v>
      </c>
    </row>
    <row r="109" spans="2:9" ht="22.5" x14ac:dyDescent="0.2">
      <c r="C109" s="116" t="s">
        <v>135</v>
      </c>
      <c r="D109" s="116" t="s">
        <v>8</v>
      </c>
      <c r="E109" s="88" t="s">
        <v>50</v>
      </c>
      <c r="F109" s="88" t="s">
        <v>51</v>
      </c>
      <c r="G109" s="88" t="s">
        <v>52</v>
      </c>
      <c r="H109" s="88" t="s">
        <v>4</v>
      </c>
      <c r="I109" s="88" t="s">
        <v>5</v>
      </c>
    </row>
    <row r="110" spans="2:9" s="98" customFormat="1" x14ac:dyDescent="0.2">
      <c r="C110" s="122" t="s">
        <v>80</v>
      </c>
      <c r="D110" s="89">
        <v>98</v>
      </c>
      <c r="E110" s="89">
        <f>E105+E101+E98+E94+E91+E84+E77+E71+E66+E60+E53+E46+E41+E34+E28+E21+E14+E7</f>
        <v>95</v>
      </c>
      <c r="F110" s="89">
        <f>F105+F101+F98+F94+F91+F84+F77+F71+F66+F60+F53+F46+F41+F34+F28+F21+F14+F7</f>
        <v>20</v>
      </c>
      <c r="G110" s="89">
        <f>G105+G101+G98+G94+G91+G84+G77+G71+G66+G60+G53+G46+G41+G34+G28+G21+G14+G7</f>
        <v>76</v>
      </c>
      <c r="H110" s="89">
        <f>H105+H101+H98+H94+H91+H84+H77+H71+H66+H60+H53+H46+H41+H34+H28+H21+H14+H7</f>
        <v>20</v>
      </c>
      <c r="I110" s="89">
        <f>I105+I101+I98+I94+I91+I84+I77+I71+I66+I60+I53+I46+I41+I34+I28+I21+I14+I7</f>
        <v>42</v>
      </c>
    </row>
  </sheetData>
  <mergeCells count="18">
    <mergeCell ref="B30:B33"/>
    <mergeCell ref="B107:C107"/>
    <mergeCell ref="B36:B40"/>
    <mergeCell ref="B43:B45"/>
    <mergeCell ref="B48:B52"/>
    <mergeCell ref="B55:B59"/>
    <mergeCell ref="B62:B65"/>
    <mergeCell ref="B68:B70"/>
    <mergeCell ref="B73:B76"/>
    <mergeCell ref="B79:B83"/>
    <mergeCell ref="B86:B90"/>
    <mergeCell ref="B96:B97"/>
    <mergeCell ref="B103:B104"/>
    <mergeCell ref="B3:I3"/>
    <mergeCell ref="B5:B6"/>
    <mergeCell ref="B9:B13"/>
    <mergeCell ref="B16:B20"/>
    <mergeCell ref="B23:B27"/>
  </mergeCells>
  <pageMargins left="0.7" right="0.7" top="0.75" bottom="0.75" header="0.3" footer="0.3"/>
  <pageSetup paperSize="1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BE290-69CD-42ED-920A-13833527E86D}">
  <dimension ref="B3:J40"/>
  <sheetViews>
    <sheetView topLeftCell="A16" workbookViewId="0">
      <selection activeCell="L29" sqref="L29"/>
    </sheetView>
  </sheetViews>
  <sheetFormatPr baseColWidth="10" defaultRowHeight="15" x14ac:dyDescent="0.25"/>
  <cols>
    <col min="3" max="3" width="4.28515625" customWidth="1"/>
    <col min="4" max="4" width="9.7109375" bestFit="1" customWidth="1"/>
    <col min="6" max="6" width="13.85546875" customWidth="1"/>
    <col min="7" max="7" width="13.42578125" bestFit="1" customWidth="1"/>
    <col min="8" max="8" width="12.85546875" customWidth="1"/>
    <col min="10" max="10" width="15.140625" bestFit="1" customWidth="1"/>
    <col min="16" max="16" width="13.140625" bestFit="1" customWidth="1"/>
    <col min="18" max="18" width="15.140625" bestFit="1" customWidth="1"/>
  </cols>
  <sheetData>
    <row r="3" spans="2:10" ht="15.75" thickBot="1" x14ac:dyDescent="0.3"/>
    <row r="4" spans="2:10" ht="15.75" thickBot="1" x14ac:dyDescent="0.3">
      <c r="B4" s="176" t="s">
        <v>136</v>
      </c>
      <c r="C4" s="177"/>
      <c r="D4" s="180" t="s">
        <v>137</v>
      </c>
      <c r="E4" s="185" t="s">
        <v>151</v>
      </c>
      <c r="F4" s="186"/>
      <c r="G4" s="186"/>
      <c r="H4" s="186"/>
      <c r="I4" s="186"/>
      <c r="J4" s="187"/>
    </row>
    <row r="5" spans="2:10" ht="25.5" thickBot="1" x14ac:dyDescent="0.3">
      <c r="B5" s="178"/>
      <c r="C5" s="179"/>
      <c r="D5" s="181"/>
      <c r="E5" s="144" t="s">
        <v>138</v>
      </c>
      <c r="F5" s="145" t="s">
        <v>139</v>
      </c>
      <c r="G5" s="144" t="s">
        <v>140</v>
      </c>
      <c r="H5" s="144" t="s">
        <v>141</v>
      </c>
      <c r="I5" s="146" t="s">
        <v>142</v>
      </c>
      <c r="J5" s="146" t="s">
        <v>143</v>
      </c>
    </row>
    <row r="6" spans="2:10" ht="15.75" thickBot="1" x14ac:dyDescent="0.3">
      <c r="B6" s="174" t="s">
        <v>144</v>
      </c>
      <c r="C6" s="175"/>
      <c r="D6" s="147">
        <v>155</v>
      </c>
      <c r="E6" s="148">
        <v>459900</v>
      </c>
      <c r="F6" s="149">
        <v>834309</v>
      </c>
      <c r="G6" s="150">
        <f>(571429*19%)+571429</f>
        <v>680000.51</v>
      </c>
      <c r="H6" s="150">
        <v>666602</v>
      </c>
      <c r="I6" s="150">
        <f>(E6+F6+G6+H6)/4</f>
        <v>660202.87749999994</v>
      </c>
      <c r="J6" s="151">
        <f>D6*I6</f>
        <v>102331446.01249999</v>
      </c>
    </row>
    <row r="7" spans="2:10" ht="15.75" thickBot="1" x14ac:dyDescent="0.3">
      <c r="B7" s="174" t="s">
        <v>1</v>
      </c>
      <c r="C7" s="175"/>
      <c r="D7" s="147">
        <v>75</v>
      </c>
      <c r="E7" s="148">
        <v>718200</v>
      </c>
      <c r="F7" s="149">
        <v>301843.5</v>
      </c>
      <c r="G7" s="150">
        <f>(210084*19%)+210084</f>
        <v>249999.96</v>
      </c>
      <c r="H7" s="150">
        <v>355215</v>
      </c>
      <c r="I7" s="150">
        <f t="shared" ref="I7:I12" si="0">(E7+F7+G7+H7)/4</f>
        <v>406314.61499999999</v>
      </c>
      <c r="J7" s="151">
        <f t="shared" ref="J7:J12" si="1">D7*I7</f>
        <v>30473596.125</v>
      </c>
    </row>
    <row r="8" spans="2:10" ht="15.75" thickBot="1" x14ac:dyDescent="0.3">
      <c r="B8" s="174" t="s">
        <v>2</v>
      </c>
      <c r="C8" s="175"/>
      <c r="D8" s="147">
        <v>29</v>
      </c>
      <c r="E8" s="148">
        <v>968800</v>
      </c>
      <c r="F8" s="149">
        <v>1092063</v>
      </c>
      <c r="G8" s="150">
        <f>(747899*19%)+747899</f>
        <v>889999.81</v>
      </c>
      <c r="H8" s="150">
        <v>1166141</v>
      </c>
      <c r="I8" s="150">
        <f t="shared" si="0"/>
        <v>1029250.9525</v>
      </c>
      <c r="J8" s="151">
        <f t="shared" si="1"/>
        <v>29848277.622499999</v>
      </c>
    </row>
    <row r="9" spans="2:10" ht="15.75" thickBot="1" x14ac:dyDescent="0.3">
      <c r="B9" s="174" t="s">
        <v>3</v>
      </c>
      <c r="C9" s="175"/>
      <c r="D9" s="147">
        <v>58</v>
      </c>
      <c r="E9" s="150">
        <v>3040800</v>
      </c>
      <c r="F9" s="149">
        <v>1498816.9</v>
      </c>
      <c r="G9" s="150">
        <f>(1008403*19%)+1008403</f>
        <v>1199999.57</v>
      </c>
      <c r="H9" s="150">
        <v>1600550</v>
      </c>
      <c r="I9" s="150">
        <f t="shared" si="0"/>
        <v>1835041.6175000002</v>
      </c>
      <c r="J9" s="151">
        <f t="shared" si="1"/>
        <v>106432413.81500001</v>
      </c>
    </row>
    <row r="10" spans="2:10" ht="15.75" thickBot="1" x14ac:dyDescent="0.3">
      <c r="B10" s="174" t="s">
        <v>145</v>
      </c>
      <c r="C10" s="175"/>
      <c r="D10" s="147">
        <v>57</v>
      </c>
      <c r="E10" s="150">
        <v>1640000</v>
      </c>
      <c r="F10" s="152">
        <v>1264125.1000000001</v>
      </c>
      <c r="G10" s="150">
        <f>(756303*19%)+756303</f>
        <v>900000.57000000007</v>
      </c>
      <c r="H10" s="150">
        <v>1303050</v>
      </c>
      <c r="I10" s="150">
        <f t="shared" si="0"/>
        <v>1276793.9175</v>
      </c>
      <c r="J10" s="151">
        <f t="shared" si="1"/>
        <v>72777253.297499999</v>
      </c>
    </row>
    <row r="11" spans="2:10" ht="15.75" thickBot="1" x14ac:dyDescent="0.3">
      <c r="B11" s="174" t="s">
        <v>4</v>
      </c>
      <c r="C11" s="175"/>
      <c r="D11" s="147">
        <v>148</v>
      </c>
      <c r="E11" s="150">
        <v>679000</v>
      </c>
      <c r="F11" s="149">
        <v>582207.5</v>
      </c>
      <c r="G11" s="150">
        <f>(588235*19%)+588235</f>
        <v>699999.65</v>
      </c>
      <c r="H11" s="150">
        <v>836451</v>
      </c>
      <c r="I11" s="150">
        <f t="shared" si="0"/>
        <v>699414.53749999998</v>
      </c>
      <c r="J11" s="151">
        <f t="shared" si="1"/>
        <v>103513351.55</v>
      </c>
    </row>
    <row r="12" spans="2:10" ht="15.75" thickBot="1" x14ac:dyDescent="0.3">
      <c r="B12" s="174" t="s">
        <v>146</v>
      </c>
      <c r="C12" s="175"/>
      <c r="D12" s="147">
        <v>107</v>
      </c>
      <c r="E12" s="150">
        <v>44268</v>
      </c>
      <c r="F12" s="153">
        <v>112258.65</v>
      </c>
      <c r="G12" s="150">
        <f>(92437*19%)+92437</f>
        <v>110000.03</v>
      </c>
      <c r="H12" s="150">
        <v>66948</v>
      </c>
      <c r="I12" s="150">
        <f t="shared" si="0"/>
        <v>83368.67</v>
      </c>
      <c r="J12" s="151">
        <f t="shared" si="1"/>
        <v>8920447.6899999995</v>
      </c>
    </row>
    <row r="13" spans="2:10" ht="15.75" thickBot="1" x14ac:dyDescent="0.3">
      <c r="B13" s="154"/>
      <c r="C13" s="182" t="s">
        <v>147</v>
      </c>
      <c r="D13" s="183"/>
      <c r="E13" s="183"/>
      <c r="F13" s="183"/>
      <c r="G13" s="183"/>
      <c r="H13" s="183"/>
      <c r="I13" s="184"/>
      <c r="J13" s="155">
        <f>SUM(J6:J12)</f>
        <v>454296786.11250001</v>
      </c>
    </row>
    <row r="15" spans="2:10" x14ac:dyDescent="0.25">
      <c r="G15" t="s">
        <v>148</v>
      </c>
    </row>
    <row r="17" spans="2:10" ht="15.75" thickBot="1" x14ac:dyDescent="0.3">
      <c r="G17" s="84">
        <v>0.05</v>
      </c>
      <c r="I17" s="84">
        <v>0.19</v>
      </c>
    </row>
    <row r="18" spans="2:10" ht="15.75" thickBot="1" x14ac:dyDescent="0.3">
      <c r="F18" s="83">
        <v>738000</v>
      </c>
      <c r="G18" s="85">
        <f>F18*G17</f>
        <v>36900</v>
      </c>
      <c r="H18" s="85">
        <f t="shared" ref="H18:H24" si="2">F18-G18</f>
        <v>701100</v>
      </c>
      <c r="I18" s="85">
        <f>H18*I17</f>
        <v>133209</v>
      </c>
      <c r="J18" s="85">
        <f>H18+I18</f>
        <v>834309</v>
      </c>
    </row>
    <row r="19" spans="2:10" ht="15.75" thickBot="1" x14ac:dyDescent="0.3">
      <c r="F19" s="83">
        <v>267000</v>
      </c>
      <c r="G19" s="85">
        <f>F19*G17</f>
        <v>13350</v>
      </c>
      <c r="H19" s="85">
        <f t="shared" si="2"/>
        <v>253650</v>
      </c>
      <c r="I19" s="85">
        <f>H19*I17</f>
        <v>48193.5</v>
      </c>
      <c r="J19" s="85">
        <f t="shared" ref="J19:J24" si="3">H19+I19</f>
        <v>301843.5</v>
      </c>
    </row>
    <row r="20" spans="2:10" ht="15.75" thickBot="1" x14ac:dyDescent="0.3">
      <c r="F20" s="83">
        <v>966000</v>
      </c>
      <c r="G20" s="85">
        <f>F20*G17</f>
        <v>48300</v>
      </c>
      <c r="H20" s="85">
        <f t="shared" si="2"/>
        <v>917700</v>
      </c>
      <c r="I20" s="85">
        <f>H20*I17</f>
        <v>174363</v>
      </c>
      <c r="J20" s="85">
        <f t="shared" si="3"/>
        <v>1092063</v>
      </c>
    </row>
    <row r="21" spans="2:10" ht="15.75" thickBot="1" x14ac:dyDescent="0.3">
      <c r="F21" s="83">
        <v>1325800</v>
      </c>
      <c r="G21" s="85">
        <f>F21*G17</f>
        <v>66290</v>
      </c>
      <c r="H21" s="85">
        <f t="shared" si="2"/>
        <v>1259510</v>
      </c>
      <c r="I21" s="85">
        <f>H21*I17</f>
        <v>239306.9</v>
      </c>
      <c r="J21" s="85">
        <f t="shared" si="3"/>
        <v>1498816.9</v>
      </c>
    </row>
    <row r="22" spans="2:10" ht="15.75" thickBot="1" x14ac:dyDescent="0.3">
      <c r="F22" s="83">
        <v>1118200</v>
      </c>
      <c r="G22" s="85">
        <f>F22*G17</f>
        <v>55910</v>
      </c>
      <c r="H22" s="85">
        <f t="shared" si="2"/>
        <v>1062290</v>
      </c>
      <c r="I22" s="85">
        <f>H22*I17</f>
        <v>201835.1</v>
      </c>
      <c r="J22" s="85">
        <f t="shared" si="3"/>
        <v>1264125.1000000001</v>
      </c>
    </row>
    <row r="23" spans="2:10" ht="15.75" thickBot="1" x14ac:dyDescent="0.3">
      <c r="F23" s="83">
        <v>515000</v>
      </c>
      <c r="G23" s="85">
        <f>F23*G17</f>
        <v>25750</v>
      </c>
      <c r="H23" s="85">
        <f t="shared" si="2"/>
        <v>489250</v>
      </c>
      <c r="I23" s="85">
        <f>H23*I17</f>
        <v>92957.5</v>
      </c>
      <c r="J23" s="85">
        <f t="shared" si="3"/>
        <v>582207.5</v>
      </c>
    </row>
    <row r="24" spans="2:10" ht="15.75" thickBot="1" x14ac:dyDescent="0.3">
      <c r="F24" s="83">
        <v>99300</v>
      </c>
      <c r="G24" s="85">
        <f>F24*G17</f>
        <v>4965</v>
      </c>
      <c r="H24" s="85">
        <f t="shared" si="2"/>
        <v>94335</v>
      </c>
      <c r="I24" s="85">
        <f>H24*I17</f>
        <v>17923.650000000001</v>
      </c>
      <c r="J24" s="85">
        <f t="shared" si="3"/>
        <v>112258.65</v>
      </c>
    </row>
    <row r="27" spans="2:10" ht="15.75" thickBot="1" x14ac:dyDescent="0.3"/>
    <row r="28" spans="2:10" ht="15.75" customHeight="1" thickBot="1" x14ac:dyDescent="0.3">
      <c r="B28" s="176" t="s">
        <v>136</v>
      </c>
      <c r="C28" s="177"/>
      <c r="D28" s="180" t="s">
        <v>137</v>
      </c>
      <c r="E28" s="185" t="s">
        <v>151</v>
      </c>
      <c r="F28" s="186"/>
      <c r="G28" s="186"/>
      <c r="H28" s="186"/>
      <c r="I28" s="186"/>
      <c r="J28" s="187"/>
    </row>
    <row r="29" spans="2:10" ht="25.5" thickBot="1" x14ac:dyDescent="0.3">
      <c r="B29" s="178"/>
      <c r="C29" s="179"/>
      <c r="D29" s="181"/>
      <c r="E29" s="144" t="s">
        <v>138</v>
      </c>
      <c r="F29" s="145" t="s">
        <v>139</v>
      </c>
      <c r="G29" s="144" t="s">
        <v>140</v>
      </c>
      <c r="H29" s="144" t="s">
        <v>141</v>
      </c>
      <c r="I29" s="146" t="s">
        <v>142</v>
      </c>
      <c r="J29" s="146" t="s">
        <v>143</v>
      </c>
    </row>
    <row r="30" spans="2:10" ht="15.75" thickBot="1" x14ac:dyDescent="0.3">
      <c r="B30" s="174" t="s">
        <v>144</v>
      </c>
      <c r="C30" s="175"/>
      <c r="D30" s="147">
        <v>95</v>
      </c>
      <c r="E30" s="148">
        <v>459900</v>
      </c>
      <c r="F30" s="149">
        <v>834309</v>
      </c>
      <c r="G30" s="150">
        <f>(571429*19%)+571429</f>
        <v>680000.51</v>
      </c>
      <c r="H30" s="150">
        <v>666602</v>
      </c>
      <c r="I30" s="150">
        <f>(E30+F30+G30+H30)/4</f>
        <v>660202.87749999994</v>
      </c>
      <c r="J30" s="151">
        <f>D30*I30</f>
        <v>62719273.362499997</v>
      </c>
    </row>
    <row r="31" spans="2:10" ht="15.75" thickBot="1" x14ac:dyDescent="0.3">
      <c r="B31" s="174" t="s">
        <v>3</v>
      </c>
      <c r="C31" s="175"/>
      <c r="D31" s="147">
        <v>20</v>
      </c>
      <c r="E31" s="150">
        <v>3040800</v>
      </c>
      <c r="F31" s="149">
        <v>1498816.9</v>
      </c>
      <c r="G31" s="150">
        <f>(1008403*19%)+1008403</f>
        <v>1199999.57</v>
      </c>
      <c r="H31" s="150">
        <v>1600550</v>
      </c>
      <c r="I31" s="150">
        <f t="shared" ref="I31:I34" si="4">(E31+F31+G31+H31)/4</f>
        <v>1835041.6175000002</v>
      </c>
      <c r="J31" s="151">
        <f t="shared" ref="J31:J34" si="5">D31*I31</f>
        <v>36700832.350000001</v>
      </c>
    </row>
    <row r="32" spans="2:10" ht="15.75" thickBot="1" x14ac:dyDescent="0.3">
      <c r="B32" s="174" t="s">
        <v>145</v>
      </c>
      <c r="C32" s="175"/>
      <c r="D32" s="147">
        <v>76</v>
      </c>
      <c r="E32" s="150">
        <v>1640000</v>
      </c>
      <c r="F32" s="152">
        <v>1264125.1000000001</v>
      </c>
      <c r="G32" s="150">
        <f>(756303*19%)+756303</f>
        <v>900000.57000000007</v>
      </c>
      <c r="H32" s="150">
        <v>1303050</v>
      </c>
      <c r="I32" s="150">
        <f t="shared" si="4"/>
        <v>1276793.9175</v>
      </c>
      <c r="J32" s="151">
        <f t="shared" si="5"/>
        <v>97036337.730000004</v>
      </c>
    </row>
    <row r="33" spans="2:10" ht="15.75" thickBot="1" x14ac:dyDescent="0.3">
      <c r="B33" s="174" t="s">
        <v>4</v>
      </c>
      <c r="C33" s="175"/>
      <c r="D33" s="147">
        <v>20</v>
      </c>
      <c r="E33" s="150">
        <v>679000</v>
      </c>
      <c r="F33" s="149">
        <v>582207.5</v>
      </c>
      <c r="G33" s="150">
        <f>(588235*19%)+588235</f>
        <v>699999.65</v>
      </c>
      <c r="H33" s="150">
        <v>836451</v>
      </c>
      <c r="I33" s="150">
        <f t="shared" si="4"/>
        <v>699414.53749999998</v>
      </c>
      <c r="J33" s="151">
        <f t="shared" si="5"/>
        <v>13988290.75</v>
      </c>
    </row>
    <row r="34" spans="2:10" ht="15.75" thickBot="1" x14ac:dyDescent="0.3">
      <c r="B34" s="174" t="s">
        <v>146</v>
      </c>
      <c r="C34" s="175"/>
      <c r="D34" s="147">
        <v>42</v>
      </c>
      <c r="E34" s="150">
        <v>44268</v>
      </c>
      <c r="F34" s="153">
        <v>112258.65</v>
      </c>
      <c r="G34" s="150">
        <f>(92437*19%)+92437</f>
        <v>110000.03</v>
      </c>
      <c r="H34" s="150">
        <v>66948</v>
      </c>
      <c r="I34" s="150">
        <f t="shared" si="4"/>
        <v>83368.67</v>
      </c>
      <c r="J34" s="151">
        <f t="shared" si="5"/>
        <v>3501484.14</v>
      </c>
    </row>
    <row r="35" spans="2:10" ht="15.75" thickBot="1" x14ac:dyDescent="0.3">
      <c r="B35" s="154"/>
      <c r="C35" s="182" t="s">
        <v>147</v>
      </c>
      <c r="D35" s="183"/>
      <c r="E35" s="183"/>
      <c r="F35" s="183"/>
      <c r="G35" s="183"/>
      <c r="H35" s="183"/>
      <c r="I35" s="184"/>
      <c r="J35" s="155">
        <f>SUM(J30:J34)</f>
        <v>213946218.33249998</v>
      </c>
    </row>
    <row r="38" spans="2:10" x14ac:dyDescent="0.25">
      <c r="I38" t="s">
        <v>150</v>
      </c>
      <c r="J38" s="85">
        <v>196000000</v>
      </c>
    </row>
    <row r="39" spans="2:10" x14ac:dyDescent="0.25">
      <c r="I39" t="s">
        <v>149</v>
      </c>
      <c r="J39" s="85">
        <v>18000000</v>
      </c>
    </row>
    <row r="40" spans="2:10" x14ac:dyDescent="0.25">
      <c r="J40" s="86">
        <f>SUM(J38:J39)</f>
        <v>214000000</v>
      </c>
    </row>
  </sheetData>
  <mergeCells count="20">
    <mergeCell ref="B34:C34"/>
    <mergeCell ref="C35:I35"/>
    <mergeCell ref="E4:J4"/>
    <mergeCell ref="E28:J28"/>
    <mergeCell ref="C13:I13"/>
    <mergeCell ref="B28:C29"/>
    <mergeCell ref="D28:D29"/>
    <mergeCell ref="B30:C30"/>
    <mergeCell ref="B31:C31"/>
    <mergeCell ref="B32:C32"/>
    <mergeCell ref="B10:C10"/>
    <mergeCell ref="B11:C11"/>
    <mergeCell ref="B12:C12"/>
    <mergeCell ref="B7:C7"/>
    <mergeCell ref="B8:C8"/>
    <mergeCell ref="B9:C9"/>
    <mergeCell ref="B4:C5"/>
    <mergeCell ref="D4:D5"/>
    <mergeCell ref="B6:C6"/>
    <mergeCell ref="B33:C3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BEC58-C78F-4903-908F-F0D14308D35A}">
  <sheetPr>
    <tabColor theme="5" tint="0.59999389629810485"/>
  </sheetPr>
  <dimension ref="A1:E99"/>
  <sheetViews>
    <sheetView workbookViewId="0">
      <selection activeCell="H30" sqref="H30"/>
    </sheetView>
  </sheetViews>
  <sheetFormatPr baseColWidth="10" defaultRowHeight="15" x14ac:dyDescent="0.25"/>
  <cols>
    <col min="1" max="1" width="61.28515625" bestFit="1" customWidth="1"/>
    <col min="2" max="2" width="20.85546875" bestFit="1" customWidth="1"/>
  </cols>
  <sheetData>
    <row r="1" spans="1:4" x14ac:dyDescent="0.25">
      <c r="A1" s="188" t="s">
        <v>83</v>
      </c>
      <c r="B1" s="189"/>
      <c r="C1" s="189"/>
      <c r="D1" s="190"/>
    </row>
    <row r="2" spans="1:4" x14ac:dyDescent="0.25">
      <c r="A2" s="30" t="s">
        <v>6</v>
      </c>
      <c r="B2" s="30" t="s">
        <v>7</v>
      </c>
      <c r="C2" s="30" t="s">
        <v>8</v>
      </c>
      <c r="D2" s="31" t="s">
        <v>84</v>
      </c>
    </row>
    <row r="3" spans="1:4" x14ac:dyDescent="0.25">
      <c r="A3" s="32" t="s">
        <v>85</v>
      </c>
      <c r="B3" s="32" t="s">
        <v>4</v>
      </c>
      <c r="C3" s="33">
        <v>3</v>
      </c>
      <c r="D3" s="1"/>
    </row>
    <row r="4" spans="1:4" x14ac:dyDescent="0.25">
      <c r="A4" s="1" t="s">
        <v>86</v>
      </c>
      <c r="B4" s="1" t="s">
        <v>3</v>
      </c>
      <c r="C4" s="34">
        <v>2</v>
      </c>
      <c r="D4" s="1"/>
    </row>
    <row r="5" spans="1:4" x14ac:dyDescent="0.25">
      <c r="A5" s="1" t="s">
        <v>86</v>
      </c>
      <c r="B5" s="1" t="s">
        <v>1</v>
      </c>
      <c r="C5" s="34">
        <v>3</v>
      </c>
      <c r="D5" s="1"/>
    </row>
    <row r="6" spans="1:4" x14ac:dyDescent="0.25">
      <c r="A6" s="1" t="s">
        <v>87</v>
      </c>
      <c r="B6" s="1" t="s">
        <v>119</v>
      </c>
      <c r="C6" s="34">
        <v>1</v>
      </c>
      <c r="D6" s="1"/>
    </row>
    <row r="7" spans="1:4" ht="30" x14ac:dyDescent="0.25">
      <c r="A7" s="35" t="s">
        <v>88</v>
      </c>
      <c r="B7" s="1" t="s">
        <v>4</v>
      </c>
      <c r="C7" s="34">
        <v>30</v>
      </c>
      <c r="D7" s="1"/>
    </row>
    <row r="8" spans="1:4" x14ac:dyDescent="0.25">
      <c r="A8" s="1" t="s">
        <v>35</v>
      </c>
      <c r="B8" s="1" t="s">
        <v>4</v>
      </c>
      <c r="C8" s="34">
        <v>15</v>
      </c>
      <c r="D8" s="1"/>
    </row>
    <row r="9" spans="1:4" x14ac:dyDescent="0.25">
      <c r="A9" s="1" t="s">
        <v>89</v>
      </c>
      <c r="B9" s="1" t="s">
        <v>4</v>
      </c>
      <c r="C9" s="34">
        <v>8</v>
      </c>
      <c r="D9" s="1"/>
    </row>
    <row r="10" spans="1:4" x14ac:dyDescent="0.25">
      <c r="A10" s="1" t="s">
        <v>90</v>
      </c>
      <c r="B10" s="1" t="s">
        <v>4</v>
      </c>
      <c r="C10" s="34">
        <v>3</v>
      </c>
      <c r="D10" s="1"/>
    </row>
    <row r="11" spans="1:4" x14ac:dyDescent="0.25">
      <c r="A11" s="1" t="s">
        <v>91</v>
      </c>
      <c r="B11" s="1" t="s">
        <v>4</v>
      </c>
      <c r="C11" s="34">
        <v>14</v>
      </c>
      <c r="D11" s="1"/>
    </row>
    <row r="12" spans="1:4" x14ac:dyDescent="0.25">
      <c r="A12" s="1" t="s">
        <v>92</v>
      </c>
      <c r="B12" s="1" t="s">
        <v>4</v>
      </c>
      <c r="C12" s="34">
        <v>3</v>
      </c>
      <c r="D12" s="1"/>
    </row>
    <row r="13" spans="1:4" x14ac:dyDescent="0.25">
      <c r="A13" s="1" t="s">
        <v>93</v>
      </c>
      <c r="B13" s="1" t="s">
        <v>119</v>
      </c>
      <c r="C13" s="34">
        <v>1</v>
      </c>
      <c r="D13" s="1"/>
    </row>
    <row r="14" spans="1:4" x14ac:dyDescent="0.25">
      <c r="A14" s="1" t="s">
        <v>94</v>
      </c>
      <c r="B14" s="1" t="s">
        <v>119</v>
      </c>
      <c r="C14" s="34">
        <v>1</v>
      </c>
      <c r="D14" s="1"/>
    </row>
    <row r="15" spans="1:4" x14ac:dyDescent="0.25">
      <c r="A15" s="1" t="s">
        <v>95</v>
      </c>
      <c r="B15" s="1" t="s">
        <v>96</v>
      </c>
      <c r="C15" s="34">
        <v>2</v>
      </c>
      <c r="D15" s="1"/>
    </row>
    <row r="16" spans="1:4" x14ac:dyDescent="0.25">
      <c r="A16" s="1" t="s">
        <v>95</v>
      </c>
      <c r="B16" s="1" t="s">
        <v>3</v>
      </c>
      <c r="C16" s="34">
        <v>1</v>
      </c>
      <c r="D16" s="1"/>
    </row>
    <row r="17" spans="1:4" x14ac:dyDescent="0.25">
      <c r="A17" s="1" t="s">
        <v>97</v>
      </c>
      <c r="B17" s="36" t="s">
        <v>16</v>
      </c>
      <c r="C17" s="2">
        <v>1</v>
      </c>
      <c r="D17" s="1"/>
    </row>
    <row r="18" spans="1:4" x14ac:dyDescent="0.25">
      <c r="A18" s="36" t="s">
        <v>122</v>
      </c>
      <c r="B18" s="36" t="s">
        <v>16</v>
      </c>
      <c r="C18" s="37">
        <v>4</v>
      </c>
      <c r="D18" s="38">
        <v>44837</v>
      </c>
    </row>
    <row r="19" spans="1:4" x14ac:dyDescent="0.25">
      <c r="A19" s="36" t="s">
        <v>122</v>
      </c>
      <c r="B19" s="1" t="s">
        <v>119</v>
      </c>
      <c r="C19" s="37">
        <v>1</v>
      </c>
      <c r="D19" s="38"/>
    </row>
    <row r="20" spans="1:4" x14ac:dyDescent="0.25">
      <c r="A20" s="39" t="s">
        <v>98</v>
      </c>
      <c r="B20" s="39" t="s">
        <v>16</v>
      </c>
      <c r="C20" s="40">
        <v>5</v>
      </c>
      <c r="D20" s="41">
        <v>44774</v>
      </c>
    </row>
    <row r="21" spans="1:4" x14ac:dyDescent="0.25">
      <c r="A21" s="1" t="s">
        <v>99</v>
      </c>
      <c r="B21" s="1" t="s">
        <v>4</v>
      </c>
      <c r="C21" s="34">
        <v>6</v>
      </c>
      <c r="D21" s="2"/>
    </row>
    <row r="22" spans="1:4" x14ac:dyDescent="0.25">
      <c r="A22" s="1" t="s">
        <v>100</v>
      </c>
      <c r="B22" s="1" t="s">
        <v>16</v>
      </c>
      <c r="C22" s="34">
        <v>1</v>
      </c>
      <c r="D22" s="2"/>
    </row>
    <row r="23" spans="1:4" x14ac:dyDescent="0.25">
      <c r="A23" s="1" t="s">
        <v>101</v>
      </c>
      <c r="B23" s="1" t="s">
        <v>16</v>
      </c>
      <c r="C23" s="34">
        <v>1</v>
      </c>
      <c r="D23" s="2"/>
    </row>
    <row r="24" spans="1:4" x14ac:dyDescent="0.25">
      <c r="A24" s="1" t="s">
        <v>102</v>
      </c>
      <c r="B24" s="1" t="s">
        <v>16</v>
      </c>
      <c r="C24" s="34">
        <v>4</v>
      </c>
      <c r="D24" s="42">
        <v>44868</v>
      </c>
    </row>
    <row r="25" spans="1:4" ht="30" x14ac:dyDescent="0.25">
      <c r="A25" s="35" t="s">
        <v>103</v>
      </c>
      <c r="B25" s="1" t="s">
        <v>16</v>
      </c>
      <c r="C25" s="34">
        <v>1</v>
      </c>
      <c r="D25" s="42">
        <v>44876</v>
      </c>
    </row>
    <row r="26" spans="1:4" x14ac:dyDescent="0.25">
      <c r="A26" s="1" t="s">
        <v>104</v>
      </c>
      <c r="B26" s="1" t="s">
        <v>16</v>
      </c>
      <c r="C26" s="34">
        <v>3</v>
      </c>
      <c r="D26" s="42">
        <v>44880</v>
      </c>
    </row>
    <row r="27" spans="1:4" x14ac:dyDescent="0.25">
      <c r="A27" s="1" t="s">
        <v>104</v>
      </c>
      <c r="B27" s="1" t="s">
        <v>119</v>
      </c>
      <c r="C27" s="34">
        <v>1</v>
      </c>
      <c r="D27" s="42">
        <v>44880</v>
      </c>
    </row>
    <row r="28" spans="1:4" x14ac:dyDescent="0.25">
      <c r="A28" s="1" t="s">
        <v>105</v>
      </c>
      <c r="B28" s="1" t="s">
        <v>16</v>
      </c>
      <c r="C28" s="34">
        <v>4</v>
      </c>
      <c r="D28" s="42">
        <v>41245</v>
      </c>
    </row>
    <row r="29" spans="1:4" x14ac:dyDescent="0.25">
      <c r="A29" s="1" t="s">
        <v>105</v>
      </c>
      <c r="B29" s="1" t="s">
        <v>1</v>
      </c>
      <c r="C29" s="34">
        <v>3</v>
      </c>
      <c r="D29" s="42">
        <v>41245</v>
      </c>
    </row>
    <row r="30" spans="1:4" x14ac:dyDescent="0.25">
      <c r="A30" s="1" t="s">
        <v>105</v>
      </c>
      <c r="B30" s="1" t="s">
        <v>3</v>
      </c>
      <c r="C30" s="34">
        <v>1</v>
      </c>
      <c r="D30" s="42">
        <v>41245</v>
      </c>
    </row>
    <row r="31" spans="1:4" x14ac:dyDescent="0.25">
      <c r="A31" s="1" t="s">
        <v>106</v>
      </c>
      <c r="B31" s="1" t="s">
        <v>4</v>
      </c>
      <c r="C31" s="34">
        <v>2</v>
      </c>
      <c r="D31" s="43">
        <v>44937</v>
      </c>
    </row>
    <row r="32" spans="1:4" x14ac:dyDescent="0.25">
      <c r="A32" s="1" t="s">
        <v>107</v>
      </c>
      <c r="B32" s="1" t="s">
        <v>16</v>
      </c>
      <c r="C32" s="34">
        <v>1</v>
      </c>
      <c r="D32" s="43">
        <v>44944</v>
      </c>
    </row>
    <row r="33" spans="1:4" x14ac:dyDescent="0.25">
      <c r="A33" s="1" t="s">
        <v>108</v>
      </c>
      <c r="B33" s="1" t="s">
        <v>127</v>
      </c>
      <c r="C33" s="34">
        <v>5</v>
      </c>
      <c r="D33" s="43">
        <v>44949</v>
      </c>
    </row>
    <row r="34" spans="1:4" x14ac:dyDescent="0.25">
      <c r="A34" s="1" t="s">
        <v>109</v>
      </c>
      <c r="B34" s="1" t="s">
        <v>16</v>
      </c>
      <c r="C34" s="34">
        <v>1</v>
      </c>
      <c r="D34" s="43">
        <v>44949</v>
      </c>
    </row>
    <row r="35" spans="1:4" x14ac:dyDescent="0.25">
      <c r="A35" s="1" t="s">
        <v>114</v>
      </c>
      <c r="B35" s="1" t="s">
        <v>16</v>
      </c>
      <c r="C35" s="34">
        <v>1</v>
      </c>
      <c r="D35" s="43">
        <v>44953</v>
      </c>
    </row>
    <row r="36" spans="1:4" x14ac:dyDescent="0.25">
      <c r="A36" s="1" t="s">
        <v>110</v>
      </c>
      <c r="B36" s="1" t="s">
        <v>119</v>
      </c>
      <c r="C36" s="34">
        <v>1</v>
      </c>
      <c r="D36" s="43">
        <v>44959</v>
      </c>
    </row>
    <row r="37" spans="1:4" x14ac:dyDescent="0.25">
      <c r="A37" s="1" t="s">
        <v>110</v>
      </c>
      <c r="B37" s="1" t="s">
        <v>16</v>
      </c>
      <c r="C37" s="34">
        <v>2</v>
      </c>
      <c r="D37" s="43">
        <v>44959</v>
      </c>
    </row>
    <row r="38" spans="1:4" x14ac:dyDescent="0.25">
      <c r="A38" s="1" t="s">
        <v>111</v>
      </c>
      <c r="B38" s="1" t="s">
        <v>16</v>
      </c>
      <c r="C38" s="34">
        <v>1</v>
      </c>
      <c r="D38" s="43">
        <v>44959</v>
      </c>
    </row>
    <row r="39" spans="1:4" x14ac:dyDescent="0.25">
      <c r="A39" s="1" t="s">
        <v>94</v>
      </c>
      <c r="B39" s="1" t="s">
        <v>112</v>
      </c>
      <c r="C39" s="2">
        <v>1</v>
      </c>
      <c r="D39" s="43">
        <v>44959</v>
      </c>
    </row>
    <row r="40" spans="1:4" x14ac:dyDescent="0.25">
      <c r="A40" s="1" t="s">
        <v>94</v>
      </c>
      <c r="B40" s="1" t="s">
        <v>10</v>
      </c>
      <c r="C40" s="2">
        <v>1</v>
      </c>
      <c r="D40" s="43">
        <v>44959</v>
      </c>
    </row>
    <row r="41" spans="1:4" x14ac:dyDescent="0.25">
      <c r="A41" s="1" t="s">
        <v>115</v>
      </c>
      <c r="B41" s="1" t="s">
        <v>16</v>
      </c>
      <c r="C41" s="2">
        <v>6</v>
      </c>
      <c r="D41" s="43"/>
    </row>
    <row r="42" spans="1:4" x14ac:dyDescent="0.25">
      <c r="A42" s="1" t="s">
        <v>116</v>
      </c>
      <c r="B42" s="1" t="s">
        <v>16</v>
      </c>
      <c r="C42" s="2">
        <v>1</v>
      </c>
      <c r="D42" s="43"/>
    </row>
    <row r="43" spans="1:4" x14ac:dyDescent="0.25">
      <c r="A43" s="1" t="s">
        <v>117</v>
      </c>
      <c r="B43" s="1" t="s">
        <v>16</v>
      </c>
      <c r="C43" s="2">
        <v>1</v>
      </c>
      <c r="D43" s="43"/>
    </row>
    <row r="44" spans="1:4" x14ac:dyDescent="0.25">
      <c r="A44" s="1" t="s">
        <v>118</v>
      </c>
      <c r="B44" s="1" t="s">
        <v>16</v>
      </c>
      <c r="C44" s="2">
        <v>2</v>
      </c>
      <c r="D44" s="43"/>
    </row>
    <row r="45" spans="1:4" x14ac:dyDescent="0.25">
      <c r="A45" s="1" t="s">
        <v>120</v>
      </c>
      <c r="B45" s="1" t="s">
        <v>16</v>
      </c>
      <c r="C45" s="2">
        <v>2</v>
      </c>
      <c r="D45" s="43"/>
    </row>
    <row r="46" spans="1:4" x14ac:dyDescent="0.25">
      <c r="A46" s="1" t="s">
        <v>120</v>
      </c>
      <c r="B46" s="1" t="s">
        <v>119</v>
      </c>
      <c r="C46" s="2">
        <v>1</v>
      </c>
      <c r="D46" s="43"/>
    </row>
    <row r="47" spans="1:4" x14ac:dyDescent="0.25">
      <c r="A47" s="1" t="s">
        <v>121</v>
      </c>
      <c r="B47" s="1" t="s">
        <v>16</v>
      </c>
      <c r="C47" s="2">
        <v>4</v>
      </c>
      <c r="D47" s="43"/>
    </row>
    <row r="48" spans="1:4" x14ac:dyDescent="0.25">
      <c r="A48" s="1" t="s">
        <v>121</v>
      </c>
      <c r="B48" s="1" t="s">
        <v>119</v>
      </c>
      <c r="C48" s="2">
        <v>1</v>
      </c>
      <c r="D48" s="43"/>
    </row>
    <row r="49" spans="1:5" x14ac:dyDescent="0.25">
      <c r="A49" s="1" t="s">
        <v>126</v>
      </c>
      <c r="B49" s="1" t="s">
        <v>16</v>
      </c>
      <c r="C49" s="2">
        <v>6</v>
      </c>
      <c r="D49" s="43"/>
    </row>
    <row r="50" spans="1:5" x14ac:dyDescent="0.25">
      <c r="A50" s="1" t="s">
        <v>126</v>
      </c>
      <c r="B50" s="1" t="s">
        <v>123</v>
      </c>
      <c r="C50" s="2">
        <v>2</v>
      </c>
      <c r="D50" s="43"/>
    </row>
    <row r="51" spans="1:5" x14ac:dyDescent="0.25">
      <c r="A51" s="1" t="s">
        <v>126</v>
      </c>
      <c r="B51" s="1" t="s">
        <v>124</v>
      </c>
      <c r="C51" s="2">
        <v>1</v>
      </c>
      <c r="D51" s="43"/>
    </row>
    <row r="52" spans="1:5" x14ac:dyDescent="0.25">
      <c r="A52" s="1"/>
      <c r="B52" s="1"/>
      <c r="C52" s="2"/>
      <c r="D52" s="43"/>
    </row>
    <row r="53" spans="1:5" x14ac:dyDescent="0.25">
      <c r="A53" s="1" t="s">
        <v>113</v>
      </c>
      <c r="B53" s="1"/>
      <c r="C53" s="2"/>
      <c r="D53" s="43"/>
    </row>
    <row r="54" spans="1:5" x14ac:dyDescent="0.25">
      <c r="A54" s="44" t="s">
        <v>9</v>
      </c>
      <c r="B54" s="45" t="s">
        <v>10</v>
      </c>
      <c r="C54" s="46">
        <v>1</v>
      </c>
      <c r="D54" s="48"/>
      <c r="E54" s="47"/>
    </row>
    <row r="55" spans="1:5" x14ac:dyDescent="0.25">
      <c r="A55" s="44" t="s">
        <v>125</v>
      </c>
      <c r="B55" s="46" t="s">
        <v>4</v>
      </c>
      <c r="C55" s="46">
        <v>2</v>
      </c>
      <c r="D55" s="46"/>
      <c r="E55" s="55"/>
    </row>
    <row r="56" spans="1:5" x14ac:dyDescent="0.25">
      <c r="A56" s="44" t="s">
        <v>11</v>
      </c>
      <c r="B56" s="46" t="s">
        <v>4</v>
      </c>
      <c r="C56" s="46">
        <v>2</v>
      </c>
      <c r="D56" s="46"/>
      <c r="E56" s="55"/>
    </row>
    <row r="57" spans="1:5" x14ac:dyDescent="0.25">
      <c r="A57" s="44" t="s">
        <v>11</v>
      </c>
      <c r="B57" s="46" t="s">
        <v>12</v>
      </c>
      <c r="C57" s="46">
        <v>7</v>
      </c>
      <c r="D57" s="48"/>
      <c r="E57" s="56"/>
    </row>
    <row r="58" spans="1:5" x14ac:dyDescent="0.25">
      <c r="A58" s="44" t="s">
        <v>13</v>
      </c>
      <c r="B58" s="46" t="s">
        <v>4</v>
      </c>
      <c r="C58" s="46">
        <v>2</v>
      </c>
      <c r="D58" s="46"/>
      <c r="E58" s="55"/>
    </row>
    <row r="59" spans="1:5" ht="25.5" x14ac:dyDescent="0.25">
      <c r="A59" s="44" t="s">
        <v>14</v>
      </c>
      <c r="B59" s="46" t="s">
        <v>12</v>
      </c>
      <c r="C59" s="46">
        <v>6</v>
      </c>
      <c r="D59" s="48"/>
      <c r="E59" s="56"/>
    </row>
    <row r="60" spans="1:5" s="51" customFormat="1" x14ac:dyDescent="0.25">
      <c r="A60" s="49" t="s">
        <v>15</v>
      </c>
      <c r="B60" s="50" t="s">
        <v>16</v>
      </c>
      <c r="C60" s="50">
        <v>1</v>
      </c>
      <c r="D60" s="54"/>
      <c r="E60" s="57"/>
    </row>
    <row r="61" spans="1:5" x14ac:dyDescent="0.25">
      <c r="A61" s="52" t="s">
        <v>17</v>
      </c>
      <c r="B61" s="53" t="s">
        <v>12</v>
      </c>
      <c r="C61" s="53">
        <v>3</v>
      </c>
      <c r="D61" s="48"/>
      <c r="E61" s="56"/>
    </row>
    <row r="62" spans="1:5" x14ac:dyDescent="0.25">
      <c r="A62" s="48" t="s">
        <v>18</v>
      </c>
      <c r="B62" s="46" t="s">
        <v>4</v>
      </c>
      <c r="C62" s="46">
        <v>1</v>
      </c>
      <c r="D62" s="46"/>
      <c r="E62" s="55"/>
    </row>
    <row r="63" spans="1:5" s="51" customFormat="1" x14ac:dyDescent="0.25">
      <c r="A63" s="49" t="s">
        <v>19</v>
      </c>
      <c r="B63" s="50" t="s">
        <v>16</v>
      </c>
      <c r="C63" s="50">
        <v>5</v>
      </c>
      <c r="D63" s="54"/>
      <c r="E63" s="57"/>
    </row>
    <row r="64" spans="1:5" x14ac:dyDescent="0.25">
      <c r="A64" s="44" t="s">
        <v>19</v>
      </c>
      <c r="B64" s="46" t="s">
        <v>4</v>
      </c>
      <c r="C64" s="46">
        <v>15</v>
      </c>
      <c r="D64" s="46"/>
      <c r="E64" s="55"/>
    </row>
    <row r="65" spans="1:5" s="51" customFormat="1" x14ac:dyDescent="0.25">
      <c r="A65" s="49" t="s">
        <v>20</v>
      </c>
      <c r="B65" s="50" t="s">
        <v>16</v>
      </c>
      <c r="C65" s="50">
        <v>1</v>
      </c>
      <c r="D65" s="54"/>
      <c r="E65" s="57"/>
    </row>
    <row r="66" spans="1:5" s="51" customFormat="1" x14ac:dyDescent="0.25">
      <c r="A66" s="54" t="s">
        <v>21</v>
      </c>
      <c r="B66" s="50" t="s">
        <v>16</v>
      </c>
      <c r="C66" s="50">
        <v>2</v>
      </c>
      <c r="D66" s="54"/>
      <c r="E66" s="57"/>
    </row>
    <row r="67" spans="1:5" s="51" customFormat="1" ht="25.5" x14ac:dyDescent="0.25">
      <c r="A67" s="49" t="s">
        <v>22</v>
      </c>
      <c r="B67" s="50" t="s">
        <v>16</v>
      </c>
      <c r="C67" s="50">
        <v>7</v>
      </c>
      <c r="D67" s="54"/>
      <c r="E67" s="57"/>
    </row>
    <row r="68" spans="1:5" s="51" customFormat="1" x14ac:dyDescent="0.25">
      <c r="A68" s="49" t="s">
        <v>23</v>
      </c>
      <c r="B68" s="50" t="s">
        <v>16</v>
      </c>
      <c r="C68" s="58">
        <v>3</v>
      </c>
      <c r="D68" s="54"/>
      <c r="E68" s="57"/>
    </row>
    <row r="69" spans="1:5" s="51" customFormat="1" x14ac:dyDescent="0.25">
      <c r="A69" s="49" t="s">
        <v>24</v>
      </c>
      <c r="B69" s="50" t="s">
        <v>16</v>
      </c>
      <c r="C69" s="50">
        <v>1</v>
      </c>
      <c r="D69" s="54"/>
      <c r="E69" s="57"/>
    </row>
    <row r="70" spans="1:5" s="51" customFormat="1" x14ac:dyDescent="0.25">
      <c r="A70" s="54" t="s">
        <v>25</v>
      </c>
      <c r="B70" s="58" t="s">
        <v>16</v>
      </c>
      <c r="C70" s="50">
        <v>5</v>
      </c>
      <c r="D70" s="54"/>
      <c r="E70" s="57"/>
    </row>
    <row r="71" spans="1:5" x14ac:dyDescent="0.25">
      <c r="A71" s="44" t="s">
        <v>26</v>
      </c>
      <c r="B71" s="46" t="s">
        <v>3</v>
      </c>
      <c r="C71" s="46">
        <v>1</v>
      </c>
      <c r="D71" s="48"/>
      <c r="E71" s="56"/>
    </row>
    <row r="72" spans="1:5" x14ac:dyDescent="0.25">
      <c r="A72" s="44" t="s">
        <v>27</v>
      </c>
      <c r="B72" s="46" t="s">
        <v>3</v>
      </c>
      <c r="C72" s="46">
        <v>5</v>
      </c>
      <c r="D72" s="48"/>
      <c r="E72" s="56"/>
    </row>
    <row r="73" spans="1:5" x14ac:dyDescent="0.25">
      <c r="A73" s="44" t="s">
        <v>27</v>
      </c>
      <c r="B73" s="1" t="s">
        <v>119</v>
      </c>
      <c r="C73" s="46">
        <v>1</v>
      </c>
      <c r="D73" s="48"/>
      <c r="E73" s="56"/>
    </row>
    <row r="74" spans="1:5" x14ac:dyDescent="0.25">
      <c r="A74" s="44" t="s">
        <v>27</v>
      </c>
      <c r="B74" s="46" t="s">
        <v>1</v>
      </c>
      <c r="C74" s="46">
        <v>4</v>
      </c>
      <c r="D74" s="48"/>
      <c r="E74" s="56"/>
    </row>
    <row r="75" spans="1:5" x14ac:dyDescent="0.25">
      <c r="A75" s="44" t="s">
        <v>27</v>
      </c>
      <c r="B75" s="46" t="s">
        <v>5</v>
      </c>
      <c r="C75" s="46">
        <v>5</v>
      </c>
      <c r="D75" s="48"/>
      <c r="E75" s="56"/>
    </row>
    <row r="76" spans="1:5" x14ac:dyDescent="0.25">
      <c r="A76" s="44" t="s">
        <v>27</v>
      </c>
      <c r="B76" s="46" t="s">
        <v>28</v>
      </c>
      <c r="C76" s="46">
        <v>4</v>
      </c>
      <c r="D76" s="48"/>
      <c r="E76" s="56"/>
    </row>
    <row r="77" spans="1:5" x14ac:dyDescent="0.25">
      <c r="A77" s="44" t="s">
        <v>27</v>
      </c>
      <c r="B77" s="46" t="s">
        <v>10</v>
      </c>
      <c r="C77" s="46">
        <v>5</v>
      </c>
      <c r="D77" s="48"/>
      <c r="E77" s="56"/>
    </row>
    <row r="78" spans="1:5" x14ac:dyDescent="0.25">
      <c r="A78" s="44" t="s">
        <v>27</v>
      </c>
      <c r="B78" s="46" t="s">
        <v>4</v>
      </c>
      <c r="C78" s="46">
        <v>2</v>
      </c>
      <c r="D78" s="46"/>
      <c r="E78" s="55"/>
    </row>
    <row r="79" spans="1:5" x14ac:dyDescent="0.25">
      <c r="A79" s="44" t="s">
        <v>29</v>
      </c>
      <c r="B79" s="46" t="s">
        <v>3</v>
      </c>
      <c r="C79" s="46">
        <v>5</v>
      </c>
      <c r="D79" s="48"/>
      <c r="E79" s="56"/>
    </row>
    <row r="80" spans="1:5" x14ac:dyDescent="0.25">
      <c r="A80" s="44" t="s">
        <v>29</v>
      </c>
      <c r="B80" s="1" t="s">
        <v>119</v>
      </c>
      <c r="C80" s="46">
        <v>1</v>
      </c>
      <c r="D80" s="48"/>
      <c r="E80" s="56"/>
    </row>
    <row r="81" spans="1:5" x14ac:dyDescent="0.25">
      <c r="A81" s="44" t="s">
        <v>29</v>
      </c>
      <c r="B81" s="46" t="s">
        <v>4</v>
      </c>
      <c r="C81" s="46">
        <v>2</v>
      </c>
      <c r="D81" s="46"/>
      <c r="E81" s="55"/>
    </row>
    <row r="82" spans="1:5" x14ac:dyDescent="0.25">
      <c r="A82" s="44" t="s">
        <v>29</v>
      </c>
      <c r="B82" s="46" t="s">
        <v>10</v>
      </c>
      <c r="C82" s="46">
        <v>5</v>
      </c>
      <c r="D82" s="48"/>
      <c r="E82" s="56"/>
    </row>
    <row r="83" spans="1:5" x14ac:dyDescent="0.25">
      <c r="A83" s="44" t="s">
        <v>29</v>
      </c>
      <c r="B83" s="46" t="s">
        <v>1</v>
      </c>
      <c r="C83" s="46">
        <v>4</v>
      </c>
      <c r="D83" s="48"/>
      <c r="E83" s="56"/>
    </row>
    <row r="84" spans="1:5" x14ac:dyDescent="0.25">
      <c r="A84" s="44" t="s">
        <v>29</v>
      </c>
      <c r="B84" s="46" t="s">
        <v>5</v>
      </c>
      <c r="C84" s="46">
        <v>5</v>
      </c>
      <c r="D84" s="48"/>
      <c r="E84" s="56"/>
    </row>
    <row r="85" spans="1:5" x14ac:dyDescent="0.25">
      <c r="A85" s="48" t="s">
        <v>30</v>
      </c>
      <c r="B85" s="46" t="s">
        <v>31</v>
      </c>
      <c r="C85" s="46">
        <v>4</v>
      </c>
      <c r="D85" s="48"/>
      <c r="E85" s="56"/>
    </row>
    <row r="86" spans="1:5" x14ac:dyDescent="0.25">
      <c r="A86" s="48" t="s">
        <v>32</v>
      </c>
      <c r="B86" s="46" t="s">
        <v>1</v>
      </c>
      <c r="C86" s="46">
        <v>4</v>
      </c>
      <c r="D86" s="48"/>
      <c r="E86" s="56"/>
    </row>
    <row r="87" spans="1:5" x14ac:dyDescent="0.25">
      <c r="A87" s="48" t="s">
        <v>32</v>
      </c>
      <c r="B87" s="46" t="s">
        <v>10</v>
      </c>
      <c r="C87" s="46">
        <v>2</v>
      </c>
      <c r="D87" s="48"/>
      <c r="E87" s="56"/>
    </row>
    <row r="88" spans="1:5" x14ac:dyDescent="0.25">
      <c r="A88" s="48" t="s">
        <v>33</v>
      </c>
      <c r="B88" s="46" t="s">
        <v>3</v>
      </c>
      <c r="C88" s="46">
        <v>1</v>
      </c>
      <c r="D88" s="48"/>
      <c r="E88" s="56"/>
    </row>
    <row r="89" spans="1:5" x14ac:dyDescent="0.25">
      <c r="A89" s="48" t="s">
        <v>34</v>
      </c>
      <c r="B89" s="46" t="s">
        <v>4</v>
      </c>
      <c r="C89" s="46">
        <v>1</v>
      </c>
      <c r="D89" s="46"/>
      <c r="E89" s="55"/>
    </row>
    <row r="90" spans="1:5" x14ac:dyDescent="0.25">
      <c r="A90" s="48" t="s">
        <v>35</v>
      </c>
      <c r="B90" s="46" t="s">
        <v>4</v>
      </c>
      <c r="C90" s="46">
        <v>8</v>
      </c>
      <c r="D90" s="46"/>
      <c r="E90" s="55"/>
    </row>
    <row r="91" spans="1:5" x14ac:dyDescent="0.25">
      <c r="A91" s="44" t="s">
        <v>36</v>
      </c>
      <c r="B91" s="46" t="s">
        <v>4</v>
      </c>
      <c r="C91" s="46">
        <v>4</v>
      </c>
      <c r="D91" s="46"/>
      <c r="E91" s="55"/>
    </row>
    <row r="92" spans="1:5" x14ac:dyDescent="0.25">
      <c r="E92" s="29"/>
    </row>
    <row r="99" spans="3:3" x14ac:dyDescent="0.25">
      <c r="C99">
        <f>SUBTOTAL(9,C6:C98)</f>
        <v>295</v>
      </c>
    </row>
  </sheetData>
  <mergeCells count="1">
    <mergeCell ref="A1:D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E3257EF5CC5C4B88BDA7306B92E415" ma:contentTypeVersion="15" ma:contentTypeDescription="Crear nuevo documento." ma:contentTypeScope="" ma:versionID="4c825c64eb030345253b59dd303af95b">
  <xsd:schema xmlns:xsd="http://www.w3.org/2001/XMLSchema" xmlns:xs="http://www.w3.org/2001/XMLSchema" xmlns:p="http://schemas.microsoft.com/office/2006/metadata/properties" xmlns:ns3="d6ec9a2f-e449-4fec-9ec5-50cf5808c396" xmlns:ns4="74092687-0802-45aa-867e-f35a559a775e" targetNamespace="http://schemas.microsoft.com/office/2006/metadata/properties" ma:root="true" ma:fieldsID="2917480d86d1b6c1ed07d3544a2422b9" ns3:_="" ns4:_="">
    <xsd:import namespace="d6ec9a2f-e449-4fec-9ec5-50cf5808c396"/>
    <xsd:import namespace="74092687-0802-45aa-867e-f35a559a775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c9a2f-e449-4fec-9ec5-50cf5808c3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092687-0802-45aa-867e-f35a559a775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6ec9a2f-e449-4fec-9ec5-50cf5808c396" xsi:nil="true"/>
  </documentManagement>
</p:properties>
</file>

<file path=customXml/itemProps1.xml><?xml version="1.0" encoding="utf-8"?>
<ds:datastoreItem xmlns:ds="http://schemas.openxmlformats.org/officeDocument/2006/customXml" ds:itemID="{6EC6E6D6-A366-4AF2-AE6B-0D969A203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ec9a2f-e449-4fec-9ec5-50cf5808c396"/>
    <ds:schemaRef ds:uri="74092687-0802-45aa-867e-f35a559a77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597F06-2AB5-46D5-98A5-E3AA89E0E4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10A971-7F04-4370-A7AA-015ACBDC129A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d6ec9a2f-e449-4fec-9ec5-50cf5808c396"/>
    <ds:schemaRef ds:uri="http://schemas.microsoft.com/office/infopath/2007/PartnerControls"/>
    <ds:schemaRef ds:uri="74092687-0802-45aa-867e-f35a559a775e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CARGOS NUEVOS </vt:lpstr>
      <vt:lpstr>DEFINITIVO</vt:lpstr>
      <vt:lpstr>OPERACIONES</vt:lpstr>
      <vt:lpstr>REQUERIMIENTOS FEB23</vt:lpstr>
    </vt:vector>
  </TitlesOfParts>
  <Manager/>
  <Company>Rama Judicial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Bernarda Carcamo Ricaurte</dc:creator>
  <cp:keywords/>
  <dc:description/>
  <cp:lastModifiedBy>CSJ</cp:lastModifiedBy>
  <cp:revision/>
  <dcterms:created xsi:type="dcterms:W3CDTF">2023-01-18T16:11:26Z</dcterms:created>
  <dcterms:modified xsi:type="dcterms:W3CDTF">2023-02-15T19:13:48Z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0x01010085E3257EF5CC5C4B88BDA7306B92E415</vt:lpwstr>
  </property>
</Properties>
</file>