
<file path=[Content_Types].xml><?xml version="1.0" encoding="utf-8"?>
<Types xmlns="http://schemas.openxmlformats.org/package/2006/content-types">
  <Default Extension="bin" ContentType="application/vnd.openxmlformats-officedocument.spreadsheetml.printerSettings"/>
  <Default Extension="emf" ContentType="image/x-emf"/>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threadedComments/threadedComment1.xml" ContentType="application/vnd.ms-excel.threadedcomments+xml"/>
  <Override PartName="/xl/comments2.xml" ContentType="application/vnd.openxmlformats-officedocument.spreadsheetml.comments+xml"/>
  <Override PartName="/xl/drawings/drawing1.xml" ContentType="application/vnd.openxmlformats-officedocument.drawing+xml"/>
  <Override PartName="/xl/persons/person.xml" ContentType="application/vnd.ms-excel.person+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6130"/>
  <workbookPr codeName="ThisWorkbook"/>
  <mc:AlternateContent xmlns:mc="http://schemas.openxmlformats.org/markup-compatibility/2006">
    <mc:Choice Requires="x15">
      <x15ac:absPath xmlns:x15ac="http://schemas.microsoft.com/office/spreadsheetml/2010/11/ac" url="D:\Users\kimda\Desktop\CONTRATO 0972023\INFORME 01\LICITACION VIGILANCIA 2023\PROPONENTE 1\PROPUESTAS PROPONENTES\EVALUACIONES TECNICAS\EVALUACION DE PROPONENTES 2023\EVALUACION DE PROPONENTES 2023\EVALUAICONES\EVALUACIONES 24 DE MARZO\"/>
    </mc:Choice>
  </mc:AlternateContent>
  <xr:revisionPtr revIDLastSave="0" documentId="13_ncr:1_{3533FE1E-7454-4BE2-890C-AB49185E2AD7}" xr6:coauthVersionLast="47" xr6:coauthVersionMax="47" xr10:uidLastSave="{00000000-0000-0000-0000-000000000000}"/>
  <bookViews>
    <workbookView xWindow="-108" yWindow="-108" windowWidth="23256" windowHeight="12456" firstSheet="1" activeTab="1" xr2:uid="{00000000-000D-0000-FFFF-FFFF00000000}"/>
  </bookViews>
  <sheets>
    <sheet name="MODELO" sheetId="1" state="hidden" r:id="rId1"/>
    <sheet name="HAB" sheetId="6" r:id="rId2"/>
    <sheet name="COYSUP" sheetId="7" r:id="rId3"/>
    <sheet name="PUNTOS" sheetId="8" r:id="rId4"/>
    <sheet name=" PARTICIPACION" sheetId="9" r:id="rId5"/>
    <sheet name="Hoja1" sheetId="12" state="hidden" r:id="rId6"/>
    <sheet name="VERIFICACION DE CEDULA" sheetId="11" state="hidden" r:id="rId7"/>
    <sheet name="MODELO FORMATO ISOLUTION" sheetId="2" state="hidden" r:id="rId8"/>
  </sheets>
  <definedNames>
    <definedName name="_xlnm.Print_Area" localSheetId="2">COYSUP!$A$1:$M$87</definedName>
    <definedName name="_xlnm.Print_Area" localSheetId="1">HAB!$A$1:$G$59</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calcFeatures>
    </ext>
  </extLst>
</workbook>
</file>

<file path=xl/calcChain.xml><?xml version="1.0" encoding="utf-8"?>
<calcChain xmlns="http://schemas.openxmlformats.org/spreadsheetml/2006/main">
  <c r="B14" i="9" l="1"/>
  <c r="G5" i="9"/>
  <c r="D1" i="12"/>
  <c r="G6" i="9"/>
  <c r="E53" i="7"/>
  <c r="F53" i="7"/>
  <c r="G53" i="7"/>
  <c r="E54" i="7"/>
  <c r="F54" i="7"/>
  <c r="G54" i="7"/>
  <c r="E55" i="7"/>
  <c r="F55" i="7"/>
  <c r="G55" i="7"/>
  <c r="F28" i="7"/>
  <c r="G28" i="7"/>
  <c r="E29" i="7"/>
  <c r="F29" i="7"/>
  <c r="G29" i="7"/>
  <c r="A8" i="9"/>
  <c r="A7" i="9"/>
  <c r="A6" i="9"/>
  <c r="A5" i="9"/>
  <c r="L51" i="8"/>
  <c r="J7" i="9" l="1"/>
  <c r="J6" i="9"/>
  <c r="I7" i="9"/>
  <c r="H7" i="9"/>
  <c r="G7" i="9"/>
  <c r="I6" i="9"/>
  <c r="H6" i="9"/>
  <c r="J5" i="9"/>
  <c r="I5" i="9"/>
  <c r="H5" i="9"/>
  <c r="C14" i="9" l="1"/>
  <c r="E14" i="9"/>
  <c r="D14" i="9"/>
  <c r="D20" i="9" l="1"/>
  <c r="B20" i="9"/>
  <c r="C20" i="9"/>
  <c r="L34" i="7"/>
  <c r="J22" i="8" s="1"/>
  <c r="J55" i="8" s="1"/>
  <c r="G87" i="7"/>
  <c r="F87" i="7"/>
  <c r="G86" i="7"/>
  <c r="F86" i="7"/>
  <c r="E86" i="7"/>
  <c r="G85" i="7"/>
  <c r="F85" i="7"/>
  <c r="E85" i="7"/>
  <c r="G84" i="7"/>
  <c r="F84" i="7"/>
  <c r="E84" i="7"/>
  <c r="G83" i="7"/>
  <c r="F83" i="7"/>
  <c r="E83" i="7"/>
  <c r="G82" i="7"/>
  <c r="F82" i="7"/>
  <c r="E82" i="7"/>
  <c r="G81" i="7"/>
  <c r="F81" i="7"/>
  <c r="E81" i="7"/>
  <c r="K80" i="7"/>
  <c r="G80" i="7"/>
  <c r="F80" i="7"/>
  <c r="E80" i="7"/>
  <c r="G79" i="7"/>
  <c r="F79" i="7"/>
  <c r="E79" i="7"/>
  <c r="G78" i="7"/>
  <c r="F78" i="7"/>
  <c r="E78" i="7"/>
  <c r="G61" i="7"/>
  <c r="F61" i="7"/>
  <c r="G60" i="7"/>
  <c r="F60" i="7"/>
  <c r="E60" i="7"/>
  <c r="G59" i="7"/>
  <c r="F59" i="7"/>
  <c r="E59" i="7"/>
  <c r="G58" i="7"/>
  <c r="F58" i="7"/>
  <c r="E58" i="7"/>
  <c r="G57" i="7"/>
  <c r="F57" i="7"/>
  <c r="E57" i="7"/>
  <c r="G56" i="7"/>
  <c r="F56" i="7"/>
  <c r="E56" i="7"/>
  <c r="K54" i="7"/>
  <c r="G52" i="7"/>
  <c r="F52" i="7"/>
  <c r="E52" i="7"/>
  <c r="G35" i="7"/>
  <c r="F35" i="7"/>
  <c r="G34" i="7"/>
  <c r="F34" i="7"/>
  <c r="E34" i="7"/>
  <c r="G33" i="7"/>
  <c r="F33" i="7"/>
  <c r="E33" i="7"/>
  <c r="G30" i="7"/>
  <c r="F30" i="7"/>
  <c r="E30" i="7"/>
  <c r="E28" i="7"/>
  <c r="G27" i="7"/>
  <c r="F27" i="7"/>
  <c r="E27" i="7"/>
  <c r="G26" i="7"/>
  <c r="F26" i="7"/>
  <c r="G25" i="7"/>
  <c r="F25" i="7"/>
  <c r="E25" i="7"/>
  <c r="G24" i="7"/>
  <c r="F24" i="7"/>
  <c r="E24" i="7"/>
  <c r="J54" i="7" l="1"/>
  <c r="J80" i="7"/>
  <c r="L80" i="7"/>
  <c r="L54" i="7"/>
  <c r="V11" i="7"/>
  <c r="W11" i="7" s="1"/>
  <c r="U11" i="7" s="1"/>
  <c r="J26" i="7" s="1"/>
  <c r="W8" i="7"/>
  <c r="L26" i="7" s="1"/>
  <c r="W38" i="7"/>
  <c r="W22" i="7" l="1"/>
  <c r="K26" i="7"/>
  <c r="E51" i="2" l="1"/>
  <c r="D51" i="2"/>
  <c r="C125" i="1" l="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tc={5F6FAECE-F3AA-460E-AB57-D7D12F43673E}</author>
  </authors>
  <commentList>
    <comment ref="B14" authorId="0" shapeId="0" xr:uid="{5F6FAECE-F3AA-460E-AB57-D7D12F43673E}">
      <text>
        <t xml:space="preserve">[Comentario encadenado]
Su versión de Excel le permite leer este comentario encadenado; sin embargo, las ediciones que se apliquen se quitarán si el archivo se abre en una versión más reciente de Excel. Más información: https://go.microsoft.com/fwlink/?linkid=870924
Comentario:
    No dice uno o la otra
</t>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paul david alvarez pardo</author>
  </authors>
  <commentList>
    <comment ref="C23" authorId="0" shapeId="0" xr:uid="{827A0CC0-21DC-4C1B-9813-B797442AA8BB}">
      <text>
        <r>
          <rPr>
            <b/>
            <sz val="9"/>
            <color indexed="81"/>
            <rFont val="Tahoma"/>
            <family val="2"/>
          </rPr>
          <t>paul david alvarez pardo:</t>
        </r>
        <r>
          <rPr>
            <sz val="9"/>
            <color indexed="81"/>
            <rFont val="Tahoma"/>
            <family val="2"/>
          </rPr>
          <t xml:space="preserve">
LLENAR MESES,DIAS,AÑO
</t>
        </r>
      </text>
    </comment>
    <comment ref="D23" authorId="0" shapeId="0" xr:uid="{5E3AF598-45E7-4BCD-8904-8965B51A395D}">
      <text>
        <r>
          <rPr>
            <b/>
            <sz val="9"/>
            <color indexed="81"/>
            <rFont val="Tahoma"/>
            <family val="2"/>
          </rPr>
          <t>paul david alvarez pardo:</t>
        </r>
        <r>
          <rPr>
            <sz val="9"/>
            <color indexed="81"/>
            <rFont val="Tahoma"/>
            <family val="2"/>
          </rPr>
          <t xml:space="preserve">
LLENAR MESES, DIAS, AÑOS
</t>
        </r>
      </text>
    </comment>
    <comment ref="C51" authorId="0" shapeId="0" xr:uid="{2776DCD2-AAF7-47DA-927A-7A63B98FB5F4}">
      <text>
        <r>
          <rPr>
            <b/>
            <sz val="9"/>
            <color indexed="81"/>
            <rFont val="Tahoma"/>
            <family val="2"/>
          </rPr>
          <t>paul david alvarez pardo:</t>
        </r>
        <r>
          <rPr>
            <sz val="9"/>
            <color indexed="81"/>
            <rFont val="Tahoma"/>
            <family val="2"/>
          </rPr>
          <t xml:space="preserve">
LLENAR MESES,DIAS,AÑO
</t>
        </r>
      </text>
    </comment>
    <comment ref="D51" authorId="0" shapeId="0" xr:uid="{195E82B8-D6D8-4C33-B44A-F0BC87FBD323}">
      <text>
        <r>
          <rPr>
            <b/>
            <sz val="9"/>
            <color indexed="81"/>
            <rFont val="Tahoma"/>
            <family val="2"/>
          </rPr>
          <t>paul david alvarez pardo:</t>
        </r>
        <r>
          <rPr>
            <sz val="9"/>
            <color indexed="81"/>
            <rFont val="Tahoma"/>
            <family val="2"/>
          </rPr>
          <t xml:space="preserve">
LLENAR MESES, DIAS, AÑOS
</t>
        </r>
      </text>
    </comment>
    <comment ref="C77" authorId="0" shapeId="0" xr:uid="{A1965FE8-A2DB-4A3D-B807-A54CB6E32461}">
      <text>
        <r>
          <rPr>
            <b/>
            <sz val="9"/>
            <color indexed="81"/>
            <rFont val="Tahoma"/>
            <family val="2"/>
          </rPr>
          <t>paul david alvarez pardo:</t>
        </r>
        <r>
          <rPr>
            <sz val="9"/>
            <color indexed="81"/>
            <rFont val="Tahoma"/>
            <family val="2"/>
          </rPr>
          <t xml:space="preserve">
LLENAR MESES,DIAS,AÑO
</t>
        </r>
      </text>
    </comment>
    <comment ref="D77" authorId="0" shapeId="0" xr:uid="{F76A2302-927B-4D1E-B2EB-D99E39F5B671}">
      <text>
        <r>
          <rPr>
            <b/>
            <sz val="9"/>
            <color indexed="81"/>
            <rFont val="Tahoma"/>
            <family val="2"/>
          </rPr>
          <t>paul david alvarez pardo:</t>
        </r>
        <r>
          <rPr>
            <sz val="9"/>
            <color indexed="81"/>
            <rFont val="Tahoma"/>
            <family val="2"/>
          </rPr>
          <t xml:space="preserve">
LLENAR MESES, DIAS, AÑOS
</t>
        </r>
      </text>
    </comment>
  </commentList>
</comments>
</file>

<file path=xl/sharedStrings.xml><?xml version="1.0" encoding="utf-8"?>
<sst xmlns="http://schemas.openxmlformats.org/spreadsheetml/2006/main" count="744" uniqueCount="378">
  <si>
    <t>REQUISITOS TÉCNICOS HABILITANTES</t>
  </si>
  <si>
    <t>LICENCIA DE FUNCIONAMIENTO DEL PROPONENTE</t>
  </si>
  <si>
    <t>PROPONENTE:</t>
  </si>
  <si>
    <t>INTEGRANTES:</t>
  </si>
  <si>
    <t>EMPRESA 1</t>
  </si>
  <si>
    <t>EMPRESA 3</t>
  </si>
  <si>
    <t>EMPRESA 2</t>
  </si>
  <si>
    <t>EMPRESA 4</t>
  </si>
  <si>
    <t>CUMPLE</t>
  </si>
  <si>
    <t>SI</t>
  </si>
  <si>
    <t>NO</t>
  </si>
  <si>
    <t>OBSERVACIONES</t>
  </si>
  <si>
    <t>LICENCIA DE FUNCIONAMIENTO DE LA ESCUELA DE CAPACITACIÓN Y ENTRENAMIENTO EN VIGILANCIA Y SEGURIDAD PRIVADA</t>
  </si>
  <si>
    <t>LICENCIA DEL MINISTERIO DE TECNOLOGÍAS DE LA INFORMACIÓN Y LAS COMUNICACIONES O SOPORTE DE OTROS MEDIOS DE COMUNICACIONES O CERTIFICACIÓN EXPEDIDA POR EL PROVEEDOR DE COMUNICACIONES</t>
  </si>
  <si>
    <t>COPIA VIGENTE DE LA RESOLUCIÓN SOBRE AUTORIZACIÓN DE HORAS EXTRAS, EXPEDIDA POR EL MINISTERIO DE TRABAJO</t>
  </si>
  <si>
    <t>ACREDITACIÓN DE DOMICILIO PRINCIPAL O SUCURSAL EN BOGOTÀ</t>
  </si>
  <si>
    <t>PÓLIZA DE RESPONSABILIDAD CIVIL EXTRACONTRACTUAL</t>
  </si>
  <si>
    <t>REPOSICIÓN DE BIENES</t>
  </si>
  <si>
    <t>RESOLUCIÓN VIGENTE O SOLICITUD DE APROBACIÓN DE UNIFORMES Y DISTINTIVOS</t>
  </si>
  <si>
    <t>VEHICULOS – EQUIPO AUTOMOTOR</t>
  </si>
  <si>
    <t>RECURSO HUMANO</t>
  </si>
  <si>
    <t>SUMINISTRO DOTACION</t>
  </si>
  <si>
    <t>CERTIFICACIÓN CUMPLIMIENTO TARIFAS MINIMAS SERVICIO DE VIGILANCIA</t>
  </si>
  <si>
    <t>EL OFERENTE DEBERÁ PRESENTAR</t>
  </si>
  <si>
    <t>EL OFERENTE DEBERÁ PRESENTAR (Mediante manifestación escrita, (carta) que se entenderá bajo la gravedad de juramento, que cuenta
con el personal suficiente para la prestación del servicio objeto del presente proceso contractual y
que cumplen con los requisitos exigidos vigentes para ejercer las funciones de vigilante establecidas
por la Superintendencia de Vigilancia y Seguridad Privada)</t>
  </si>
  <si>
    <t>EL OFERENTE CERTIFICARÀ MEDIANTE DOCUMENTO (Que cuenta con la capacidad para dotar al personal de los 205 puntos, con el equipo mínimo exigido
para desempeñar sus labores en la propiedad protegida, tales como: Uniforme completo con su
escudo de identificación y licencias reglamentarias que cumpla lo establecido en la Resolución 510
de 2004 expedida por la Superintendencia de Vigilancia y Seguridad Privada, equipo de
comunicaciones permanente, bastón de mando, placa y carné de identificación; así como elementos
de trabajo tales como pitos, impermeable, bolígrafo, libro de minuta, carpeta de consignas, linterna
y directorio telefónico de emergencia)</t>
  </si>
  <si>
    <t>EXPERIENCIA ACREDITADA</t>
  </si>
  <si>
    <t>VEHÍCULOS</t>
  </si>
  <si>
    <t>Certificación de recurso humano: De vigilantes. el oferente deberá presentar mediante manifestación escrita, (carta) que se entenderá bajo la gravedad de juramento, que cuenta con el personal suficiente para la prestación del servicio objeto del presente proceso contractual y que cumplen con los requisitos exigidos vigentes para ejercer las funciones de vigilante establecidas por la Superintendencia de Vigilancia y Seguridad Privada</t>
  </si>
  <si>
    <t>COORDINADOR (REVISAR ADENDA 01)</t>
  </si>
  <si>
    <t>SUPERVISOR 1 (REVISAR ADENDA 01)</t>
  </si>
  <si>
    <t>SUPERVISOR  2 (REVISAR ADENDA 01)</t>
  </si>
  <si>
    <t>REVISAR ADENDA 01</t>
  </si>
  <si>
    <t>CRITERIOS DE EVALUACIÓN Y COMPARACIÓN DE LAS PROPUESTAS HÁBILES – 100 PUNTOS</t>
  </si>
  <si>
    <t>EMPRESA XXXX</t>
  </si>
  <si>
    <t>PUNTAJE</t>
  </si>
  <si>
    <t>MENOR TIEMPO DE RECONOCIMIENTO Y PAGO DE PÉRDIDAS (NÚMERO DE DÍAS) - MÁXIMO QUINCE (15) PUNTOS</t>
  </si>
  <si>
    <t>PROPUESTA UN (01) PUNTO</t>
  </si>
  <si>
    <t>PERFIL DE LOS SUPERVISORES (2) – TREINTA (30) PUNTOS</t>
  </si>
  <si>
    <t>PERFIL DEL COORDINADOR – CUARENTA (40) PUNTOS</t>
  </si>
  <si>
    <t>MUJERES VINCULADAS DENTRO DEL PERSONAL OPERATIVO. (1 PUNTO)</t>
  </si>
  <si>
    <t>PERSONAS CON DISCAPACIDAD VINCULADAS DENTRO DEL PERSONAL OPERATIVO. (1 PUNTO)</t>
  </si>
  <si>
    <t>PERSONAS MAYORES DE 45 AÑOS VINCULADAS EN EL PERSONAL OPERATIVO. (1 PUNTO)</t>
  </si>
  <si>
    <t>APOYO A LA INDUSTRIA NACIONAL (10 PUNTOS) (DEBEN ALLEGAR JUNTO CON EL FORMATO 9A)</t>
  </si>
  <si>
    <t>INCORPORACIÓN DE COMPONENTE NACIONAL EN SERVICIOS EXTRANJEROS (05 PUNTOS) (DEBE ALLEGAR JUNTO CON EL FORMATO 9B)</t>
  </si>
  <si>
    <t>TRABAJADORES EN CONDICION DE DISCAPACIDAD (01 PUNTO) (DEBE ALLEGAR JUNTO CON EL FORMATO 10)</t>
  </si>
  <si>
    <t>ACREDITACIÓN DECRETO 1279 DE 2021, PUNTAJE ADICIONAL PARA PROPONENTES QUE TENGAN DENTRO DE SU PERSONAL OPERATIVO MUJERES, PERSONAS CON DISCAPACIDAD Y PERSONAS MAYORES DE CUARENTA Y CINCO (45) AÑOS VINCULADOS A LA PLATA DE PERSONAL – TRES (03) PUNTOS (DEBE VENIR CON EL FORMATO 14)</t>
  </si>
  <si>
    <t>85 PUNTOS (CALIDAD DE BIENES Y SERVICIOS)</t>
  </si>
  <si>
    <t>03 PUNTOS</t>
  </si>
  <si>
    <t>UT XXXXX</t>
  </si>
  <si>
    <t>ITEM</t>
  </si>
  <si>
    <t>REQUISITOS A EVALUAR</t>
  </si>
  <si>
    <t>REQUISITOS HABILITANTES DE LOS VIGILANTES</t>
  </si>
  <si>
    <t>A EVALUAR</t>
  </si>
  <si>
    <t>TOTAL</t>
  </si>
  <si>
    <t>EXPERIENCIA ACREDITADA (DEBE VENIR RELACIONA EN EL FORMATO 08)</t>
  </si>
  <si>
    <t>REQUISITOS MINIMOS HABILITANTES DEL COORDINADOR (DEBE VENIR JUNTO CON EL ANEXO 11 Y 11 A)</t>
  </si>
  <si>
    <t>REQUISITOS MINIMOS HABILITANTES DEL SUPERVISOR (DEBE VENIR JUNTO CON EL ANEXO 11 Y 11A)</t>
  </si>
  <si>
    <t>REQUISITOS TÉCNICOS</t>
  </si>
  <si>
    <t>VERIFICACION DEL DOCUMENTO</t>
  </si>
  <si>
    <t>(Relacionar SI, NO o N/A)</t>
  </si>
  <si>
    <t>FOLIO</t>
  </si>
  <si>
    <t>OBSERVACIONES Y/O REQUERIMIENTOS PARA SUBSANAR</t>
  </si>
  <si>
    <t>NUMERAL</t>
  </si>
  <si>
    <t>DESCRIPCIÓN</t>
  </si>
  <si>
    <t>Tipo</t>
  </si>
  <si>
    <t>Se Aporta (Si, No o N/A)</t>
  </si>
  <si>
    <t> COPIA VIGENTE DE LA RESOLUCIÓN SOBRE AUTORIZACIÓN DE HORAS EXTRAS, EXPEDIDA POR EL MINISTERIO DE TRABAJO</t>
  </si>
  <si>
    <t> ACREDITACIÓN DE DOMICILIO PRINCIPAL O SUCURSAL EN BOGOTÀ</t>
  </si>
  <si>
    <t>El proponente deberá adjuntar a su oferta copia legible de la póliza de seguro de Responsabilidad Civil Extracontractual, a nombre de la empresa, que ampare los riesgos por el uso indebido de las armas de fuego u otros elementos de uso de los vigilantes, con cubrimiento no inferior a 400 salarios mínimos legales mensuales vigentes y recibo de pago de la misma, expedido por una compañía de seguros legalmente autorizada, de conformidad con lo dispuesto en el artículo 11 del Decreto 356 de 1994 y numeral 11 artículo 25 de la Resolución 2852 de Secretaría de Educación, Sede Administrativa. Calle 26 51-53. Torre Central Piso 8. Código Postal: 111321 Bogotá, D.C. Tel. [Relacionar Teléfono/s] Pág.47 2006. En las propuestas presentadas por consorcios o uniones temporales cada uno de los integrantes por separado deberá acreditar este requisito.</t>
  </si>
  <si>
    <t>El oferente debe manifestar en su propuesta, en forma expresa y clara como atenderá las reclamaciones que se formulen por parte del Departamento derivadas de los hurtos y/o pérdidas de equipos, elementos y demás bienes que se encuentren en las instalaciones objeto de la prestación del servicio de vigilancia, es decir el procedimiento a seguir conforme la Circular 001 de 2010 de la Superintendencia de Vigilancia y Seguridad Privada.</t>
  </si>
  <si>
    <t>El proponente deberá presentar con la propuesta copia de la resolución vigente a la fecha de cierre del presente proceso, expedida por la Superintendencia de Vigilancia Privada, mediante la cual se aprobaron los diseños, colores, materiales, condiciones de uso y demás especificaciones y distintivos, utilizados por el personal de vigilancia y seguridad privada, la cual deberá mantenerse vigente durante la ejecución del contrato. En el evento de haberse solicitado la aprobación de uniformes o distintivos, de conformidad con la Resolución 00510 de 2004, expedida por la Superintendencia de Vigilancia y Seguridad Privada no habiéndose obtenido aun respuesta deberá aportarse la respectiva solicitud debidamente presentada y radicada ante la Superintendencia de Vigilancia Privada. Para el caso de consorcios o uniones temporales todos los integrantes deben acreditar este requisito. Adicional a lo anterior deberá adjuntar registro fotográfico de los uniformes del personal masculino y femenino.</t>
  </si>
  <si>
    <t>“VEHÍCULOS El contratista deberá contar con al menos cinco (05) vehículos, distribuidos de la siguiente manera: un (1) automóvil, dos (2) camperos o dos (2) camionetas y dos (2) motocicletas adscritos a la firma para la supervisión, operación y control del servicio. Para ello, el contratista dentro de los cinco (5) días siguientes a la firma del contrato deberá adjuntarse copia de tarjetas de propiedad y el SOAT vigente de los vehículos. Adicionalmente deberá acreditar que cuenta con vehículos necesarios para la prestación del servicio. Estos deberán encontrarse registrados ante la superintendencia de vigilancia y seguridad privada para funcionar y además, cumplir con los requisitos establecidos por la normatividad vigente. Para verificar esto último, se deberá aportar el registro de novedad o el pantallazo en la plataforma RENOVA. En caso de consorcios o uniones temporales, los vehículos pueden ser acreditados por uno de sus miembros que la constituyen. Estos vehículos deberán estar disponibles para el momento en que se requiera con destino al personal de la empresa de vigilancia contratada, atender cualquier anomalía que se presente en el desarrollo de la ejecución del contrato. Estos vehículos no son de uso exclusivo para el contrato. La anterior verificación deberá ser efectuada por el supervisor del contrato, quien dejará constancia sobre el cumplimiento del anterior requisito</t>
  </si>
  <si>
    <t>El oferente deberá presentar mediante manifestación escrita, (carta) que se entenderá bajo la gravedad de juramento, que cuenta con el personal suficiente para la prestación del servicio objeto del presente proceso contractual y que cumplen con los requisitos exigidos vigentes para ejercer las funciones de vigilante establecidas por la Superintendencia de Vigilancia y Seguridad Privada.</t>
  </si>
  <si>
    <t>El oferente deberá presentar mediante manifestación escrita, que cuenta con la capacidad para dotar al personal de los 205 puntos, con el equipo mínimo exigido para desempeñar sus labores en la propiedad protegida, tales como: Uniforme completo con su escudo de identificación y licencias reglamentarias que cumpla lo establecido en la Resolución 510 de 2004 expedida por la Superintendencia de Vigilancia y Seguridad Privada, equipo de comunicaciones permanente, bastón de mando, placa y carné de identificación; así como elementos de trabajo tales como pitos, impermeable, bolígrafo, libro de minuta, carpeta de consignas, linterna y directorio telefónico de emergencia.</t>
  </si>
  <si>
    <t>El oferente deberá allegar con la propuesta, declaración juramentada en cuanto a que las tarifas ofrecidas se ajustan a lo señalado en el artículo 92 del Decreto Ley 356 de 1994, Decreto Único Reglamentario 1070 de 2015, Decreto 2209 de 2016 y de conformidad con el Decreto 4950 de 2007 y la Circular No. 20211300000225 de la Superintendencia de Vigilancia y Seguridad Privada.</t>
  </si>
  <si>
    <t>EL OFERENTE CERTIFICARÀ MEDIANTE DOCUMENTO</t>
  </si>
  <si>
    <t>De conformidad con lo establecido por el artículo 6 de la Ley 1150 de 2007, modificado por el artículo 221 del Decreto 019 de 2012, respecto de la verificación de las condiciones de los proponentes El certificado de Registro Único de Proponentes será plena prueba de las circunstancias que en ella se hagan constar y que hayan sido verificadas por las Cámaras de Comercio. En tal sentido, la verificación de las condiciones establecidas en el numeral 1 del artículo 5 de la presente ley, se demostrará exclusivamente con el respectivo certificado del RUP en donde deberán constar dichas condiciones. Por lo cual las entidades estatales en los procesos de contratación no podrán exigir, ni los proponentes aportar documentación que deba utilizarse para efectuar la inscripción en el registro. De acuerdo con lo anterior, el oferente deberá acreditar la experiencia en el Registro Único de Proponente, cumpliendo con los siguientes requerimientos: Esta será verificada de conformidad con la Circular Única Jurídica 019 del 9 de julio de 2020 de la Gobernación de Cundinamarca, que establece lo siguiente frente a la experiencia: “En cuanto a la experiencia, esta se verificará mediante el Registro Único de Proponentes y en el cual los interesados en los procesos de contratación deben estar inscritos, salvo en aquellos casos expresamente exceptuados por el artículo 6 de la Ley 1150 de 2007. Los proponentes deben acreditar cualquiera de las siguientes alternativas en contratos suscritos y ejecutados con entidades públicas o privadas:”</t>
  </si>
  <si>
    <t>El proponente deberá acreditar mediante manifestación escrita (carta) la disponibilidad y la propiedad o tenencia de los vehículos solicitados, con las tarjetas de propiedad o contrato de arrendamiento, leasing financiero o renting, los oferentes del proceso de selección correspondiente, deberán certificar que estos vehículos estarán disponibles para el momento en que se requiera con destino al personal de la empresa de vigilancia contratada, atender cualquier anomalía que se presente en el desarrollo de la ejecución del contrato. Estos vehículos no son de uso exclusivo para el contrato</t>
  </si>
  <si>
    <t>Certificación de recurso humano: De vigilantes. el oferente deberá presentar mediante manifestación escrita, (carta) que se entenderá bajo la gravedad de juramento, que cuenta con el personal suficiente para la prestación del servicio objeto del presente proceso contractual y que cumplen con los requisitos exigidos vigentes para ejercer las funciones de vigilante establecidas por la Superintendencia de Vigilancia y Seguridad Privada.</t>
  </si>
  <si>
    <t>Se deberá presentar con la propuesta documentos que acrediten el perfil solicitado como Coordinador, se deberá aportar hoja de vida, diplomas o actas de grado certificaciones y/o demás documentos que consideran necesarios para acreditar el cumplimiento del siguiente perfil: 1. Oficial (R) en uso del Buen retiro de las Fuerzas Militares o de Policía y/o Profesional en ciencias militares y/o administración de empresas y/o administración logística. 2. Especialista en administración de la seguridad y/o seguridad integral y/o Especialista en alta gerencia de la defensa nacional y/o Especialista en seguridad integral. 3. Cuatro (4) años de experiencia como coordinador y/o director de contratos cuyo objeto esté relacionado con servicios de seguridad y vigilancia privada. Nota: Independiente de la denominación del cargo al interior de cada empresa, se acreditará el cumplimiento del requisito de experiencia si el perfil propuesto como Coordinador cumple con alguna de las actividades: a) evaluación de personal que prestara el servicio, b) capacitación del personal; c) Llevar control de programaciones y de rotación del personal; d) aplicar las medidas disciplinarias que sean pertinentes; y, e) realizar análisis de riesgos en los puntos de vigilancia donde se presta el servicio 4. Credencial de consultor o resolución de consultor vigente emitida por la Supervigilancia.</t>
  </si>
  <si>
    <t>Se deberá presentar con la propuesta documentos que acrediten el perfil solicitado como Supervisor para ello se deberá aportar hoja de vida, diplomas o actas de grado certificaciones y/o demás documentos que consideran necesarios para acreditar el cumplimiento del siguiente perfil: Cargo: Supervisor Cantidad: 2 El personal ofrecido como Supervisor, deberá acreditar como mínimo lo siguiente: • Acreditar título de Técnico y/o Tecnólogo o Profesional para lo cual se deberá adjuntar copia del diploma o acta de grado y/o Suboficial u oficial de las Fuerzas Militares o de Policía para lo cual deberá adjuntar el extracto de la hoja de vida para verificar el Uso del buen retiro y el grado, adicional deberá contar con certificación de cursos de entrenamiento en el ciclo de supervisores en concordancia con los ciclos de capacitación establecidos por la Superintendencia de Vigilancia y Seguridad Privada; Presentar certificado de antecedentes disciplinarios vigente expedido por la PGN. • Contar por lo menos con Tres (3) años de experiencia como supervisor en empresas de seguridad y vigilancia, así mismo deberá adjuntar la credencial de supervisor vigente.</t>
  </si>
  <si>
    <t>CONCEPTO EVALUADOR TÉCNICO</t>
  </si>
  <si>
    <r>
      <t> </t>
    </r>
    <r>
      <rPr>
        <sz val="8"/>
        <color theme="1"/>
        <rFont val="Arial"/>
        <family val="2"/>
      </rPr>
      <t>El proponente deberá presentar con su propuesta fotocopia de la licencia de funcionamiento vigente, a la fecha de cierre del presente proceso expedida por la Superintendencia de Vigilancia y Seguridad Privada, en la que conste la autorización para prestar el servicio de vigilancia a nivel nacional. El proponente deberá tener Sede principal o Sucursal o Agencia en la Ciudad de Bogotá y para el caso de consorcios o uniones temporales cada uno deberá cumplir con lo antes mencionado. En el caso en que la licencia de funcionamiento se encuentre en trámite de renovación se deberá presentar certificación expedida por la Superintendencia de Vigilancia y Seguridad Privada en los términos establecidos en el artículo 35 del Decreto Ley 019 de 2012. La licencia de funcionamiento debe mantenerse vigente durante la ejecución del contrato y un (1) año más.</t>
    </r>
  </si>
  <si>
    <r>
      <t> </t>
    </r>
    <r>
      <rPr>
        <sz val="8"/>
        <color theme="1"/>
        <rFont val="Arial"/>
        <family val="2"/>
      </rPr>
      <t>El proponente deberá anexar a la propuesta, copia de la correspondiente licencia de funcionamiento de la escuela de capacitación y entrenamiento en vigilancia y seguridad privada con la cual tiene convenio para realizar la capacitación y el entrenamiento de su personal, la cual debe encontrarse vigente o si el proponente cuenta con su propio departamento de capacitación, deberá allegar copia de la certificación de la Superintendencia de Vigilancia y Seguridad Privada en la cual conste que la empresa tiene autorizado el programa de capacitación, la cual debe encontrarse vigente al cierre del presente proceso y mantenerse vigente durante la ejecución del contrato. Secretaría de Educación, Sede Administrativa. Calle 26 51-53. Torre Central Piso 8. Código Postal: 111321 Bogotá, D.C. Tel. [Relacionar Teléfono/s] Pág.46 Para el caso de consorcios o uniones temporales por lo menos uno de los integrantes debe acreditar este requisito</t>
    </r>
  </si>
  <si>
    <r>
      <t> </t>
    </r>
    <r>
      <rPr>
        <sz val="8"/>
        <color theme="1"/>
        <rFont val="Arial"/>
        <family val="2"/>
      </rPr>
      <t>El proponente deberá acreditar con su propuesta alguna de las siguientes opciones: a) Copia de la licencia expedida por el Ministerio de las Tics, mediante la cual se otorga el permiso al proponente para la utilización de frecuencias radioeléctricas a Nivel Nacional lo cual garantiza la comunicación en los lugares donde prestará el servicio con este medio de comunicación. Dicha licencia deberá estar vigente a la fecha de cierre del proceso y mantenerla en estas condiciones durante todo el plazo de ejecución del contrato; o, b) Soporte de otros medios de comunicaciones o certificación expedida por el proveedor de comunicaciones con fecha de expedición no mayor a 30 días, o en la que se certifique lo siguiente: a) Empresa y NIT cliente. b) Que se cuenta con un plan de telefonía celular (voz, datos, SMS). c) Fecha de expedición de la certificación. d) Certificar que el contrato se encuentra vigente.</t>
    </r>
  </si>
  <si>
    <r>
      <t> </t>
    </r>
    <r>
      <rPr>
        <sz val="8"/>
        <color theme="1"/>
        <rFont val="Arial"/>
        <family val="2"/>
      </rPr>
      <t>Fotocopia de la resolución vigente a la fecha del cierre del presente proceso y durante la ejecución del contrato, expedida por el Ministerio de Trabajo, por medio de la cual autorizan y aprueban para laborar horas extras a la empresa. Para el caso de consorcios o uniones temporales todos los integrantes deben acreditar este requisito. En caso de que la resolución se encuentre vencida a la presentación de la propuesta el oferente deberá aportar el documento vencido y el radico de solicitud. Si el documento se vence durante la ejecución del contrato el contratista deberá dar cumplimiento al artículo 35 del Decreto 019 de 2012; de presentarse lo anterior el contratista deberá informar al supervisor del contrato para el debido seguimiento.</t>
    </r>
  </si>
  <si>
    <r>
      <t> </t>
    </r>
    <r>
      <rPr>
        <sz val="8"/>
        <color theme="1"/>
        <rFont val="Arial"/>
        <family val="2"/>
      </rPr>
      <t>El proponente cuyo domicilio principal no sea la Ciudad de Bogotá, deberá acreditar que se encuentra autorizado por la Superintendencia de Vigilancia y Seguridad Privada, para operar en esta ciudad mediante Sucursal o Agencia. (Circular No.001 de 2012 Supervigilancia). En caso de Consorcio o Unión temporal, tal acreditación la debe efectuar por cada uno de los integrantes.</t>
    </r>
  </si>
  <si>
    <r>
      <t>Ejm 1:</t>
    </r>
    <r>
      <rPr>
        <i/>
        <sz val="8"/>
        <color rgb="FF808080"/>
        <rFont val="Arial"/>
        <family val="2"/>
      </rPr>
      <t xml:space="preserve"> De acuerdo a la verificación y revisión de los documentos aquí relacionados, los cuales fueron aportados por el proponente u oferente, se </t>
    </r>
    <r>
      <rPr>
        <b/>
        <i/>
        <sz val="8"/>
        <color rgb="FF808080"/>
        <rFont val="Arial"/>
        <family val="2"/>
      </rPr>
      <t xml:space="preserve">REQUIERE </t>
    </r>
    <r>
      <rPr>
        <i/>
        <sz val="8"/>
        <color rgb="FF808080"/>
        <rFont val="Arial"/>
        <family val="2"/>
      </rPr>
      <t>al oferente o proponente para que (allegue xxxdocumentoxxx, y/o explique determinada situación, etc.)</t>
    </r>
  </si>
  <si>
    <r>
      <t>Ejm 2:</t>
    </r>
    <r>
      <rPr>
        <i/>
        <sz val="8"/>
        <color rgb="FF808080"/>
        <rFont val="Arial"/>
        <family val="2"/>
      </rPr>
      <t xml:space="preserve"> De acuerdo a la verificación y revisión de los documentos aquí relacionados, los cuales fueron aportados por el proponente u oferente, se constata que el oferente o proponente queda </t>
    </r>
    <r>
      <rPr>
        <b/>
        <i/>
        <sz val="8"/>
        <color rgb="FF808080"/>
        <rFont val="Arial"/>
        <family val="2"/>
      </rPr>
      <t>HABILITADO</t>
    </r>
    <r>
      <rPr>
        <i/>
        <sz val="8"/>
        <color rgb="FF808080"/>
        <rFont val="Arial"/>
        <family val="2"/>
      </rPr>
      <t xml:space="preserve"> ya que cumplió con todos los requerimientos de orden técnico.</t>
    </r>
  </si>
  <si>
    <t>PROPUESTA ECONOMICA UN (01) PUNTO</t>
  </si>
  <si>
    <t>3.7.1</t>
  </si>
  <si>
    <t>3.7.2</t>
  </si>
  <si>
    <t>3.7.3</t>
  </si>
  <si>
    <t>3.7.4</t>
  </si>
  <si>
    <t>3.7.5</t>
  </si>
  <si>
    <t>3.7.6</t>
  </si>
  <si>
    <t>3.7.7</t>
  </si>
  <si>
    <t>3.7.8</t>
  </si>
  <si>
    <t>3.7.9</t>
  </si>
  <si>
    <t>3.7.10</t>
  </si>
  <si>
    <t>3.7.11</t>
  </si>
  <si>
    <t>3.7.12</t>
  </si>
  <si>
    <t>3.7.13</t>
  </si>
  <si>
    <t>3.7.14</t>
  </si>
  <si>
    <t>3.7.15</t>
  </si>
  <si>
    <t>3.7.16</t>
  </si>
  <si>
    <t>3.7.17</t>
  </si>
  <si>
    <t>3.7.18</t>
  </si>
  <si>
    <t>3.7.19</t>
  </si>
  <si>
    <t>N/A</t>
  </si>
  <si>
    <t>(Mediante manifestación escrita, (carta) que se entenderá bajo la gravedad de juramento, que cuenta con el personal suficiente para la prestación del servicio objeto del presente proceso contractual y que cumplen con los requisitos exigidos vigentes para ejercer las funciones de vigilante establecidas por la Superintendencia de Vigilancia y Seguridad Privada</t>
  </si>
  <si>
    <t>Que cuenta con la capacidad para dotar al personal de los 205 puntos, con el equipo mínimo exigido para desempeñar sus labores en la propiedad protegida, tales como: Uniforme completo con su escudo de identificación y licencias reglamentarias que cumpla lo establecido en la Resolución 510 de 2004 expedida por la Superintendencia de Vigilancia y Seguridad Privada, equipo de comunicaciones permanente, bastón de mando, placa y carné de identificación; así como elementos de trabajo tales como pitos, impermeable, bolígrafo, libro de minuta, carpeta de consignas, linterna y directorio telefónico de emergencia</t>
  </si>
  <si>
    <t>4.2</t>
  </si>
  <si>
    <t>LO REALIZARÁ EL GRUPO DE CONTABILIDAD</t>
  </si>
  <si>
    <t>4.3.1</t>
  </si>
  <si>
    <t>4.3.3</t>
  </si>
  <si>
    <t>REQUISITOS PUNTUABLES - NO SUBSANABLES</t>
  </si>
  <si>
    <t>DE 2 A 5 DÍAS: 15 PUNTOS
DE 6 A 10 DÍAS: 10 PUNTOS
DE 11 A 15 DÍAS: 05 PUNTOS</t>
  </si>
  <si>
    <t>PUNTAJE MÁXIMO</t>
  </si>
  <si>
    <t>PUNTAJE OBTENIDO</t>
  </si>
  <si>
    <t>RANGO DE PUNTAJE (A EVALUAR)</t>
  </si>
  <si>
    <t>OBSERVACIONES NO SUBSANABLES</t>
  </si>
  <si>
    <t>CALIDAD DE BIENES Y SERVISIOS (85 PUNTOS)</t>
  </si>
  <si>
    <t>4.3.2</t>
  </si>
  <si>
    <t>El proponente que acredite que cada uno de los supervisores
cuenta con dos años adicionales de experiencia a la mínima
habilitante, se le asignará un máximo de quince (15) puntos
por cada uno, máximo treinta (30) puntos.
- Supervisor 1: 15 puntos.
- Supervisor 2: 15 puntos</t>
  </si>
  <si>
    <t>PERFIL DE LOS SUPERVISORES:</t>
  </si>
  <si>
    <t>Experiencia adicional a la mínima habilitante, de tres (3) años como Coordinador o director de contratos: 20 puntos.
Experiencia específica como Consultor en empresas de seguridad de tres (3) años, acreditado con copia de las credenciales o resoluciones expedidas por la Superintendencia de Vigilancia y Seguridad Privada: 20 puntos</t>
  </si>
  <si>
    <t>4.4.1</t>
  </si>
  <si>
    <t>4.4.2</t>
  </si>
  <si>
    <t>4.4.3</t>
  </si>
  <si>
    <t>DECRETO 1279 DE 2021 INCENTIVOS DE VINCULACIÓN DE PERSONAL (3 PUNTOS)</t>
  </si>
  <si>
    <t>4.5</t>
  </si>
  <si>
    <t>APOYO A LA INDUSTRIA NACIONAL (10 PUNTOS) (DEBEN ALLEGAR JUNTO CON EL FORMATO 9A)
INCORPORACIÓN DE COMPONENTE NACIONAL EN SERVICIOS EXTRANJEROS (05 PUNTOS) (DEBE ALLEGAR JUNTO CON EL FORMATO 9B)</t>
  </si>
  <si>
    <t>APOYO INDUSTRIA NACIONAL (10 PUNTOS)</t>
  </si>
  <si>
    <t>4.6</t>
  </si>
  <si>
    <t>TRABAJADORES EN CONDICIÓN DE DISCAPACIDAD</t>
  </si>
  <si>
    <t>REQUISITOS HABILITANTES - SUBSANABLES</t>
  </si>
  <si>
    <r>
      <t xml:space="preserve">Se hace necesario realizar fórmulas matemáticas (ver pestaña de fórmulas):
Fórmula 1: 0,5%
Fórmula 2: 0,5%
</t>
    </r>
    <r>
      <rPr>
        <b/>
        <sz val="8"/>
        <color theme="1"/>
        <rFont val="Arial"/>
        <family val="2"/>
      </rPr>
      <t>NOTA: Por favor remitirse al numeral 4.4.3 páragrafo 1 y 2 en donde se solicitan certificaciones oficionales.</t>
    </r>
  </si>
  <si>
    <r>
      <t xml:space="preserve">ENTRE 1 Y 30 TRABAJADORES: 1 DISCAPACITADO
ENTRE 31 Y 100 TRABAJADORES: 2 DISCAPACITADO
ENTRE 101 Y 150 TRABAJADORES: 3 DISCAPACITADO
ENTRE 151 Y 200 TRABAJADORES: 4 DISCAPACITADO
MÁS DE 200: 5 DISCAPACITADO
</t>
    </r>
    <r>
      <rPr>
        <b/>
        <sz val="8"/>
        <color theme="1"/>
        <rFont val="Arial"/>
        <family val="2"/>
      </rPr>
      <t>NOTA: Por favor remitirse al numeral 4.6 en donde se solicitan certificaciones oficionales.</t>
    </r>
  </si>
  <si>
    <t>EL PROPONENTE ADJUNTA UN CONVENIO DE FECHA 2021. no se encuentra vigente</t>
  </si>
  <si>
    <t xml:space="preserve">FOLIO 016 LICENCIA DE COMUNICACIONES ACTIVA HASTA 01/01/2022 Y 10 AÑOS </t>
  </si>
  <si>
    <t>FOLIO 017 RESOLUCION HORAS EXTRAS VIGENTE 03 DE AGOSTO DE 2021</t>
  </si>
  <si>
    <t xml:space="preserve">SI </t>
  </si>
  <si>
    <t>FOLIO 018 AUTORIZADO BOGOTA</t>
  </si>
  <si>
    <t>FOLIO 19 POLIZA 400 SMLVG</t>
  </si>
  <si>
    <t>FOLIO 21, RESOLCION DE 2005, NO SE IDENTIFICA SI SE ENCUENTRA VIGENTE</t>
  </si>
  <si>
    <t>EL PROPONENTE DEBE SUBSANAR EL DOCUMENTO, EN DONDE SE DENOTE QUE LA RESOLCION QUE ADJUNTA SE ENCUENTRA VIGENTE</t>
  </si>
  <si>
    <t>FOLIO 22</t>
  </si>
  <si>
    <t>FOLIO 23</t>
  </si>
  <si>
    <t>FOLIO 24</t>
  </si>
  <si>
    <t>FOLIO 25</t>
  </si>
  <si>
    <t>FOLIO 27</t>
  </si>
  <si>
    <t>FOLIO 026</t>
  </si>
  <si>
    <t>FOLIO 022</t>
  </si>
  <si>
    <t>FOLIO 027.</t>
  </si>
  <si>
    <t>FOLIO 40 CORDINADOR</t>
  </si>
  <si>
    <t>FOLIO SUPERVISOR</t>
  </si>
  <si>
    <t>OFERENTE O PROPONENTE: UT PENTAGONO</t>
  </si>
  <si>
    <t>014 LICENCIA DE FUNCIONAMIENTO PAGINA RESOLUTORIA 66 - 67</t>
  </si>
  <si>
    <t xml:space="preserve">subsanar DOCUMENTO </t>
  </si>
  <si>
    <t>Archivo 29 folio 1</t>
  </si>
  <si>
    <t xml:space="preserve">ARCHIVO SUPERVISOR 1 FOLIO 4 - 41
ARCHIVO SUPERVISOR 2 FOLIO 4 -94 </t>
  </si>
  <si>
    <t>ARCHIVO COORDINADOR FOLIO 1 - 35</t>
  </si>
  <si>
    <t>FORMATO APOYO INDUSTRIA NACIONAL FORMATO 9A CUMPLE Y ADJUNTA CACO CON ORIGEN NACIONAL</t>
  </si>
  <si>
    <t>ARCHIVO 030 FOLIOS 1 - 6</t>
  </si>
  <si>
    <t>EVALUCION 3.7. REQUISITOS TÉCNICOS HABILITANTES</t>
  </si>
  <si>
    <t>NOMBRE DEL PROPONENTE:</t>
  </si>
  <si>
    <t>SI ES UNION TEMPORAL ESPECIFIQUE LOS NOMBRES DE SUS INTEGRANTES Y SU PARTICIOACION EN LA UT</t>
  </si>
  <si>
    <t>REQUISITOS TECNICOS HABILITANTES</t>
  </si>
  <si>
    <t>modalidades: Vigilancia Sin Armas, Servicios Conexos de Asesoría, Consultoría e Investigación.</t>
  </si>
  <si>
    <t xml:space="preserve">Sede principal y/o Sucursal en la Ciudad de Bogotá y/o en Cundinamarca </t>
  </si>
  <si>
    <t>3.7LICENCIA DE FUNCIONAMIENTO DEL PROPONENTE: El proponente deberá presentar con su
propuesta fotocopia de la licencia de funcionamiento vigente, a la fecha de cierre del presente proceso expedida por la Superintendencia de Vigilancia y Seguridad Privada, en la que conste la autorización para prestar el servicio de vigilancia a nivel nacional. En todo caso la licencia de funcionamiento aportada deberá contar con las siguientes modalidades: Vigilancia Sin Armas, Servicios Conexos de Asesoría, Consultoría e Investigación.
El proponente deberá tener Sede principal y/o Sucursal en la Ciudad de Bogotá y/o en Cundinamarca y para el caso de consorcios o uniones temporales cada uno deberá cumplir con lo antes mencionado.En el caso en que la licencia de funcionamiento se encuentre en trámite de renovación se deberá presentarcertificación expedida por la Superintendencia de Vigilancia y Seguridad Privada en los términos establecidos en el artículo 35 del Decreto Ley 019 de 2012. La licencia de funcionamiento debe mantenerse vigente durante la ejecución del contrato y un (1) año más.Para el caso de consorcios o uniones temporales todos los integrantes deben acreditar este requisito.</t>
  </si>
  <si>
    <t>3.7.1.	LICENCIA DE FUNCIONAMIENTO DE LA ESCUELA DE CAPACITACIÓN Y ENTRENAMIENTO EN VIGILANCIA Y SEGURIDAD PRIVADA</t>
  </si>
  <si>
    <t>3.7 LICENCIA DE FUNCIONAMIENTO</t>
  </si>
  <si>
    <t>Licencia MINTICS vigente a nombre del proponente</t>
  </si>
  <si>
    <t>3.7.1.	LICENCIA DE FUNCIONAMIENTO DE LA ESCUELA DE CAPACITACIÓN Y ENTRENAMIENTO EN VIGILANCIA Y SEGURIDAD PRIVADA: 
El proponente deberá anexar a la propuesta, copia de la correspondiente licencia de funcionamiento de la escuela de capacitación y entrenamiento en vigilancia y seguridad privada con la cual tiene convenio para realizar la capacitación y el entrenamiento de su personal, la cual debe encontrarse vigente o si el proponente cuenta con su propio departamento de capacitación, deberá allegar copia de la certificación de la Superintendencia de Vigilancia y Seguridad Privada en la cual conste que la empresa tiene autorizado el programa de capacitación, la cual debe encontrarse vigente al cierre del presente proceso y mantenerse vigente durante la ejecución del contrato.Para el caso de consorcios o uniones temporales por lo menos uno de los integrantes debe acreditar este requisito.</t>
  </si>
  <si>
    <t>3.7.3.	CERTIFICACIÓN EXPEDIDA POR EL PROVEEDOR DE COMUNICACIONES</t>
  </si>
  <si>
    <t>certificación expedida por el proveedor de comunicaciones con fecha de expedición no mayor a 30 días en la que se certifique lo siguiente: a) Empresa y NIT cliente. b) Que se cuenta con un plan de telefonía celular (voz, datos, SMS). c) Fecha de expedición de la certificación.d) Certificar que el contrato se encuentra vigente.</t>
  </si>
  <si>
    <t xml:space="preserve">3.7.3.	CERTIFICACIÓN EXPEDIDA POR EL PROVEEDOR DE COMUNICACIONES
El proponente deberá adjuntar copia legible de la certificación expedida por el proveedor de comunicaciones con fecha de expedición no mayor a 30 días en la que se certifique lo siguiente:a) Empresa y NIT cliente.  b) Que se cuenta con un plan de telefonía celular (voz, datos, SMS). c) Fecha de expedición de la certificación. d) Certificar que el contrato se encuentra vigente.NOTA: En caso de ser adjudicatario, el contratista deberá mantener vigente el contrato de telefonía móvil durante todo el plazo de ejecución del contrato suscrito para la prestación de vigilancia y seguridad privada.Para el caso de consorcios o uniones temporales uno de los integrantes debe acreditar este requisito.En todo caso en caso que el proponente no cuente con esta autorización deberá aportar el contrato suscrito con un operador debidamente autorizado. </t>
  </si>
  <si>
    <t>3.7.4.	COPIA VIGENTE DE LA RESOLUCIÓN SOBRE AUTORIZACIÓN DE HORAS EXTRAS, EXPEDIDA POR EL MINISTERIO DE TRABAJO</t>
  </si>
  <si>
    <t>Fotocopia de la resolución vigente a la fecha del cierre del presente proceso y durante la ejecución del contrato, expedida por el Ministerio de Trabajo, por medio de la cual autorizan y aprueban para laborar horas extras a la empresa.  Para el caso de consorcios o uniones temporales todos los integrantes deben acreditar este requisito.En caso de que la resolución se encuentre vencida a la presentación de la propuesta el oferente deberá aportar el documento vencido y el radico de solicitud. Si el documento se vence durante la ejecución del contrato el contratista deberá dar cumplimiento al artículo 35 del Decreto 019 de 2012; de presentarse lo anterior el contratista deberá informar al supervisor del contrato para el debido seguimiento.</t>
  </si>
  <si>
    <t xml:space="preserve">3.7.5.	CERTIFICADO DE VINCULACIÓN DE LA RED DE APOYO A LA POLICÍA: </t>
  </si>
  <si>
    <t>3.7.5.	CERTIFICADO DE VINCULACIÓN DE LA RED DE APOYO A LA POLICÍA: El proponente mediante certificación expedida por el representante legal bajo la gravedad de juramento, deberá acreditar que la empresa oferente está inscrita en la Red de Apoyo y Seguridad Ciudadana de la Policía Nacional del área  de su domicilio, lo cual se acreditará mediante documento vigente a la fecha de presentación de la propuesta, expedido por dicho organismo, conforme con lo establecido en las normas legales vigentes sobre la materia. Para el caso de Consorcios o Uniones Temporales cada una de las empresas integrantes deberá acreditar la certificación antes requerida. Para el proponente a quien se le adjudique el contrato deberá dentro de los 3 días siguientes al inicio de la ejecución aportar la inscripción a la Red de Apoyo y Seguridad Ciudadana de la Policía Nacional de Cundinamarca; de igual manera dentro de dicho término deberá acreditar la inscripción a la Red de Apoyo y Seguridad Ciudadana de su domicilio principal. Para el caso de uniones temporales o consorcios, cada uno de las empresas integrantes deberá cumplir con esa obligación contractual.</t>
  </si>
  <si>
    <t xml:space="preserve">certificación expedida por el representante legal bajo la gravedad de juramento, deberá acreditar que la empresa oferente está inscrita en la Red de Apoyo y Seguridad Ciudadana de la Policía </t>
  </si>
  <si>
    <r>
      <t xml:space="preserve">3.7.6.	ACREDITACIÓN DE DOMICILIO PRINCIPAL O SUCURSAL EN EL DEPARTAMENTO DE CUNDINAMARCA:  El proponente cuyo domicilio principal no sea la Ciudad de Bogotá, deberá acreditar que se encuentra autorizado por la Superintendencia de Vigilancia y Seguridad Privada, para operar en esta ciudad mediante Sucursal. (Circular No.001 de 2012 Supervigilancia). </t>
    </r>
    <r>
      <rPr>
        <b/>
        <sz val="8"/>
        <color theme="1"/>
        <rFont val="Calibri"/>
        <family val="2"/>
        <scheme val="minor"/>
      </rPr>
      <t>En caso de Consorcio o Unión temporal, tal acreditación la debe efectuar por cada uno de los integrantes.</t>
    </r>
  </si>
  <si>
    <t>3.7.6.	ACREDITACIÓN DE DOMICILIO PRINCIPAL O SUCURSAL EN EL DEPARTAMENTO DE CUNDINAMARCA:</t>
  </si>
  <si>
    <t>Acreditacion de supervigilancia para operar en Bogota</t>
  </si>
  <si>
    <t>3.7.7.	PÓLIZA DE RESPONSABILIDAD CIVIL EXTRACONTRACTUAL</t>
  </si>
  <si>
    <t>Amparos</t>
  </si>
  <si>
    <t>cubrmiento mayos a 400 smlv</t>
  </si>
  <si>
    <t>recibo de pago</t>
  </si>
  <si>
    <t>3.7.8.	REPOSICIÓN DE BIENES</t>
  </si>
  <si>
    <t xml:space="preserve">3.7.8.	REPOSICIÓN DE BIENESEl oferente debe manifestar en su propuesta, en forma expresa y clara como atenderá las reclamaciones que se formulen por parte del Departamento derivadas de los hurtos y/o pérdidas de equipos, elementos y demás bienes que se encuentren en las instalaciones objeto de la prestación del servicio de vigilancia, es decir el procedimiento a seguir conforme la Circular 001 de 2010 de la Superintendencia de Vigilancia y Seguridad Privada. El oferente deberá presentar junto con la manifestación requerida póliza de responsabilidad civil extracontractual vigente a la fecha de cierre, donde demuestre adicional a los amparos de uso indebido de armas de fuego, errores de puntería, y otros elementos de seguridad, el amparo de bienes bajo cuidado tenencia y control.
</t>
  </si>
  <si>
    <r>
      <t>3.7.7.	PÓLIZA DE RESPONSABILIDAD CIVIL EXTRACONTRACTUAL El proponente deberá adjuntar a su oferta copia legible de la póliza de seguro de Responsabilidad Civil Extracontractual, a nombre de la empresa, que ampare los riesgos por el uso indebido de las armas de fuego u otros elementos de uso de los vigilantes, con cubrimiento no inferior a 400 salarios mínimos legales mensuales vigentes y recibo de pago de la misma, expedido por una compañía de seguros legalmente autorizada, de conformidad con lo dispuesto en el artículo 11 del Decreto 356 de 1994 y numeral 11 artículo 25 de la Resolución 2852 de 2006.</t>
    </r>
    <r>
      <rPr>
        <b/>
        <sz val="8"/>
        <color theme="1"/>
        <rFont val="Calibri"/>
        <family val="2"/>
        <scheme val="minor"/>
      </rPr>
      <t xml:space="preserve">En las propuestas presentadas por consorcios o uniones temporales cada uno de los integrantes por separado deberá acreditar este requisito. </t>
    </r>
  </si>
  <si>
    <t>Procedimiento para atender las reclamaciones conforme la Circular 001 de 2010 de la Superintendencia de Vigilancia y Seguridad Privada.</t>
  </si>
  <si>
    <t xml:space="preserve">3.7.9.	RESOLUCIÓN VIGENTE O SOLICITUD DE APROBACIÓN DE UNIFORMES Y DISTINTIVOS </t>
  </si>
  <si>
    <t xml:space="preserve">3.7.9.	RESOLUCIÓN VIGENTE O SOLICITUD DE APROBACIÓN DE UNIFORMES Y DISTINTIVOS El proponente deberá presentar con la propuesta copia de la resolución vigente a la fecha de cierre del presente proceso, expedida por la Superintendencia de Vigilancia Privada, mediante la cual se aprobaron los diseños, colores, materiales, condiciones de uso y demás especificaciones y distintivos, utilizados por el personal de vigilancia y seguridad privada, la cual deberá mantenerse vigente durante la ejecución del contrato. En el evento de haberse solicitado la aprobación de uniformes o distintivos, de conformidad con la Resolución 00510 de 2004, expedida por la Superintendencia de Vigilancia y Seguridad Privada no habiéndose obtenido aun respuesta deberá aportarse la respectiva solicitud debidamente presentada y radicada ante la Superintendencia de Vigilancia Privada. Para el caso de consorcios o uniones temporales todos los integrantes deben acreditar este requisito. </t>
  </si>
  <si>
    <t>resolución vigente o solicitud de aprobación de uniformes y distintivos expedida por la superintendencia de vigilancia privada</t>
  </si>
  <si>
    <t xml:space="preserve">3.7.10.	VEHICULOS – EQUIPO AUTOMOTOR : </t>
  </si>
  <si>
    <t>3.7.10.	VEHICULOS – EQUIPO AUTOMOTOR : El proponente deberá acreditar mediante manifestación escrita (carta) la disponibilidad y la propiedad o tenencia de los vehículos solicitados, con las tarjetas de propiedad o contrato de arrendamiento, leasing financiero o renting, los oferentes del proceso de selección correspondiente, deberán certificar que estos vehículos estarán disponibles para el momento en que se requiera con destino al personal de la empresa de vigilancia contratada, atender cualquier anomalía que se presente en el desarrollo de la ejecución del contrato.   Estos vehículos no son de uso exclusivo para el contrato.</t>
  </si>
  <si>
    <t>Carta de manifestacion con diponibilidad, propiedad y/o tenencia de los vehiculos</t>
  </si>
  <si>
    <t xml:space="preserve">3.7.11.	RECURSO HUMANO: </t>
  </si>
  <si>
    <t>3.7.11.	RECURSO HUMANO: El oferente deberá presentar mediante manifestación escrita, (carta) que se entenderá bajo la gravedad de juramento, que cuenta con el personal suficiente para la prestación del servicio objeto del presente proceso contractual y que cumplen con los requisitos exigidos vigentes para ejercer las funciones de vigilante establecidas por la Superintendencia de Vigilancia y Seguridad Privada.</t>
  </si>
  <si>
    <t>Carta de manifestacion donde especifique que cuenta con el personal suficiente para la prestacion del servicio</t>
  </si>
  <si>
    <t xml:space="preserve">3.7.12.	SUMINISTRO DOTACION  : </t>
  </si>
  <si>
    <t xml:space="preserve">3.7.12.	SUMINISTRO DOTACION  : El oferente deberá presentar mediante manifestación escrita, que cuenta con la capacidad para dotar al personal de los 225 puntos, con el equipo mínimo exigido para desempeñar sus labores en la propiedad protegida, tales como: Uniforme completo con su escudo de identificación y licencias reglamentarias que cumpla lo establecido en la Resolución 510 de 2004 expedida por la Superintendencia de Vigilancia y Seguridad Privada, equipo de comunicaciones permanente, bastón de mando, placa y carné de identificación; así como elementos de trabajo tales como pitos, impermeable, bolígrafo, libro de minuta, carpeta de consignas, linterna y directorio telefónico de emergencia.  </t>
  </si>
  <si>
    <t>Carta de manifestacion donde especifique que cuenta con la capacidad para dotar el personal de los 225 puntos</t>
  </si>
  <si>
    <t>Certificado de paz y salvo financiero vigente a la fecha de cierre del proceso contractual en donde certifique que el oferente se encuentra al día por concepto de pago de contribuciones a la Superintendencia de Vigilancia.</t>
  </si>
  <si>
    <t xml:space="preserve">3.7.13.	CERTIFICACIÓN PAZ Y SALVO FINANCIERO POR LA SUPERINTENDENCIA DE VIGILANCIA Y SEGURIDAD PRIVADA El proponente deberá aportar el siguiente documento: Certificado de paz y salvo financiero vigente a la fecha de cierre del proceso contractual en donde certifique que el oferente se encuentra al día por concepto de pago de contribuciones a la Superintendencia de Vigilancia. En caso de consorcios o uniones temporales, cada uno de los integrantes deberá anexar el mencionado paz y salvo financiero. En caso que el proponente no cuente con la paz y salvo vigente podrá allegar el último certificado emitido por la superintendencia junto con el radicado de solicitud y durante el traslado de subsanación allegar el documento vigente. </t>
  </si>
  <si>
    <t>3.7.13.	CERTIFICACIÓN PAZ Y SALVO FINANCIERO POR LA SUPERINTENDENCIA DE VIGILANCIA Y SEGURIDAD PRIVADA</t>
  </si>
  <si>
    <t xml:space="preserve">3.7.14.	CERTIFICACIÓN DE NO SANCIONES DE  LA SUPERINTENDENCIA DE VIGILANCIA Y SEGURIDAD PRIVADA </t>
  </si>
  <si>
    <t>3.7.14.	CERTIFICACIÓN DE NO SANCIONES DE  LA SUPERINTENDENCIA DE VIGILANCIA Y SEGURIDAD PRIVADA  El proponente deberá aportar Certificado de NO SANCIONES vigente a la fecha de cierre del proceso contractual en donde certifique que el oferente no tiene sanciones impuestas por la Superintendencia de Vigilancia. En caso de consorcios o uniones temporales, cada uno de los integrantes deberá anexa el mencionado certificado. En caso que el proponente no cuente con la certificación vigente de NO SANCIONES podrá allegar la última certificación emitida por la superintendencia junto con el radicado de solicitud y durante el traslado de subsanación allegar el documento vigente.</t>
  </si>
  <si>
    <t xml:space="preserve">3.7.15.	CERTIFICACIÓN CUMPLIMIENTO TARIFAS MINIMAS SERVICIO DE VIGILANCIA:  </t>
  </si>
  <si>
    <t xml:space="preserve">
3.7.15.	CERTIFICACIÓN CUMPLIMIENTO TARIFAS MINIMAS SERVICIO DE VIGILANCIA:  El oferente deberá allegar con la propuesta, declaración juramentada en cuanto a que las tarifas ofrecidas se ajustan a lo señalado en el artículo 92 del Decreto Ley 356 de 1994, Decreto Único Reglamentario 1070 de 2015, Decreto 2209 de 2016 y de conformidad con el Decreto 4950 de 2007 y la Circular No. 20221300000675 de la Superintendencia de Vigilancia y Seguridad Privada.</t>
  </si>
  <si>
    <t xml:space="preserve"> declaración juramentada en cuanto a que las tarifas ofrecidas</t>
  </si>
  <si>
    <t>3.7.16.	EL OFERENTE DEBERÁ PRESENTAR Mediante manifestación escrita, (carta) que se entenderá bajo la gravedad de juramento, que cuenta con el personal suficiente para la prestación del servicio objeto del presente proceso contractual y que cumplen con los requisitos exigidos vigentes para ejercer las funciones de vigilante establecidas por la Superintendencia de Vigilancia y Seguridad Privada.
Este documento debe ser cargado en la plataforma del SECOP II.</t>
  </si>
  <si>
    <t>3.7.16.	EL OFERENTE DEBERÁ PRESENTAR</t>
  </si>
  <si>
    <t>3.7.17.	EL OFERENTE CERTIFICARÀ MEDIANTE DOCUMENTO, Que cuenta con la capacidad para dotar al personal de los 225 puntos, con el equipo mínimo exigido para desempeñar sus labores en la propiedad protegida, tales como: Uniforme completo con su escudo de identificación y licencias reglamentarias que cumpla lo establecido en la Resolución 510 de 2004 expedida por la Superintendencia de Vigilancia y Seguridad Privada, equipo de comunicaciones permanente, bastón de mando, placa y carné de identificación; así como elementos de trabajo tales como pitos, impermeable, bolígrafo, libro de minuta, carpeta de consignas, linterna y directorio telefónico de emergencia.  Este documento debe ser cargado en la plataforma del SECOP II.</t>
  </si>
  <si>
    <t>3.7.17.	EL OFERENTE CERTIFICARÀ MEDIANTE DOCUMENTO</t>
  </si>
  <si>
    <t>Carta de manifestacion donde se exprese que cuenta con el personal suficiente y el perfil requerido</t>
  </si>
  <si>
    <t>SECRETARIA DE EDUCACION</t>
  </si>
  <si>
    <t>DIRECCION ADMINISTRATIVA Y FINANCIERA</t>
  </si>
  <si>
    <t>PROPONENTE</t>
  </si>
  <si>
    <t>COORDINADOR</t>
  </si>
  <si>
    <t>DIAS</t>
  </si>
  <si>
    <t>REQUISITOS</t>
  </si>
  <si>
    <t>NOMBRE</t>
  </si>
  <si>
    <t>EXPERIENCIA</t>
  </si>
  <si>
    <t>EMPRESA Y/O CONTRATO</t>
  </si>
  <si>
    <t>INICIO</t>
  </si>
  <si>
    <t>FIN</t>
  </si>
  <si>
    <t xml:space="preserve">AÑOS </t>
  </si>
  <si>
    <t>MESES</t>
  </si>
  <si>
    <t>TOTAL EXPERIENCIA</t>
  </si>
  <si>
    <t>AÑOS</t>
  </si>
  <si>
    <t xml:space="preserve">PUNTAJE </t>
  </si>
  <si>
    <t>PUNTAJE COORDINADOR</t>
  </si>
  <si>
    <t>SUPERVISOR 1</t>
  </si>
  <si>
    <t>SUPERVISOR 2</t>
  </si>
  <si>
    <t xml:space="preserve">2.	Especialista en administración de la seguridad y/o seguridad integral y/o Especialista en alta gerencia de la defensa nacional y/o Especialista en seguridad integral. </t>
  </si>
  <si>
    <t xml:space="preserve">3.	Cuatro (4) años de experiencia como coordinador y/o director de contratos cuyo objeto esté relacionado con servicios de seguridad y vigilancia privada. </t>
  </si>
  <si>
    <t xml:space="preserve">4.	Credencial de consultor o resolución de consultor vigente emitida por la Supervigilancia. </t>
  </si>
  <si>
    <t>5.	Carta de compromiso de vinculación del perfil durante el plazo de ejecución del contrato.</t>
  </si>
  <si>
    <t xml:space="preserve">1.	Oficial (R) en uso del Buen retiro de las Fuerzas Militares o de Policía y/o Profesional en ciencias militares y/o administración de empresas y/o administración logística. </t>
  </si>
  <si>
    <t>Misma empresa Certifica</t>
  </si>
  <si>
    <t>anexa Contrato</t>
  </si>
  <si>
    <t>1.Hojas de Vida firmada por el profesional</t>
  </si>
  <si>
    <t xml:space="preserve">2. Título de técnico, tecnólogo o pregrado o actas de grado según aplique en cada perfil propuesto y/o resoluciones que acrediten la desvinculación de las Fuerzas Militares o de Policía según corresponda. </t>
  </si>
  <si>
    <t>3. Copia de la cedula de ciudadanía.</t>
  </si>
  <si>
    <t xml:space="preserve">4. Copia de la tarjeta Profesional de cada uno de los profesionales exigidos (cuando aplique), junto con el Certificado de Vigencia de la misma. </t>
  </si>
  <si>
    <t xml:space="preserve">
5. Certificaciones para acreditar la experiencia (Mínima habilitante y/o ponderable). </t>
  </si>
  <si>
    <t xml:space="preserve">6.  Carta de compromiso la cual deberá contener: Nombre del profesional, número de identificación, profesión, cargo al cual se postula, empresa a la cual postula su hoja de vida, proceso al cual se postula, fecha de expedición del documento, firma y teléfono de contacto. </t>
  </si>
  <si>
    <t>7 Se presentará para efectos de verificar la experiencia, el FORMATO N: 11 en el cual se detalle de manera clara la experiencia a acreditar para el personal evaluable solicitado.</t>
  </si>
  <si>
    <t xml:space="preserve">ACREDITA ADECUADAMENTE EL PERFIL
</t>
  </si>
  <si>
    <t>REQUISITOS ADICIONALES PARA ACREDITAR PERFIL</t>
  </si>
  <si>
    <t xml:space="preserve">•Acreditar título de Técnico y/o Tecnólogo y / o profesional  para lo cual se deberá adjuntar copia del diploma o acta de grado y/o Suboficial u oficial de las Fuerzas Militares o de Policía para lo cual deberá adjuntar el extracto de la hoja de vida para verificar el Uso del buen retiro y el grado, adicional deberá contar con certificación de cursos de entrenamiento en el ciclo de supervisores en concordancia con los ciclos de capacitación establecidos por la Superintendencia de Vigilancia y Seguridad Privada; Presentar certificado de antecedentes disciplinarios vigente expedido por la PGN.  </t>
  </si>
  <si>
    <t xml:space="preserve">•Contar por lo menos con Tres (3) años de experiencia como supervisor en empresas de seguridad y vigilancia, así mismo deberá adjuntar la credencial de supervisor vigente. </t>
  </si>
  <si>
    <t>•Carta de compromiso de vinculación del perfil durante el plazo de ejecución del contrato.</t>
  </si>
  <si>
    <t>vigente al cierre del proceso y autorizaicon del servicio a nivel nacional</t>
  </si>
  <si>
    <t>licencia de funcionamiento de la escuela de capacitacion</t>
  </si>
  <si>
    <t>resolución sobre autorización de horas extras, expedida por el ministerio de trabajo</t>
  </si>
  <si>
    <t xml:space="preserve">certificación de no sanciones vigente de  la superintendencia de vigilancia y seguridad privada </t>
  </si>
  <si>
    <t>requisitos minimos habilitantes del coordinador:</t>
  </si>
  <si>
    <t xml:space="preserve">requisitos minimos habilitantes del supervisor </t>
  </si>
  <si>
    <t>EVALUACION TECNICA</t>
  </si>
  <si>
    <t>De acuerdo a lo dispuesto en el artículo 60 del el Decreto Ley 356 de 1994, establece que “Las personas naturales o jurídicas que pretenden prestar servicios de asesoría, consultoría, investigación en seguridad (...) acreditar adicionalmente a lo requerido en los requisitos habilitantes una experiencia mínima de tres (3) años como consultor en empresas de vigilancia debidamente certificada. (10 Puntos)</t>
  </si>
  <si>
    <t>Contar con una Maestría en seguridad y defensa o seguridad integral o en seguridad pública o en seguridad operacional o en Recursos Humano o en Administración de Negocios (MBA) o Gestión de las Organizaciones o Maestría en Gestión de Riesgos debidamente acreditado mediante diploma o acta de grado acreditado por una institución de educación superior (10 Puntos)</t>
  </si>
  <si>
    <t>Curso de Auditor interno en el sistema de gestión para las operaciones de seguridad privada según la Norma ISO 18788:2018. (4 Puntos).</t>
  </si>
  <si>
    <t>3.7.2. LICENCIA DEL MINISTERIO DE TECNOLOGÍAS DE LA INFORMACIÓN Y LAS  COMUNICACIONES O SOPORTE DE OTROS MEDIOS DE COMUNICACIONES Y/O CERTIFICACION EXPEDIDA POR EL PROVEEDOR DE COMUNICACIONES</t>
  </si>
  <si>
    <t>3.7.2.	LICENCIA DEL MINISTERIO DE TECNOLOGÍAS DE LA INFORMACIÓN Y LAS COMUNICACIONES O SOPORTE DE OTROS MEDIOS DE COMUNICACIONES:
El proponente deberá presentar con su propuesta copia de la Resolución, mediante la cual se otorga el permiso para la utilización de frecuencias radioeléctricas a Nivel Nacional lo cual garantiza la comunicación en los lugares donde prestará el servicio con este medio de comunicación. Dicha licencia deberá estar vigente a la fecha de cierre del proceso y mantenerla en estas condiciones durante todo el plazo de ejecución del contrato. 
Para acreditar el cumplimiento de este requisito, deberá presentar la licencia expedida por el Ministerio de las Tics y haber sido expedido a nombre del proponente. Para el caso de consorcios o uniones temporales cada uno de los integrantes debe acreditar este requisito.
Para la certificación expedida por el proveedor de comunicaciones deberá cumplir con los requisitos establecido en el numeral 3.7.3.</t>
  </si>
  <si>
    <t>3.7.18.	EXPERIENCIA ACREDITADA:</t>
  </si>
  <si>
    <t>3.7.18.	EXPERIENCIA ACREDITADA: (Formato 8)De conformidad con lo establecido por el artículo 6 de la Ley 1150 de 2007, modificado por el artículo 221 del Decreto 019 de 2012, respecto de la verificación de las condiciones de los proponentes, el certificado de Registro Único de Proponentes será plena prueba de las circunstancias que en ella se hagan constar y que hayan sido verificadas por las Cámaras de Comercio. En tal sentido, la verificación de las condiciones establecidas en el numeral 1 del artículo 5 de la presente ley, se demostrará exclusivamente con el respectivo certificado del RUP en donde deberán constar dichas condiciones. Por lo cual las entidades estatales en los procesos de contratación no podrán exigir, ni los proponentes aportar documentación que deba utilizarse para efectuar la inscripción en el registro. De acuerdo con lo anterior, el oferente deberá acreditar la experiencia en el Registro Único de Proponente, cumpliendo con los siguientes requerimientos
REMITIRSE AL FORMATO DE EVALUACIION DE EXPERIENCIA</t>
  </si>
  <si>
    <t xml:space="preserve">3.7.19.	VEHÍCULOS </t>
  </si>
  <si>
    <t xml:space="preserve">3.7.19.	VEHÍCULOS Será requisito habilitante contar con al menos cuatro (04) vehículos, distribuidos de la siguiente manera dos (2) camperos o dos (2) camionetas y dos (2) motocicletas adscritos a la firma para la supervisión, operación y control del servicio. Los vehículos deberán encontrarse registrados ante la superintendencia de vigilancia y seguridad privada para funcionar y, además cumplir con los requisitos establecidos por la normatividad vigente. Para verificar esto último, se deberá aportar el registro de novedad o el pantallazo en la plataforma RENOVA. En caso de consorcios o uniones temporales, los vehículos pueden ser acreditados por uno de sus miembros que la constituyen. Estos vehículos deberán estar disponibles para el momento en que se requiera con destino al personal de la empresa de vigilancia contratada, atender cualquier anomalía que se presente en el desarrollo de la ejecución del contrato.   Estos vehículos no son de uso exclusivo para el contrato. Por lo anterior, EL PROPONENTE DEBERÁ ACREDITAR mediante manifestación escrita (carta) la disponibilidad y la propiedad o tenencia de los vehículos solicitados, con las tarjetas de propiedad o contrato de arrendamiento, leasing financiero o renting, los oferentes del proceso de selección correspondiente, deberán certificar que estos vehículos estarán disponibles para el momento en que se requiera con destino al personal de la empresa de vigilancia contratada, atender cualquier anomalía que se presente en el desarrollo de la ejecución del contrato.   Estos vehículos no son de uso exclusivo para el contrato. </t>
  </si>
  <si>
    <t>3.7.20	REQUISITOS HABILITANTES DE LOS VIGILANTES:</t>
  </si>
  <si>
    <r>
      <t>3.7.20	REQUISITOS HABILITANTES DE LOS VIGILANTES:Certificación de recurso humano: De vigilantes. el oferente deberá presentar mediante manifestación escrita, (carta) que se entenderá bajo la gravedad de juramento, que cuenta con el personal suficiente para la prestación del servicio objeto del presente proceso contractual y que cumplen con los requisitos exigidos vigentes para ejercer las funciones de vigilante establecidas por la Superintendencia de Vigilancia y Seguridad Privada. Y los vigilantes deben cumplir con: •	Bachiller, cuyo título sea expedido por una institución debidamente legalizada por el ente territorial competente. •	Haber adelantado el curso de fundamentación, reentrenamiento o especialización, en vigilancia. El contratista deberá acreditar la capacitación de este personal mediante diploma expedido por una escuela de capacitación debidamente autorizada por la Superintendencia de Vigilancia y Seguridad Privada, los cuales deben ajustarse a lo establecido en la Resolución No. 4973 del 27 de julio de 2011.•	Fotocopia de la credencial de vigilante otorgada por la empresa de vigilancia.•	El proponente deberá presentar carta de compromiso suscrita por su representante legal bajo la gravedad de juramento garantizando el recurso humano mínimo requerido de acuerdo con los perfiles solicitados para los vigilantes.</t>
    </r>
    <r>
      <rPr>
        <b/>
        <sz val="11"/>
        <color theme="1"/>
        <rFont val="Calibri"/>
        <family val="2"/>
        <scheme val="minor"/>
      </rPr>
      <t xml:space="preserve">Nota: la acreditación del perfil de los vigilantes deberá ser presentado por el adjudicatario al supervisor del contrato previo a la firma del acta de inicio.  </t>
    </r>
  </si>
  <si>
    <t>3.7.21.	REQUISITOS MINIMOS HABILITANTES DEL COORDINADOR:</t>
  </si>
  <si>
    <t xml:space="preserve">3.7.22.	REQUISITOS MINIMOS HABILITANTES DEL SUPERVISOR </t>
  </si>
  <si>
    <t>3.7.22.	REQUISITOS MINIMOS HABILITANTES DEL SUPERVISOR Cargo: Supervisor Cantidad: 2 El personal ofrecido como Supervisor, deberá acreditar como mínimo lo siguiente: •	Acreditar título de Técnico y/o Tecnólogo y / o profesional  para lo cual se deberá adjuntar copia del diploma o acta de grado y/o Suboficial u oficial de las Fuerzas Militares o de Policía para lo cual deberá adjuntar el extracto de la hoja de vida para verificar el Uso del buen retiro y el grado, adicional deberá contar con certificación de cursos de entrenamiento en el ciclo de supervisores en concordancia con los ciclos de capacitación establecidos por la Superintendencia de Vigilancia y Seguridad Privada; Presentar certificado de antecedentes disciplinarios vigente expedido por la PGN. •	Contar por lo menos con Tres (3) años de experiencia como supervisor en empresas de seguridad y vigilancia, así mismo deberá adjuntar la credencial de supervisor vigente. •	Carta de compromiso de vinculación del perfil durante el plazo de ejecución del contrato.El supervisor de zona será el encargado de hacer las visitas de control y seguimiento al servicio, coordinar las capacitaciones a los guardas de seguridad con el coordinador del contrato, de hacer presentación personal por cambios del titular del punto, hacer llegar la(s) de comunicación( es) a los guardas expedida por  el contratista, verificar el uso de la dotación y buen uso  de la misma, responder por  el registro y control del libro de turnos, cumplimiento del horario, reporte al coordinador del contrato de novedades en los puntos en que se presta el servicio y demás actividades que surjan durante la ejecución de contrato  las cuales deben estar  avaladas por el coordinador del contrato y que estén acordes con  la naturaleza  del objeto del  contrato, igualmente no son de dedicación exclusiva al contrato.</t>
  </si>
  <si>
    <t>3.7.21	REQUISITOS MINIMOS HABILITANTES DEL COORDINADOR: El personal ofrecido como coordinador deberá acreditar lo siguiente:1.	Oficial (R) en uso del Buen retiro de las Fuerzas Militares o de Policía y/o Profesional en ciencias militares y/o administración de empresas y/o administración logística. 2.	Especialista en administración de la seguridad y/o seguridad integral y/o Especialista en alta gerencia de la defensa nacional y/o Especialista en seguridad integral. 3.	Cuatro (4) años de experiencia como coordinador y/o director de contratos cuyo objeto esté relacionado con servicios de seguridad y vigilancia privada. 4.	Credencial de consultor o resolución de consultor vigente emitida por la Supervigilancia. 5.	Carta de compromiso de vinculación del perfil durante el plazo de ejecución del contrato.
Teniendo en cuenta que en el presente proceso se prestará el servicio de vigilancia y seguridad privada en 225 puntos de las diferentes instituciones educativas del Departamento, se hace necesario que la empresa seleccionada cuente con un coordinador quien será el enlace directo de la Secretaría de Educación de Cundinamarca y quien deberá ser el jefe directo del personal de vigilantes y de los supervisores, igualmente no son de dedicación exclusiva al contrato.Adicional a lo anterior el coordinador se encargará de la evaluación periódica del personal que prestara el servicio en las diferentes instituciones educativas, así como de cada uno de los supervisores, igual tendrá a su cargo la capacitación del personal, el control de las programaciones, la rotación del personal y aplicara las medidas disciplinarias que sean pertinentes. El Coordinador será la persona encargada de sostener las reuniones periódicas con el supervisor del contrato designado por parte de la Secretaría de Educación de Cundinamarca, recibiendo sus indicaciones, preguntas, quejas y reclamaciones; igualmente realizará el análisis de riesgos de cada una de las instituciones donde se prestará el servicio y dará las respectivas recomendaciones al supervisor del contrato con el fin de minimizar los riesgos.</t>
  </si>
  <si>
    <t>3.7.18.	experiencia acreditada:</t>
  </si>
  <si>
    <t>CRITERIOS DE EVALUACION 100 PUNTOS</t>
  </si>
  <si>
    <t>CRITERIO DE PRECIOS</t>
  </si>
  <si>
    <t>PROPUESTA ECNONOMICA</t>
  </si>
  <si>
    <t>CRITERIOS DE CALIDAD</t>
  </si>
  <si>
    <t>El oferente deberá presentar junto con la manifestación requerida una póliza de responsabilidad civil extracontractual vigente a la fecha de cierre, donde demuestre adicional a los amparos de uso indebido de armas de fuego, errores de puntería, y otros elementos de seguridad, el amparo de bienes bajo cuidado tenencia y control por valor de por lo menos 900 salarios mínimos legales vigentes descritos en la tabla para hacerse acreedor al puntaje.</t>
  </si>
  <si>
    <t>Cubrimiento póliza de para el reconocimiento y pago de perdidas</t>
  </si>
  <si>
    <t>Mayor o igual a 2000 salarios mínimos legales vigentes</t>
  </si>
  <si>
    <t>Entre 901 a 1999 salarios mínimos legales vigentes</t>
  </si>
  <si>
    <t>Igual a 900 salarios mínimos legales vigentes</t>
  </si>
  <si>
    <t>Para el caso de consorcios o uniones temporales al menos uno (1) de los integrantes deben acreditar este requisito, para acceder al puntaje.</t>
  </si>
  <si>
    <t>4.3.1 REPOSICION DE BIENES</t>
  </si>
  <si>
    <t>4.3.2. CALIDADES ADICIONALES DEL COORDINADOR–VEINTICUATRO (24) PUNTOS Pagina anterior</t>
  </si>
  <si>
    <t xml:space="preserve">4.3.3. CERTIFICADO NO SANCIONES IMPUESTAS POR LA SUPERINTENCIA DE  INDUSTRIA Y COMERCIO (30) PUNTOS: </t>
  </si>
  <si>
    <t>Certificado de no presentar sanción en la Superintendencia de Industria y Comercio, durante los últimos 8 años con una fecha de expedición no mayor a treinta (30) días anteriores al cierre del proceso. En caso de  ofertas conjuntas cada uno de los integrantes del Consorcio, Uniones Temporales o promesa de sociedad futura, debe allegar este documento para hacerse a acreedor al puntaje:( Esto asegura a la entidad que la empresa no ha sido sancionada por colusión y violación al tratamiento de datos personales.</t>
  </si>
  <si>
    <t xml:space="preserve">Certificado no sanciones impuestas por la  superintencia de industria y comercio </t>
  </si>
  <si>
    <t>Con sanciones</t>
  </si>
  <si>
    <t>TOTAL DE TRABAJADORES DE CADA EMPRESA</t>
  </si>
  <si>
    <t>TOTAL DE MUJERES DE CADA EMPRESA</t>
  </si>
  <si>
    <t>TOTAL DE MUJERES DE CADA EMPRESA POR PARTICIPACION</t>
  </si>
  <si>
    <t>TOTAL &gt;45 POR PARTICIPACION</t>
  </si>
  <si>
    <t>TOTAL DISCAPACITADOS POR PARTICIPACION</t>
  </si>
  <si>
    <t xml:space="preserve">UNION TEMPORAL </t>
  </si>
  <si>
    <t>TOTAL DE MUJERES DE LA UT</t>
  </si>
  <si>
    <t>TOTAL &gt;45 DE L AUT</t>
  </si>
  <si>
    <t>TOTAL DISCAPACITADOS DE LA UT</t>
  </si>
  <si>
    <t xml:space="preserve">PORCENTAJE DE CADA ITEM DE LA UT </t>
  </si>
  <si>
    <t>N</t>
  </si>
  <si>
    <t>Instrucciones
1. Colocar el nombre de la ut
2.verificar y poner en cada casilla el nombre de quienes conforman el consorcio o union temporal
3. Poner adecuadadamente su particiacion en la ut, si es unico proponente suparticipacion sera del 100%, asi mismo la suma de la participaicon de las ut debe ser el 100%
4. poner en cada item el valor cada empresa total de trabjadores, total de mujeres y total de discapacitados</t>
  </si>
  <si>
    <t>Instruciones los valores de esta tabla son el NUMERO de trabajdores mujeres y discapacitados que tendra la union temporal y se deben conservar para colocarlos en las casillas de la hoja puntuable. Especificamente en donde dice mayor #.  NO USAR EL VALOR TOTAL DE TRABAJADORES DE LA UT, asi mismo se identifica el # total de cada item que se va a usar en la tabla puntaje 1290</t>
  </si>
  <si>
    <t xml:space="preserve">Instruciones:
 los valores de esta tabla son el PORCENTAJE % de trabajdores, mujeres y discapacitados que tendra la union tempora y/o proponentel y se deben conservar para colocarlos en las casillas de la hoja puntuable 1290. Especificamente en donde diCE % DE MUJERES, O % DE &gt;45 O % DISCAPACITADOS </t>
  </si>
  <si>
    <t>4.5. APOYO A LA INDUSTRIA NACIONAL (10 PUNTOS).</t>
  </si>
  <si>
    <t>OTROS CRITERIOS</t>
  </si>
  <si>
    <t xml:space="preserve">4.5.	APOYO A LA INDUSTRIA NACIONAL (10 PUNTOS). 
En los contratos que deban cumplirse en Colombia, el servicio es nacional cuando además de ofertarse por una persona natural colombiana o por un residente en Colombia, por una persona jurídica constituida de conformidad con la legislación colombiana o por un Proponente Plural conformado por estos o por estos y un extranjero con Trato Nacional, (i) usa el o los bienes nacionales relevantes definidos por la Entidad Estatal para el desarrollo de la obra o (ii) vincula el porcentaje mínimo de personal colombiano, según corresponda.
En el caso de los Proponentes extranjeros con trato nacional que participen en el Proceso de Contratación de manera singular o mediante la conformación de un Proponente Plural podrán definir si aplican las reglas previstas en este numeral o, si por el contrario, deciden acogerse a la regla de origen de su país. Para definir la regla aplicable al proceso, el Proponente extranjero con trato nacional así lo manifestará con el diligenciamiento de la opción 2 del Formato 9A – Promoción de Servicios Nacionales o con Trato Nacional. En el caso que no se diligencie la opción 2 del Formato 9A – Promoción de Servicios Nacionales o con Trato Nacional, la Entidad Estatal deberá evaluar la oferta de acuerdo con las reglas previstas en este numeral. 
Debido a la especialidad del contrato, en donde no se requieren bienes relevantes para la ejecución del contrato, se otorgará el puntaje de apoyo a la industria nacional a los Proponentes que se comprometan a vincular durante el desarrollo del objeto contractual un porcentaje de empleados o contratistas por prestación de servicios colombianos, de al menos el cuarenta por cientos (40%) del personal requerido para el cumplimiento del contrato.
En el caso de Proponentes Plurales todos, varios o cualquiera de sus integrantes podrá vincular un porcentaje de empleados o contratistas por prestación de servicios colombianos, de al menos cuarenta (40%) por ciento del personal requerido para el cumplimiento del contrato. 
Además de la incorporación de personal colombiano requerido para la ejecución del contrato, tratándose de Proponentes Plurales, su composición deberá estar acorde con lo exigido por la noción de Servicios Nacionales prevista en el artículo 2.2.1.1.1.3.1 del Decreto 1082 de 2015, de lo que dependerá la franja del puntaje aplicable en lo referente al apoyo de la industria nacional.  </t>
  </si>
  <si>
    <t>Para este Item se otorgará un puntaje adicional de hasta el cero punto veinticinco por ciento (0.25%) del valor total de los puntos establecidos, para acceder al puntaje. los proponentes con la oferta deben acreditar alguno de los supuestos del artículo 2.2.1.2.4.2.14 del 1082 de 2015.</t>
  </si>
  <si>
    <t>MIPYME EN EL SISTEMA DE COMPRAS PÚBLICAS 0.25 PUNTOS</t>
  </si>
  <si>
    <t>Emprendimientos y empresas de mujeres 0.25 PUNTOS</t>
  </si>
  <si>
    <t xml:space="preserve">
4.9 REDUCCIÓN DE PUNTAJE POR INCUMPLIMIENTO DE CONTRATOS.</t>
  </si>
  <si>
    <t>En atención a lo preceptuado en el artículo 58 de la ley 2195 de 2022 la Secretaría de Educación procederá a reducir durante la evaluación de las ofertas en la etapa precontractual el dos por ciento (2%) del total de los puntos establecidos en el proceso a los proponentes que se les haya impuesto una o más multas o cláusulas penales durante el último año, contado a partir de la fecha prevista para la presentación de las ofertas, sin importar la cuantía y sin perjuicio de las demás consecuencias derivadas del incumplimiento. 
Esta reducción también afecta a los consorcios y uniones temporales si alguno de sus integrantes se encuentra en la situación anterior. La reducción del puntaje no se aplicará en caso de que los actos administrativos que hayan impuesto las multas sean objeto de medios de control jurisdiccional a través de las acciones previstas en la Ley 1437 de 2011 o las normas que la modifiquen, adicionen o sustituyan. La reducción de puntaje por incumplimiento de contratos se aplicará sin perjuicio de lo contenido en el artículo 6 de la Ley 2020 de 2020.</t>
  </si>
  <si>
    <t>TOTAL PUNTAJE</t>
  </si>
  <si>
    <t>DECRETO 1279</t>
  </si>
  <si>
    <t>4.6.	TRABAJADORES EN CONDICION DE DISCAPACIDAD UN (1) PUNTO FORMATO 10
Se otorgará un (1) punto al proponente que acredite la vinculación de trabajadores con discapacidad en su planta de personal, de acuerdo con los siguientes requisitos:
1. La persona natural, el representante legal de la persona jurídica o el revisor fiscal, según corresponda, certificará el número total de trabajadores vinculados a la planta de personal del proponente o sus integrantes a la fecha de cierre del proceso de selección. 2. Acreditar el número mínimo de personas con discapacidad en su planta de personal, de conformidad con lo señalado en el certificado expedido por el Ministerio de Trabajo, el cual deberá estar vigente a la fecha de cierre del proceso de selección.
Nota: si la oferta es presentada por un consorcio, unión temporal o promesa de sociedad futura, se tendrá en cuenta la planta de personal del integrante del proponente plural que aporte como mínimo el cuarenta por ciento (40%) de la experiencia requerida para la respectiva contratación. La Entidad deberá verificar que el proponente adjudicatario mantiene en su planta de personal el número de trabajadores con discapacidad que dio lugar al puntaje obtenido.</t>
  </si>
  <si>
    <t>TRABAJADORES EN CONDICION DE DISCAPACIDAD UN (1) PUNTO FORMATO 10</t>
  </si>
  <si>
    <t>UT TEMPORAL SE OM 2023</t>
  </si>
  <si>
    <t>COVISUR DE COLOMBIA LTADA</t>
  </si>
  <si>
    <t>ESTATAL DE SEGURIDAD LTADA</t>
  </si>
  <si>
    <t>UT MAP SEGURIDAD</t>
  </si>
  <si>
    <t>UT GOBERNACION TCC 2023</t>
  </si>
  <si>
    <t>UT SED-CCT</t>
  </si>
  <si>
    <t>UT VISE-ACOSTA-LUBECK</t>
  </si>
  <si>
    <t>UT NAP 2023</t>
  </si>
  <si>
    <t>UT GAA 2023</t>
  </si>
  <si>
    <t>NUMERO DE MUJERES VERIFICADO CON CEDULA</t>
  </si>
  <si>
    <t>MAYOR # DE 45 VERFICADO CON CEDULA</t>
  </si>
  <si>
    <t>GRUPOS</t>
  </si>
  <si>
    <t>PAUL</t>
  </si>
  <si>
    <t>EDILSIA</t>
  </si>
  <si>
    <t>DIANA SOFIA</t>
  </si>
  <si>
    <t>FREDY ALEXANDER</t>
  </si>
  <si>
    <t>LILIANA</t>
  </si>
  <si>
    <t>BRAYAN</t>
  </si>
  <si>
    <t>LORENA</t>
  </si>
  <si>
    <t>JHON EDWIN</t>
  </si>
  <si>
    <t>NO CUMPLE</t>
  </si>
  <si>
    <t>UNION TEMPORAL GAA 2023</t>
  </si>
  <si>
    <t>ADPORT LTDA 99%</t>
  </si>
  <si>
    <t>AMCOVIT LTDA 0.5%</t>
  </si>
  <si>
    <t>GRANADINA DE VIGILANCIA LTDA 0.5%</t>
  </si>
  <si>
    <t xml:space="preserve">YENNY P </t>
  </si>
  <si>
    <t>EVALUCION 3.7. REQUISITOS TÉCNICOS HABILITANTES y Adicionales del coordiandor y los supervisores</t>
  </si>
  <si>
    <t>% DE PARTICIPACION EN LA UT</t>
  </si>
  <si>
    <t>TOTAL &gt;45 DE CADA EMPRESA</t>
  </si>
  <si>
    <t>TOTAL DISCAPACITADOS DE CADA EMPRESA</t>
  </si>
  <si>
    <t>TOTAL TRABADORES DE ACUERDO CON SU PARTICIPACION</t>
  </si>
  <si>
    <t>VALOR POR PARTICIPACION EN LA UT</t>
  </si>
  <si>
    <t>SUMATORIA TOTAL DE TRABAJADORES DE LA UT</t>
  </si>
  <si>
    <t>TOTAL SUMATORIA DE MUJERES DE LA UT</t>
  </si>
  <si>
    <t>TOTAL SUMATORIA &gt;45 DE L AUT</t>
  </si>
  <si>
    <t>TOTAL SUMATORIA DISCAPACITADOS DE LA UT</t>
  </si>
  <si>
    <t>NUMERO TOTAL DE TRABAJADORES QUE DEBE PONERSE EN LA TABLA 1279</t>
  </si>
  <si>
    <t>PORCENTAJE  DE TRABAJADORES QUE DEBE PONERSE EN LA TABLA 1279</t>
  </si>
  <si>
    <t>SECRETARIA DE EDUCACION DE CUNDINAMARCA</t>
  </si>
  <si>
    <t>PROCESO DE SELECCIÓN SE-LP-001-2023</t>
  </si>
  <si>
    <t>ADMINCON PORT LTDS,  SUPERVISOR/O COORDINADOR Y DIRECTOR DE SEGURIDAD NIVEL NACIONAL</t>
  </si>
  <si>
    <t>AMCOVIT LTDA, COORDINADOR DE ZONA / CONSULTOR</t>
  </si>
  <si>
    <t>LA EMPRESA AMCOVIT, CERTIFICA SU LABOR COMO CONSULTOR, SIN EMBARGO NO ADJUNTA EL CONTRATO</t>
  </si>
  <si>
    <t>RICHARD ALFONSO RODRIGUEZ ORTIZ</t>
  </si>
  <si>
    <t>GERARDO ENRIQUE BARRIOS CRUZ</t>
  </si>
  <si>
    <t>AMCOVIT LTDA, COORDINADOR Y/O SUPERVISOR</t>
  </si>
  <si>
    <t>RAMIREZ ZORRO IVANDARIO</t>
  </si>
  <si>
    <t>AMCOVIT, SUPERVISOR</t>
  </si>
  <si>
    <r>
      <t>VALORES TOTALES DE CADA EMPRESA-</t>
    </r>
    <r>
      <rPr>
        <sz val="16"/>
        <color rgb="FFFF0000"/>
        <rFont val="Calibri"/>
        <family val="2"/>
        <scheme val="minor"/>
      </rPr>
      <t xml:space="preserve"> UNION TEMPORAL</t>
    </r>
    <r>
      <rPr>
        <sz val="16"/>
        <color theme="1"/>
        <rFont val="Calibri"/>
        <family val="2"/>
        <scheme val="minor"/>
      </rPr>
      <t xml:space="preserve"> AGG </t>
    </r>
  </si>
  <si>
    <t>sin sanciones</t>
  </si>
  <si>
    <t>Se desceunta 10 puntos por que no adjunto contrato con la empresa, la cual es un requisito no suceptible de subsanacion.</t>
  </si>
  <si>
    <t xml:space="preserve"> CUMPLE</t>
  </si>
  <si>
    <t>subsano adecuadamente el documento</t>
  </si>
  <si>
    <t>HABILITADA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</si>
</sst>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44" formatCode="_(&quot;$&quot;* #,##0.00_);_(&quot;$&quot;* \(#,##0.00\);_(&quot;$&quot;* &quot;-&quot;??_);_(@_)"/>
    <numFmt numFmtId="43" formatCode="_(* #,##0.00_);_(* \(#,##0.00\);_(* &quot;-&quot;??_);_(@_)"/>
    <numFmt numFmtId="164" formatCode="[$-C0A]d\-mmm\-yy;@"/>
    <numFmt numFmtId="165" formatCode="_-* #,##0\ _€_-;\-* #,##0\ _€_-;_-* &quot;-&quot;??\ _€_-;_-@_-"/>
    <numFmt numFmtId="166" formatCode="dd\-mm\-yy;@"/>
  </numFmts>
  <fonts count="35" x14ac:knownFonts="1">
    <font>
      <sz val="11"/>
      <color theme="1"/>
      <name val="Calibri"/>
      <family val="2"/>
      <scheme val="minor"/>
    </font>
    <font>
      <sz val="11"/>
      <color rgb="FFFF0000"/>
      <name val="Calibri"/>
      <family val="2"/>
      <scheme val="minor"/>
    </font>
    <font>
      <sz val="11"/>
      <name val="Calibri"/>
      <family val="2"/>
      <scheme val="minor"/>
    </font>
    <font>
      <b/>
      <i/>
      <sz val="11"/>
      <color theme="1"/>
      <name val="Calibri"/>
      <family val="2"/>
      <scheme val="minor"/>
    </font>
    <font>
      <b/>
      <i/>
      <u/>
      <sz val="11"/>
      <color theme="1"/>
      <name val="Calibri"/>
      <family val="2"/>
      <scheme val="minor"/>
    </font>
    <font>
      <b/>
      <i/>
      <u/>
      <sz val="11"/>
      <name val="Calibri"/>
      <family val="2"/>
      <scheme val="minor"/>
    </font>
    <font>
      <b/>
      <sz val="8"/>
      <color rgb="FF000000"/>
      <name val="Arial"/>
      <family val="2"/>
    </font>
    <font>
      <b/>
      <i/>
      <sz val="8"/>
      <color rgb="FF808080"/>
      <name val="Arial"/>
      <family val="2"/>
    </font>
    <font>
      <sz val="8"/>
      <color theme="1"/>
      <name val="Arial"/>
      <family val="2"/>
    </font>
    <font>
      <b/>
      <i/>
      <sz val="8"/>
      <color rgb="FF5F5F5F"/>
      <name val="Arial"/>
      <family val="2"/>
    </font>
    <font>
      <sz val="8"/>
      <color rgb="FF000000"/>
      <name val="Arial"/>
      <family val="2"/>
    </font>
    <font>
      <i/>
      <sz val="8"/>
      <color rgb="FF808080"/>
      <name val="Arial"/>
      <family val="2"/>
    </font>
    <font>
      <b/>
      <i/>
      <u/>
      <sz val="8"/>
      <color rgb="FF000000"/>
      <name val="Arial"/>
      <family val="2"/>
    </font>
    <font>
      <sz val="8"/>
      <color rgb="FFFF0000"/>
      <name val="Arial"/>
      <family val="2"/>
    </font>
    <font>
      <sz val="11"/>
      <color theme="1"/>
      <name val="Calibri"/>
      <family val="2"/>
      <scheme val="minor"/>
    </font>
    <font>
      <b/>
      <sz val="11"/>
      <color theme="1"/>
      <name val="Calibri"/>
      <family val="2"/>
      <scheme val="minor"/>
    </font>
    <font>
      <b/>
      <sz val="8"/>
      <color theme="1"/>
      <name val="Arial"/>
      <family val="2"/>
    </font>
    <font>
      <sz val="9"/>
      <color indexed="81"/>
      <name val="Tahoma"/>
      <family val="2"/>
    </font>
    <font>
      <b/>
      <sz val="9"/>
      <color indexed="81"/>
      <name val="Tahoma"/>
      <family val="2"/>
    </font>
    <font>
      <sz val="8"/>
      <color theme="1"/>
      <name val="Calibri"/>
      <family val="2"/>
      <scheme val="minor"/>
    </font>
    <font>
      <b/>
      <sz val="8"/>
      <color theme="1"/>
      <name val="Calibri"/>
      <family val="2"/>
      <scheme val="minor"/>
    </font>
    <font>
      <b/>
      <sz val="20"/>
      <color theme="1"/>
      <name val="Calibri"/>
      <family val="2"/>
      <scheme val="minor"/>
    </font>
    <font>
      <b/>
      <sz val="12"/>
      <color theme="1"/>
      <name val="Calibri"/>
      <family val="2"/>
      <scheme val="minor"/>
    </font>
    <font>
      <sz val="9"/>
      <color theme="1"/>
      <name val="Calibri"/>
      <family val="2"/>
      <scheme val="minor"/>
    </font>
    <font>
      <sz val="7"/>
      <color theme="1"/>
      <name val="Calibri"/>
      <family val="2"/>
      <scheme val="minor"/>
    </font>
    <font>
      <b/>
      <sz val="16"/>
      <color theme="1"/>
      <name val="Calibri"/>
      <family val="2"/>
      <scheme val="minor"/>
    </font>
    <font>
      <b/>
      <sz val="18"/>
      <color theme="1"/>
      <name val="Calibri"/>
      <family val="2"/>
      <scheme val="minor"/>
    </font>
    <font>
      <sz val="16"/>
      <color theme="1"/>
      <name val="Calibri"/>
      <family val="2"/>
      <scheme val="minor"/>
    </font>
    <font>
      <sz val="36"/>
      <color theme="1"/>
      <name val="Calibri"/>
      <family val="2"/>
      <scheme val="minor"/>
    </font>
    <font>
      <sz val="18"/>
      <color theme="1"/>
      <name val="Calibri"/>
      <family val="2"/>
      <scheme val="minor"/>
    </font>
    <font>
      <sz val="20"/>
      <color theme="1"/>
      <name val="Calibri"/>
      <family val="2"/>
      <scheme val="minor"/>
    </font>
    <font>
      <sz val="26"/>
      <color theme="1"/>
      <name val="Calibri"/>
      <family val="2"/>
      <scheme val="minor"/>
    </font>
    <font>
      <sz val="12"/>
      <color theme="1"/>
      <name val="Calibri"/>
      <family val="2"/>
      <scheme val="minor"/>
    </font>
    <font>
      <sz val="14"/>
      <color theme="1"/>
      <name val="Calibri"/>
      <family val="2"/>
      <scheme val="minor"/>
    </font>
    <font>
      <sz val="16"/>
      <color rgb="FFFF0000"/>
      <name val="Calibri"/>
      <family val="2"/>
      <scheme val="minor"/>
    </font>
  </fonts>
  <fills count="15">
    <fill>
      <patternFill patternType="none"/>
    </fill>
    <fill>
      <patternFill patternType="gray125"/>
    </fill>
    <fill>
      <patternFill patternType="solid">
        <fgColor rgb="FFFFFF00"/>
        <bgColor indexed="64"/>
      </patternFill>
    </fill>
    <fill>
      <patternFill patternType="solid">
        <fgColor rgb="FF92D050"/>
        <bgColor indexed="64"/>
      </patternFill>
    </fill>
    <fill>
      <patternFill patternType="solid">
        <fgColor theme="4" tint="0.39997558519241921"/>
        <bgColor indexed="64"/>
      </patternFill>
    </fill>
    <fill>
      <patternFill patternType="solid">
        <fgColor theme="5" tint="0.59999389629810485"/>
        <bgColor indexed="64"/>
      </patternFill>
    </fill>
    <fill>
      <patternFill patternType="solid">
        <fgColor theme="3" tint="0.79998168889431442"/>
        <bgColor indexed="64"/>
      </patternFill>
    </fill>
    <fill>
      <patternFill patternType="solid">
        <fgColor theme="0"/>
        <bgColor indexed="64"/>
      </patternFill>
    </fill>
    <fill>
      <patternFill patternType="solid">
        <fgColor theme="4" tint="0.79998168889431442"/>
        <bgColor indexed="64"/>
      </patternFill>
    </fill>
    <fill>
      <patternFill patternType="solid">
        <fgColor theme="4" tint="0.59999389629810485"/>
        <bgColor indexed="64"/>
      </patternFill>
    </fill>
    <fill>
      <patternFill patternType="solid">
        <fgColor theme="2" tint="-9.9978637043366805E-2"/>
        <bgColor indexed="64"/>
      </patternFill>
    </fill>
    <fill>
      <patternFill patternType="solid">
        <fgColor theme="6" tint="0.39997558519241921"/>
        <bgColor indexed="64"/>
      </patternFill>
    </fill>
    <fill>
      <patternFill patternType="solid">
        <fgColor theme="5" tint="0.79998168889431442"/>
        <bgColor indexed="64"/>
      </patternFill>
    </fill>
    <fill>
      <patternFill patternType="solid">
        <fgColor theme="9" tint="0.79998168889431442"/>
        <bgColor indexed="64"/>
      </patternFill>
    </fill>
    <fill>
      <patternFill patternType="solid">
        <fgColor theme="9" tint="0.59999389629810485"/>
        <bgColor indexed="64"/>
      </patternFill>
    </fill>
  </fills>
  <borders count="48">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style="thin">
        <color indexed="64"/>
      </left>
      <right style="thin">
        <color indexed="64"/>
      </right>
      <top/>
      <bottom style="thin">
        <color indexed="64"/>
      </bottom>
      <diagonal/>
    </border>
    <border>
      <left style="medium">
        <color indexed="64"/>
      </left>
      <right/>
      <top style="medium">
        <color indexed="64"/>
      </top>
      <bottom/>
      <diagonal/>
    </border>
    <border>
      <left/>
      <right/>
      <top style="medium">
        <color indexed="64"/>
      </top>
      <bottom/>
      <diagonal/>
    </border>
    <border>
      <left/>
      <right style="medium">
        <color rgb="FF000000"/>
      </right>
      <top style="medium">
        <color indexed="64"/>
      </top>
      <bottom/>
      <diagonal/>
    </border>
    <border>
      <left style="medium">
        <color indexed="64"/>
      </left>
      <right/>
      <top/>
      <bottom style="medium">
        <color rgb="FF000000"/>
      </bottom>
      <diagonal/>
    </border>
    <border>
      <left/>
      <right/>
      <top/>
      <bottom style="medium">
        <color rgb="FF000000"/>
      </bottom>
      <diagonal/>
    </border>
    <border>
      <left/>
      <right style="medium">
        <color rgb="FF000000"/>
      </right>
      <top/>
      <bottom style="medium">
        <color rgb="FF000000"/>
      </bottom>
      <diagonal/>
    </border>
    <border>
      <left style="medium">
        <color indexed="64"/>
      </left>
      <right style="medium">
        <color indexed="64"/>
      </right>
      <top/>
      <bottom style="medium">
        <color indexed="64"/>
      </bottom>
      <diagonal/>
    </border>
    <border>
      <left style="medium">
        <color indexed="64"/>
      </left>
      <right/>
      <top/>
      <bottom style="medium">
        <color indexed="64"/>
      </bottom>
      <diagonal/>
    </border>
    <border>
      <left/>
      <right style="medium">
        <color indexed="64"/>
      </right>
      <top/>
      <bottom style="medium">
        <color indexed="64"/>
      </bottom>
      <diagonal/>
    </border>
    <border>
      <left/>
      <right style="medium">
        <color indexed="64"/>
      </right>
      <top/>
      <bottom style="medium">
        <color rgb="FF000000"/>
      </bottom>
      <diagonal/>
    </border>
    <border>
      <left/>
      <right style="medium">
        <color indexed="64"/>
      </right>
      <top/>
      <bottom/>
      <diagonal/>
    </border>
    <border>
      <left style="medium">
        <color indexed="64"/>
      </left>
      <right style="medium">
        <color indexed="64"/>
      </right>
      <top/>
      <bottom style="medium">
        <color rgb="FF000000"/>
      </bottom>
      <diagonal/>
    </border>
    <border>
      <left style="medium">
        <color indexed="64"/>
      </left>
      <right style="medium">
        <color indexed="64"/>
      </right>
      <top/>
      <bottom/>
      <diagonal/>
    </border>
    <border>
      <left style="medium">
        <color indexed="64"/>
      </left>
      <right/>
      <top/>
      <bottom/>
      <diagonal/>
    </border>
    <border>
      <left/>
      <right style="medium">
        <color rgb="FF000000"/>
      </right>
      <top/>
      <bottom/>
      <diagonal/>
    </border>
    <border>
      <left/>
      <right/>
      <top/>
      <bottom style="medium">
        <color indexed="64"/>
      </bottom>
      <diagonal/>
    </border>
    <border>
      <left/>
      <right style="medium">
        <color rgb="FF000000"/>
      </right>
      <top/>
      <bottom style="medium">
        <color indexed="64"/>
      </bottom>
      <diagonal/>
    </border>
    <border>
      <left style="medium">
        <color indexed="64"/>
      </left>
      <right/>
      <top style="medium">
        <color rgb="FF000000"/>
      </top>
      <bottom style="medium">
        <color indexed="64"/>
      </bottom>
      <diagonal/>
    </border>
    <border>
      <left/>
      <right style="medium">
        <color indexed="64"/>
      </right>
      <top style="medium">
        <color rgb="FF000000"/>
      </top>
      <bottom style="medium">
        <color indexed="64"/>
      </bottom>
      <diagonal/>
    </border>
    <border>
      <left style="medium">
        <color indexed="64"/>
      </left>
      <right/>
      <top style="medium">
        <color rgb="FF000000"/>
      </top>
      <bottom/>
      <diagonal/>
    </border>
    <border>
      <left/>
      <right style="medium">
        <color indexed="64"/>
      </right>
      <top style="medium">
        <color rgb="FF000000"/>
      </top>
      <bottom/>
      <diagonal/>
    </border>
    <border>
      <left style="medium">
        <color indexed="64"/>
      </left>
      <right style="medium">
        <color indexed="64"/>
      </right>
      <top style="medium">
        <color rgb="FF000000"/>
      </top>
      <bottom/>
      <diagonal/>
    </border>
    <border>
      <left style="medium">
        <color indexed="64"/>
      </left>
      <right style="medium">
        <color indexed="64"/>
      </right>
      <top style="medium">
        <color indexed="64"/>
      </top>
      <bottom/>
      <diagonal/>
    </border>
    <border>
      <left/>
      <right style="medium">
        <color indexed="64"/>
      </right>
      <top style="medium">
        <color indexed="64"/>
      </top>
      <bottom/>
      <diagonal/>
    </border>
    <border>
      <left style="medium">
        <color indexed="64"/>
      </left>
      <right style="medium">
        <color indexed="64"/>
      </right>
      <top style="medium">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medium">
        <color indexed="64"/>
      </left>
      <right style="thin">
        <color indexed="64"/>
      </right>
      <top style="medium">
        <color indexed="64"/>
      </top>
      <bottom style="medium">
        <color indexed="64"/>
      </bottom>
      <diagonal/>
    </border>
    <border>
      <left style="medium">
        <color indexed="64"/>
      </left>
      <right style="thin">
        <color indexed="64"/>
      </right>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bottom/>
      <diagonal/>
    </border>
  </borders>
  <cellStyleXfs count="4">
    <xf numFmtId="0" fontId="0" fillId="0" borderId="0"/>
    <xf numFmtId="43" fontId="14" fillId="0" borderId="0" applyFont="0" applyFill="0" applyBorder="0" applyAlignment="0" applyProtection="0"/>
    <xf numFmtId="9" fontId="14" fillId="0" borderId="0" applyFont="0" applyFill="0" applyBorder="0" applyAlignment="0" applyProtection="0"/>
    <xf numFmtId="44" fontId="14" fillId="0" borderId="0" applyFont="0" applyFill="0" applyBorder="0" applyAlignment="0" applyProtection="0"/>
  </cellStyleXfs>
  <cellXfs count="264">
    <xf numFmtId="0" fontId="0" fillId="0" borderId="0" xfId="0"/>
    <xf numFmtId="0" fontId="0" fillId="0" borderId="0" xfId="0" applyAlignment="1">
      <alignment horizontal="center"/>
    </xf>
    <xf numFmtId="0" fontId="2" fillId="0" borderId="0" xfId="0" applyFont="1"/>
    <xf numFmtId="0" fontId="0" fillId="0" borderId="1" xfId="0" applyBorder="1"/>
    <xf numFmtId="0" fontId="0" fillId="0" borderId="1" xfId="0" applyBorder="1" applyAlignment="1">
      <alignment horizontal="center"/>
    </xf>
    <xf numFmtId="0" fontId="0" fillId="0" borderId="1" xfId="0" applyBorder="1" applyAlignment="1">
      <alignment horizontal="center" vertical="center"/>
    </xf>
    <xf numFmtId="0" fontId="0" fillId="0" borderId="0" xfId="0" applyAlignment="1">
      <alignment horizontal="center" vertical="center"/>
    </xf>
    <xf numFmtId="0" fontId="0" fillId="0" borderId="2" xfId="0" applyBorder="1" applyAlignment="1">
      <alignment horizontal="center" wrapText="1"/>
    </xf>
    <xf numFmtId="0" fontId="0" fillId="0" borderId="2" xfId="0" applyBorder="1" applyAlignment="1">
      <alignment horizontal="center"/>
    </xf>
    <xf numFmtId="0" fontId="0" fillId="0" borderId="2" xfId="0" applyBorder="1"/>
    <xf numFmtId="0" fontId="0" fillId="0" borderId="1" xfId="0" applyBorder="1" applyAlignment="1">
      <alignment horizontal="center" vertical="center" wrapText="1"/>
    </xf>
    <xf numFmtId="0" fontId="0" fillId="0" borderId="2" xfId="0" applyBorder="1" applyAlignment="1">
      <alignment horizontal="center" vertical="center" wrapText="1"/>
    </xf>
    <xf numFmtId="0" fontId="0" fillId="0" borderId="2" xfId="0" applyBorder="1" applyAlignment="1">
      <alignment horizontal="center" vertical="center"/>
    </xf>
    <xf numFmtId="0" fontId="0" fillId="0" borderId="3" xfId="0" applyBorder="1" applyAlignment="1">
      <alignment horizontal="center"/>
    </xf>
    <xf numFmtId="0" fontId="0" fillId="0" borderId="4" xfId="0" applyBorder="1"/>
    <xf numFmtId="0" fontId="3" fillId="0" borderId="2" xfId="0" applyFont="1" applyBorder="1" applyAlignment="1">
      <alignment horizontal="center"/>
    </xf>
    <xf numFmtId="0" fontId="3" fillId="0" borderId="2" xfId="0" applyFont="1" applyBorder="1"/>
    <xf numFmtId="0" fontId="2" fillId="0" borderId="1" xfId="0" applyFont="1" applyBorder="1"/>
    <xf numFmtId="0" fontId="2" fillId="0" borderId="1" xfId="0" applyFont="1" applyBorder="1" applyAlignment="1">
      <alignment horizontal="center" wrapText="1"/>
    </xf>
    <xf numFmtId="0" fontId="2" fillId="0" borderId="1" xfId="0" applyFont="1" applyBorder="1" applyAlignment="1">
      <alignment horizontal="center" vertical="center" wrapText="1"/>
    </xf>
    <xf numFmtId="0" fontId="2" fillId="0" borderId="1" xfId="0" applyFont="1" applyBorder="1" applyAlignment="1">
      <alignment vertical="center"/>
    </xf>
    <xf numFmtId="0" fontId="2" fillId="0" borderId="0" xfId="0" applyFont="1" applyAlignment="1">
      <alignment horizontal="center" wrapText="1"/>
    </xf>
    <xf numFmtId="0" fontId="5" fillId="0" borderId="0" xfId="0" applyFont="1" applyAlignment="1">
      <alignment horizontal="center" vertical="center"/>
    </xf>
    <xf numFmtId="0" fontId="1" fillId="2" borderId="1" xfId="0" applyFont="1" applyFill="1" applyBorder="1" applyAlignment="1">
      <alignment horizontal="center" wrapText="1"/>
    </xf>
    <xf numFmtId="0" fontId="8" fillId="0" borderId="0" xfId="0" applyFont="1" applyAlignment="1">
      <alignment vertical="center" wrapText="1"/>
    </xf>
    <xf numFmtId="0" fontId="6" fillId="0" borderId="15" xfId="0" applyFont="1" applyBorder="1" applyAlignment="1">
      <alignment horizontal="center" vertical="center" wrapText="1"/>
    </xf>
    <xf numFmtId="0" fontId="9" fillId="0" borderId="15" xfId="0" applyFont="1" applyBorder="1" applyAlignment="1">
      <alignment horizontal="center" vertical="center" wrapText="1"/>
    </xf>
    <xf numFmtId="0" fontId="6" fillId="0" borderId="13" xfId="0" applyFont="1" applyBorder="1" applyAlignment="1">
      <alignment horizontal="center" vertical="center" wrapText="1"/>
    </xf>
    <xf numFmtId="0" fontId="8" fillId="0" borderId="14" xfId="0" applyFont="1" applyBorder="1" applyAlignment="1">
      <alignment vertical="center" wrapText="1"/>
    </xf>
    <xf numFmtId="0" fontId="10" fillId="0" borderId="11" xfId="0" applyFont="1" applyBorder="1" applyAlignment="1">
      <alignment horizontal="center" vertical="center" wrapText="1"/>
    </xf>
    <xf numFmtId="0" fontId="10" fillId="0" borderId="13" xfId="0" applyFont="1" applyBorder="1" applyAlignment="1">
      <alignment vertical="center" wrapText="1"/>
    </xf>
    <xf numFmtId="0" fontId="10" fillId="0" borderId="13" xfId="0" applyFont="1" applyBorder="1" applyAlignment="1">
      <alignment horizontal="center" vertical="center" wrapText="1"/>
    </xf>
    <xf numFmtId="0" fontId="8" fillId="0" borderId="0" xfId="0" applyFont="1"/>
    <xf numFmtId="0" fontId="8" fillId="0" borderId="18" xfId="0" applyFont="1" applyBorder="1" applyAlignment="1">
      <alignment vertical="center" wrapText="1"/>
    </xf>
    <xf numFmtId="0" fontId="10" fillId="0" borderId="27" xfId="0" applyFont="1" applyBorder="1" applyAlignment="1">
      <alignment horizontal="center" vertical="center" wrapText="1"/>
    </xf>
    <xf numFmtId="0" fontId="10" fillId="0" borderId="27" xfId="0" applyFont="1" applyBorder="1" applyAlignment="1">
      <alignment vertical="center" wrapText="1"/>
    </xf>
    <xf numFmtId="0" fontId="10" fillId="0" borderId="13" xfId="0" applyFont="1" applyBorder="1" applyAlignment="1">
      <alignment horizontal="justify" vertical="center" wrapText="1"/>
    </xf>
    <xf numFmtId="0" fontId="8" fillId="0" borderId="13" xfId="0" applyFont="1" applyBorder="1" applyAlignment="1">
      <alignment horizontal="justify" vertical="center" wrapText="1"/>
    </xf>
    <xf numFmtId="0" fontId="10" fillId="0" borderId="15" xfId="0" applyFont="1" applyBorder="1" applyAlignment="1">
      <alignment horizontal="justify" vertical="center" wrapText="1"/>
    </xf>
    <xf numFmtId="0" fontId="13" fillId="4" borderId="13" xfId="0" applyFont="1" applyFill="1" applyBorder="1" applyAlignment="1">
      <alignment horizontal="center" vertical="center" wrapText="1"/>
    </xf>
    <xf numFmtId="0" fontId="8" fillId="0" borderId="1" xfId="0" applyFont="1" applyBorder="1" applyAlignment="1">
      <alignment horizontal="center" vertical="center" wrapText="1"/>
    </xf>
    <xf numFmtId="0" fontId="6" fillId="0" borderId="0" xfId="0" applyFont="1" applyAlignment="1">
      <alignment vertical="center"/>
    </xf>
    <xf numFmtId="0" fontId="1" fillId="0" borderId="0" xfId="0" applyFont="1" applyAlignment="1">
      <alignment vertical="center"/>
    </xf>
    <xf numFmtId="0" fontId="8" fillId="0" borderId="1" xfId="0" applyFont="1" applyBorder="1" applyAlignment="1">
      <alignment horizontal="justify" vertical="center" wrapText="1"/>
    </xf>
    <xf numFmtId="0" fontId="8" fillId="0" borderId="1" xfId="0" applyFont="1" applyBorder="1" applyAlignment="1">
      <alignment horizontal="center" vertical="center"/>
    </xf>
    <xf numFmtId="0" fontId="10" fillId="0" borderId="30" xfId="0" applyFont="1" applyBorder="1" applyAlignment="1">
      <alignment horizontal="center" vertical="center" wrapText="1"/>
    </xf>
    <xf numFmtId="0" fontId="8" fillId="0" borderId="31" xfId="0" applyFont="1" applyBorder="1" applyAlignment="1">
      <alignment horizontal="center" vertical="center" wrapText="1"/>
    </xf>
    <xf numFmtId="0" fontId="8" fillId="0" borderId="31" xfId="0" applyFont="1" applyBorder="1" applyAlignment="1">
      <alignment horizontal="justify" vertical="center" wrapText="1"/>
    </xf>
    <xf numFmtId="0" fontId="8" fillId="0" borderId="31" xfId="0" applyFont="1" applyBorder="1" applyAlignment="1">
      <alignment horizontal="center" vertical="center"/>
    </xf>
    <xf numFmtId="0" fontId="8" fillId="0" borderId="31" xfId="0" applyFont="1" applyBorder="1"/>
    <xf numFmtId="0" fontId="10" fillId="0" borderId="32" xfId="0" applyFont="1" applyBorder="1" applyAlignment="1">
      <alignment horizontal="center" vertical="center" wrapText="1"/>
    </xf>
    <xf numFmtId="0" fontId="10" fillId="0" borderId="33" xfId="0" applyFont="1" applyBorder="1" applyAlignment="1">
      <alignment horizontal="center" vertical="center" wrapText="1"/>
    </xf>
    <xf numFmtId="0" fontId="8" fillId="0" borderId="34" xfId="0" applyFont="1" applyBorder="1" applyAlignment="1">
      <alignment horizontal="center" vertical="center" wrapText="1"/>
    </xf>
    <xf numFmtId="0" fontId="8" fillId="0" borderId="34" xfId="0" applyFont="1" applyBorder="1" applyAlignment="1">
      <alignment horizontal="justify" vertical="center" wrapText="1"/>
    </xf>
    <xf numFmtId="0" fontId="8" fillId="0" borderId="34" xfId="0" applyFont="1" applyBorder="1" applyAlignment="1">
      <alignment horizontal="center" vertical="center"/>
    </xf>
    <xf numFmtId="0" fontId="16" fillId="4" borderId="36" xfId="0" applyFont="1" applyFill="1" applyBorder="1" applyAlignment="1">
      <alignment horizontal="right" vertical="center" wrapText="1"/>
    </xf>
    <xf numFmtId="0" fontId="0" fillId="4" borderId="13" xfId="0" applyFill="1" applyBorder="1" applyAlignment="1">
      <alignment horizontal="right"/>
    </xf>
    <xf numFmtId="0" fontId="10" fillId="0" borderId="35" xfId="0" applyFont="1" applyBorder="1" applyAlignment="1">
      <alignment horizontal="center" vertical="center" wrapText="1"/>
    </xf>
    <xf numFmtId="0" fontId="8" fillId="0" borderId="37" xfId="0" applyFont="1" applyBorder="1" applyAlignment="1">
      <alignment horizontal="center" vertical="center" wrapText="1"/>
    </xf>
    <xf numFmtId="0" fontId="1" fillId="4" borderId="37" xfId="0" applyFont="1" applyFill="1" applyBorder="1" applyAlignment="1">
      <alignment vertical="center" wrapText="1"/>
    </xf>
    <xf numFmtId="0" fontId="1" fillId="4" borderId="37" xfId="0" applyFont="1" applyFill="1" applyBorder="1" applyAlignment="1">
      <alignment horizontal="center" vertical="center"/>
    </xf>
    <xf numFmtId="0" fontId="1" fillId="4" borderId="37" xfId="0" applyFont="1" applyFill="1" applyBorder="1" applyAlignment="1">
      <alignment vertical="center"/>
    </xf>
    <xf numFmtId="0" fontId="1" fillId="4" borderId="38" xfId="0" applyFont="1" applyFill="1" applyBorder="1" applyAlignment="1">
      <alignment vertical="center"/>
    </xf>
    <xf numFmtId="0" fontId="8" fillId="0" borderId="37" xfId="0" applyFont="1" applyBorder="1" applyAlignment="1">
      <alignment horizontal="justify" vertical="center" wrapText="1"/>
    </xf>
    <xf numFmtId="0" fontId="8" fillId="0" borderId="37" xfId="0" applyFont="1" applyBorder="1" applyAlignment="1">
      <alignment horizontal="center" vertical="center"/>
    </xf>
    <xf numFmtId="0" fontId="0" fillId="2" borderId="29" xfId="0" applyFill="1" applyBorder="1"/>
    <xf numFmtId="0" fontId="10" fillId="2" borderId="11" xfId="0" applyFont="1" applyFill="1" applyBorder="1" applyAlignment="1">
      <alignment horizontal="center" vertical="center" wrapText="1"/>
    </xf>
    <xf numFmtId="0" fontId="10" fillId="2" borderId="13" xfId="0" applyFont="1" applyFill="1" applyBorder="1" applyAlignment="1">
      <alignment horizontal="justify" vertical="center" wrapText="1"/>
    </xf>
    <xf numFmtId="0" fontId="8" fillId="2" borderId="13" xfId="0" applyFont="1" applyFill="1" applyBorder="1" applyAlignment="1">
      <alignment horizontal="justify" vertical="center" wrapText="1"/>
    </xf>
    <xf numFmtId="0" fontId="10" fillId="2" borderId="13" xfId="0" applyFont="1" applyFill="1" applyBorder="1" applyAlignment="1">
      <alignment horizontal="center" vertical="center" wrapText="1"/>
    </xf>
    <xf numFmtId="0" fontId="13" fillId="2" borderId="13" xfId="0" applyFont="1" applyFill="1" applyBorder="1" applyAlignment="1">
      <alignment horizontal="center" vertical="center" wrapText="1"/>
    </xf>
    <xf numFmtId="0" fontId="10" fillId="2" borderId="13" xfId="0" applyFont="1" applyFill="1" applyBorder="1" applyAlignment="1">
      <alignment vertical="center" wrapText="1"/>
    </xf>
    <xf numFmtId="0" fontId="8" fillId="2" borderId="0" xfId="0" applyFont="1" applyFill="1" applyAlignment="1">
      <alignment vertical="center" wrapText="1"/>
    </xf>
    <xf numFmtId="0" fontId="0" fillId="2" borderId="0" xfId="0" applyFill="1"/>
    <xf numFmtId="0" fontId="8" fillId="0" borderId="1" xfId="0" applyFont="1" applyBorder="1" applyAlignment="1">
      <alignment vertical="center" wrapText="1"/>
    </xf>
    <xf numFmtId="0" fontId="8" fillId="0" borderId="38" xfId="0" applyFont="1" applyBorder="1" applyAlignment="1">
      <alignment horizontal="center" vertical="center"/>
    </xf>
    <xf numFmtId="0" fontId="8" fillId="0" borderId="38" xfId="0" applyFont="1" applyBorder="1" applyAlignment="1">
      <alignment horizontal="center" vertical="center" wrapText="1"/>
    </xf>
    <xf numFmtId="0" fontId="8" fillId="2" borderId="31" xfId="0" applyFont="1" applyFill="1" applyBorder="1" applyAlignment="1">
      <alignment horizontal="center" vertical="center"/>
    </xf>
    <xf numFmtId="0" fontId="8" fillId="2" borderId="31" xfId="0" applyFont="1" applyFill="1" applyBorder="1"/>
    <xf numFmtId="0" fontId="8" fillId="2" borderId="1" xfId="0" applyFont="1" applyFill="1" applyBorder="1" applyAlignment="1">
      <alignment horizontal="center" vertical="center"/>
    </xf>
    <xf numFmtId="0" fontId="8" fillId="2" borderId="1" xfId="0" applyFont="1" applyFill="1" applyBorder="1"/>
    <xf numFmtId="0" fontId="8" fillId="2" borderId="34" xfId="0" applyFont="1" applyFill="1" applyBorder="1" applyAlignment="1">
      <alignment horizontal="center" vertical="center"/>
    </xf>
    <xf numFmtId="0" fontId="8" fillId="2" borderId="34" xfId="0" applyFont="1" applyFill="1" applyBorder="1"/>
    <xf numFmtId="0" fontId="0" fillId="0" borderId="1" xfId="0" applyBorder="1" applyAlignment="1">
      <alignment horizontal="center" wrapText="1"/>
    </xf>
    <xf numFmtId="0" fontId="1" fillId="7" borderId="28" xfId="0" applyFont="1" applyFill="1" applyBorder="1"/>
    <xf numFmtId="1" fontId="0" fillId="0" borderId="0" xfId="0" applyNumberFormat="1"/>
    <xf numFmtId="1" fontId="0" fillId="0" borderId="1" xfId="0" applyNumberFormat="1" applyBorder="1" applyAlignment="1">
      <alignment horizontal="center" vertical="center"/>
    </xf>
    <xf numFmtId="0" fontId="19" fillId="0" borderId="1" xfId="0" applyFont="1" applyBorder="1"/>
    <xf numFmtId="0" fontId="19" fillId="0" borderId="1" xfId="0" applyFont="1" applyBorder="1" applyAlignment="1">
      <alignment horizontal="center" wrapText="1"/>
    </xf>
    <xf numFmtId="164" fontId="19" fillId="0" borderId="1" xfId="0" applyNumberFormat="1" applyFont="1" applyBorder="1"/>
    <xf numFmtId="0" fontId="19" fillId="7" borderId="1" xfId="0" applyFont="1" applyFill="1" applyBorder="1" applyAlignment="1">
      <alignment horizontal="center" vertical="center"/>
    </xf>
    <xf numFmtId="165" fontId="19" fillId="7" borderId="1" xfId="1" applyNumberFormat="1" applyFont="1" applyFill="1" applyBorder="1" applyAlignment="1">
      <alignment horizontal="center" vertical="center"/>
    </xf>
    <xf numFmtId="166" fontId="19" fillId="0" borderId="1" xfId="0" applyNumberFormat="1" applyFont="1" applyBorder="1"/>
    <xf numFmtId="0" fontId="15" fillId="8" borderId="1" xfId="0" applyFont="1" applyFill="1" applyBorder="1"/>
    <xf numFmtId="0" fontId="0" fillId="3" borderId="1" xfId="0" applyFill="1" applyBorder="1" applyAlignment="1">
      <alignment horizontal="center" vertical="center"/>
    </xf>
    <xf numFmtId="1" fontId="0" fillId="3" borderId="1" xfId="0" applyNumberFormat="1" applyFill="1" applyBorder="1" applyAlignment="1">
      <alignment horizontal="center" vertical="center"/>
    </xf>
    <xf numFmtId="0" fontId="24" fillId="8" borderId="1" xfId="0" applyFont="1" applyFill="1" applyBorder="1" applyAlignment="1">
      <alignment horizontal="justify" vertical="top" wrapText="1"/>
    </xf>
    <xf numFmtId="0" fontId="19" fillId="8" borderId="1" xfId="0" applyFont="1" applyFill="1" applyBorder="1" applyAlignment="1">
      <alignment horizontal="center" vertical="center" wrapText="1"/>
    </xf>
    <xf numFmtId="0" fontId="19" fillId="0" borderId="1" xfId="0" applyFont="1" applyBorder="1" applyAlignment="1">
      <alignment horizontal="justify" vertical="top" wrapText="1"/>
    </xf>
    <xf numFmtId="0" fontId="0" fillId="0" borderId="1" xfId="0" applyBorder="1" applyAlignment="1">
      <alignment horizontal="left" wrapText="1"/>
    </xf>
    <xf numFmtId="0" fontId="0" fillId="0" borderId="1" xfId="0" applyBorder="1" applyAlignment="1">
      <alignment wrapText="1"/>
    </xf>
    <xf numFmtId="0" fontId="15" fillId="9" borderId="1" xfId="0" applyFont="1" applyFill="1" applyBorder="1"/>
    <xf numFmtId="0" fontId="15" fillId="9" borderId="1" xfId="0" applyFont="1" applyFill="1" applyBorder="1" applyAlignment="1">
      <alignment wrapText="1"/>
    </xf>
    <xf numFmtId="0" fontId="15" fillId="11" borderId="1" xfId="0" applyFont="1" applyFill="1" applyBorder="1" applyAlignment="1">
      <alignment horizontal="center" vertical="center" wrapText="1"/>
    </xf>
    <xf numFmtId="0" fontId="15" fillId="12" borderId="1" xfId="0" applyFont="1" applyFill="1" applyBorder="1" applyAlignment="1">
      <alignment horizontal="center" vertical="center" wrapText="1"/>
    </xf>
    <xf numFmtId="0" fontId="0" fillId="11" borderId="1" xfId="0" applyFill="1" applyBorder="1"/>
    <xf numFmtId="0" fontId="0" fillId="12" borderId="1" xfId="0" applyFill="1" applyBorder="1"/>
    <xf numFmtId="0" fontId="23" fillId="0" borderId="1" xfId="0" applyFont="1" applyBorder="1" applyAlignment="1">
      <alignment horizontal="center" vertical="top" wrapText="1"/>
    </xf>
    <xf numFmtId="0" fontId="15" fillId="0" borderId="1" xfId="0" applyFont="1" applyBorder="1" applyAlignment="1">
      <alignment horizontal="center" vertical="center" wrapText="1"/>
    </xf>
    <xf numFmtId="0" fontId="19" fillId="0" borderId="1" xfId="0" applyFont="1" applyBorder="1" applyAlignment="1">
      <alignment horizontal="center"/>
    </xf>
    <xf numFmtId="0" fontId="19" fillId="0" borderId="0" xfId="0" applyFont="1"/>
    <xf numFmtId="0" fontId="19" fillId="0" borderId="1" xfId="0" applyFont="1" applyBorder="1" applyAlignment="1">
      <alignment horizontal="center" vertical="center"/>
    </xf>
    <xf numFmtId="0" fontId="19" fillId="8" borderId="1" xfId="0" applyFont="1" applyFill="1" applyBorder="1"/>
    <xf numFmtId="0" fontId="0" fillId="0" borderId="47" xfId="0" applyBorder="1"/>
    <xf numFmtId="0" fontId="15" fillId="8" borderId="1" xfId="0" applyFont="1" applyFill="1" applyBorder="1" applyAlignment="1">
      <alignment wrapText="1"/>
    </xf>
    <xf numFmtId="0" fontId="15" fillId="8" borderId="1" xfId="0" applyFont="1" applyFill="1" applyBorder="1" applyAlignment="1">
      <alignment horizontal="left" vertical="center" wrapText="1"/>
    </xf>
    <xf numFmtId="0" fontId="0" fillId="8" borderId="1" xfId="0" applyFill="1" applyBorder="1"/>
    <xf numFmtId="0" fontId="15" fillId="0" borderId="1" xfId="0" applyFont="1" applyBorder="1"/>
    <xf numFmtId="10" fontId="0" fillId="0" borderId="1" xfId="2" applyNumberFormat="1" applyFont="1" applyBorder="1"/>
    <xf numFmtId="0" fontId="27" fillId="0" borderId="0" xfId="0" applyFont="1"/>
    <xf numFmtId="0" fontId="0" fillId="7" borderId="1" xfId="2" applyNumberFormat="1" applyFont="1" applyFill="1" applyBorder="1"/>
    <xf numFmtId="0" fontId="0" fillId="0" borderId="1" xfId="2" applyNumberFormat="1" applyFont="1" applyBorder="1"/>
    <xf numFmtId="0" fontId="23" fillId="0" borderId="1" xfId="0" applyFont="1" applyBorder="1" applyAlignment="1">
      <alignment horizontal="center" vertical="center" wrapText="1"/>
    </xf>
    <xf numFmtId="0" fontId="23" fillId="0" borderId="1" xfId="0" applyFont="1" applyBorder="1" applyAlignment="1">
      <alignment horizontal="center" vertical="center"/>
    </xf>
    <xf numFmtId="0" fontId="19" fillId="0" borderId="1" xfId="0" applyFont="1" applyBorder="1" applyAlignment="1">
      <alignment wrapText="1"/>
    </xf>
    <xf numFmtId="0" fontId="19" fillId="0" borderId="1" xfId="0" applyFont="1" applyBorder="1" applyAlignment="1">
      <alignment vertical="top" wrapText="1"/>
    </xf>
    <xf numFmtId="0" fontId="0" fillId="0" borderId="1" xfId="0" applyBorder="1" applyAlignment="1">
      <alignment vertical="top" wrapText="1"/>
    </xf>
    <xf numFmtId="0" fontId="0" fillId="0" borderId="1" xfId="0" applyBorder="1" applyAlignment="1">
      <alignment vertical="center" wrapText="1"/>
    </xf>
    <xf numFmtId="2" fontId="0" fillId="0" borderId="1" xfId="0" applyNumberFormat="1" applyBorder="1"/>
    <xf numFmtId="10" fontId="0" fillId="14" borderId="1" xfId="2" applyNumberFormat="1" applyFont="1" applyFill="1" applyBorder="1"/>
    <xf numFmtId="44" fontId="0" fillId="0" borderId="0" xfId="3" applyFont="1"/>
    <xf numFmtId="2" fontId="19" fillId="7" borderId="1" xfId="0" applyNumberFormat="1" applyFont="1" applyFill="1" applyBorder="1" applyAlignment="1">
      <alignment horizontal="center" vertical="center"/>
    </xf>
    <xf numFmtId="0" fontId="19" fillId="7" borderId="1" xfId="0" applyFont="1" applyFill="1" applyBorder="1" applyAlignment="1">
      <alignment horizontal="justify" vertical="top" wrapText="1"/>
    </xf>
    <xf numFmtId="0" fontId="0" fillId="7" borderId="1" xfId="0" applyFill="1" applyBorder="1"/>
    <xf numFmtId="0" fontId="2" fillId="0" borderId="1" xfId="0" applyFont="1" applyBorder="1" applyAlignment="1">
      <alignment horizontal="center" vertical="center" wrapText="1"/>
    </xf>
    <xf numFmtId="0" fontId="2" fillId="0" borderId="1" xfId="0" applyFont="1" applyBorder="1" applyAlignment="1">
      <alignment horizontal="center" vertical="center"/>
    </xf>
    <xf numFmtId="0" fontId="0" fillId="0" borderId="1" xfId="0" applyBorder="1" applyAlignment="1">
      <alignment horizontal="center" vertical="center" wrapText="1"/>
    </xf>
    <xf numFmtId="0" fontId="4" fillId="2" borderId="0" xfId="0" applyFont="1" applyFill="1" applyAlignment="1">
      <alignment horizontal="center" wrapText="1"/>
    </xf>
    <xf numFmtId="0" fontId="0" fillId="0" borderId="1" xfId="0" applyBorder="1" applyAlignment="1">
      <alignment horizontal="center" wrapText="1"/>
    </xf>
    <xf numFmtId="0" fontId="4" fillId="3" borderId="0" xfId="0" applyFont="1" applyFill="1" applyAlignment="1">
      <alignment horizontal="center" wrapText="1"/>
    </xf>
    <xf numFmtId="0" fontId="0" fillId="0" borderId="1" xfId="0" applyBorder="1" applyAlignment="1">
      <alignment horizontal="center" vertical="center"/>
    </xf>
    <xf numFmtId="0" fontId="0" fillId="0" borderId="0" xfId="0" applyAlignment="1">
      <alignment horizontal="center" vertical="center" wrapText="1"/>
    </xf>
    <xf numFmtId="0" fontId="27" fillId="0" borderId="1" xfId="0" applyFont="1" applyBorder="1" applyAlignment="1">
      <alignment horizontal="center"/>
    </xf>
    <xf numFmtId="0" fontId="19" fillId="8" borderId="1" xfId="0" applyFont="1" applyFill="1" applyBorder="1" applyAlignment="1">
      <alignment horizontal="center" vertical="top" wrapText="1"/>
    </xf>
    <xf numFmtId="0" fontId="19" fillId="8" borderId="1" xfId="0" applyFont="1" applyFill="1" applyBorder="1" applyAlignment="1">
      <alignment horizontal="center" vertical="center" wrapText="1"/>
    </xf>
    <xf numFmtId="0" fontId="25" fillId="0" borderId="1" xfId="0" applyFont="1" applyBorder="1" applyAlignment="1">
      <alignment horizontal="center"/>
    </xf>
    <xf numFmtId="0" fontId="15" fillId="0" borderId="1" xfId="0" applyFont="1" applyBorder="1" applyAlignment="1">
      <alignment horizontal="center"/>
    </xf>
    <xf numFmtId="0" fontId="25" fillId="8" borderId="41" xfId="0" applyFont="1" applyFill="1" applyBorder="1" applyAlignment="1">
      <alignment horizontal="center" vertical="center"/>
    </xf>
    <xf numFmtId="0" fontId="25" fillId="8" borderId="42" xfId="0" applyFont="1" applyFill="1" applyBorder="1" applyAlignment="1">
      <alignment horizontal="center" vertical="center"/>
    </xf>
    <xf numFmtId="0" fontId="25" fillId="8" borderId="43" xfId="0" applyFont="1" applyFill="1" applyBorder="1" applyAlignment="1">
      <alignment horizontal="center" vertical="center"/>
    </xf>
    <xf numFmtId="0" fontId="25" fillId="8" borderId="44" xfId="0" applyFont="1" applyFill="1" applyBorder="1" applyAlignment="1">
      <alignment horizontal="center" vertical="center"/>
    </xf>
    <xf numFmtId="0" fontId="25" fillId="8" borderId="45" xfId="0" applyFont="1" applyFill="1" applyBorder="1" applyAlignment="1">
      <alignment horizontal="center" vertical="center"/>
    </xf>
    <xf numFmtId="0" fontId="25" fillId="8" borderId="46" xfId="0" applyFont="1" applyFill="1" applyBorder="1" applyAlignment="1">
      <alignment horizontal="center" vertical="center"/>
    </xf>
    <xf numFmtId="0" fontId="19" fillId="8" borderId="3" xfId="0" applyFont="1" applyFill="1" applyBorder="1" applyAlignment="1">
      <alignment horizontal="center" vertical="top" wrapText="1"/>
    </xf>
    <xf numFmtId="0" fontId="19" fillId="8" borderId="39" xfId="0" applyFont="1" applyFill="1" applyBorder="1" applyAlignment="1">
      <alignment horizontal="center" vertical="top" wrapText="1"/>
    </xf>
    <xf numFmtId="0" fontId="19" fillId="8" borderId="40" xfId="0" applyFont="1" applyFill="1" applyBorder="1" applyAlignment="1">
      <alignment horizontal="center" vertical="top" wrapText="1"/>
    </xf>
    <xf numFmtId="0" fontId="0" fillId="0" borderId="3" xfId="0" applyBorder="1" applyAlignment="1">
      <alignment horizontal="center" vertical="center"/>
    </xf>
    <xf numFmtId="0" fontId="0" fillId="0" borderId="39" xfId="0" applyBorder="1" applyAlignment="1">
      <alignment horizontal="center" vertical="center"/>
    </xf>
    <xf numFmtId="0" fontId="0" fillId="0" borderId="40" xfId="0" applyBorder="1" applyAlignment="1">
      <alignment horizontal="center" vertical="center"/>
    </xf>
    <xf numFmtId="0" fontId="0" fillId="8" borderId="1" xfId="0" applyFill="1" applyBorder="1" applyAlignment="1">
      <alignment horizontal="center"/>
    </xf>
    <xf numFmtId="0" fontId="0" fillId="7" borderId="1" xfId="0" applyFill="1" applyBorder="1" applyAlignment="1">
      <alignment horizontal="center" vertical="center"/>
    </xf>
    <xf numFmtId="0" fontId="21" fillId="8" borderId="1" xfId="0" applyFont="1" applyFill="1" applyBorder="1" applyAlignment="1">
      <alignment horizontal="center"/>
    </xf>
    <xf numFmtId="0" fontId="22" fillId="8" borderId="1" xfId="0" applyFont="1" applyFill="1" applyBorder="1" applyAlignment="1">
      <alignment horizontal="center"/>
    </xf>
    <xf numFmtId="0" fontId="19" fillId="0" borderId="1" xfId="0" applyFont="1" applyBorder="1" applyAlignment="1">
      <alignment horizontal="justify" vertical="top" wrapText="1"/>
    </xf>
    <xf numFmtId="0" fontId="26" fillId="6" borderId="1" xfId="0" applyFont="1" applyFill="1" applyBorder="1" applyAlignment="1">
      <alignment horizontal="center"/>
    </xf>
    <xf numFmtId="0" fontId="0" fillId="0" borderId="1" xfId="0" applyBorder="1" applyAlignment="1">
      <alignment horizontal="center"/>
    </xf>
    <xf numFmtId="0" fontId="24" fillId="0" borderId="1" xfId="0" applyFont="1" applyBorder="1" applyAlignment="1">
      <alignment horizontal="left" vertical="top" wrapText="1"/>
    </xf>
    <xf numFmtId="0" fontId="0" fillId="8" borderId="1" xfId="0" applyFill="1" applyBorder="1" applyAlignment="1">
      <alignment horizontal="center" vertical="center"/>
    </xf>
    <xf numFmtId="0" fontId="19" fillId="0" borderId="1" xfId="0" applyFont="1" applyBorder="1" applyAlignment="1">
      <alignment horizontal="left" vertical="center" wrapText="1"/>
    </xf>
    <xf numFmtId="0" fontId="22" fillId="3" borderId="1" xfId="0" applyFont="1" applyFill="1" applyBorder="1" applyAlignment="1">
      <alignment horizontal="center"/>
    </xf>
    <xf numFmtId="0" fontId="24" fillId="3" borderId="1" xfId="0" applyFont="1" applyFill="1" applyBorder="1" applyAlignment="1">
      <alignment horizontal="left" vertical="top" wrapText="1"/>
    </xf>
    <xf numFmtId="0" fontId="25" fillId="3" borderId="1" xfId="0" applyFont="1" applyFill="1" applyBorder="1" applyAlignment="1">
      <alignment horizontal="center"/>
    </xf>
    <xf numFmtId="1" fontId="26" fillId="3" borderId="1" xfId="0" applyNumberFormat="1" applyFont="1" applyFill="1" applyBorder="1" applyAlignment="1">
      <alignment horizontal="center" vertical="center"/>
    </xf>
    <xf numFmtId="0" fontId="26" fillId="3" borderId="1" xfId="0" applyFont="1" applyFill="1" applyBorder="1" applyAlignment="1">
      <alignment horizontal="center" vertical="center"/>
    </xf>
    <xf numFmtId="0" fontId="28" fillId="0" borderId="1" xfId="0" applyFont="1" applyBorder="1" applyAlignment="1">
      <alignment horizontal="center" vertical="center" wrapText="1"/>
    </xf>
    <xf numFmtId="0" fontId="23" fillId="0" borderId="1" xfId="0" applyFont="1" applyBorder="1" applyAlignment="1">
      <alignment horizontal="center" vertical="top" wrapText="1"/>
    </xf>
    <xf numFmtId="0" fontId="15" fillId="8" borderId="1" xfId="0" applyFont="1" applyFill="1" applyBorder="1" applyAlignment="1">
      <alignment horizontal="center"/>
    </xf>
    <xf numFmtId="0" fontId="19" fillId="0" borderId="1" xfId="0" applyFont="1" applyBorder="1" applyAlignment="1">
      <alignment horizontal="center" vertical="center" wrapText="1"/>
    </xf>
    <xf numFmtId="0" fontId="19" fillId="0" borderId="1" xfId="0" applyFont="1" applyBorder="1" applyAlignment="1">
      <alignment horizontal="left" wrapText="1"/>
    </xf>
    <xf numFmtId="0" fontId="19" fillId="0" borderId="1" xfId="0" applyFont="1" applyBorder="1" applyAlignment="1">
      <alignment horizontal="center" vertical="center"/>
    </xf>
    <xf numFmtId="0" fontId="19" fillId="7" borderId="1" xfId="0" applyFont="1" applyFill="1" applyBorder="1" applyAlignment="1">
      <alignment horizontal="center" vertical="center" wrapText="1"/>
    </xf>
    <xf numFmtId="0" fontId="19" fillId="7" borderId="1" xfId="0" applyFont="1" applyFill="1" applyBorder="1" applyAlignment="1">
      <alignment horizontal="center" vertical="center"/>
    </xf>
    <xf numFmtId="0" fontId="19" fillId="0" borderId="1" xfId="0" applyFont="1" applyBorder="1" applyAlignment="1">
      <alignment horizontal="left" vertical="top" wrapText="1"/>
    </xf>
    <xf numFmtId="9" fontId="19" fillId="0" borderId="1" xfId="0" applyNumberFormat="1" applyFont="1" applyBorder="1" applyAlignment="1">
      <alignment horizontal="center" vertical="center"/>
    </xf>
    <xf numFmtId="0" fontId="31" fillId="0" borderId="1" xfId="0" applyFont="1" applyBorder="1" applyAlignment="1">
      <alignment horizontal="center" vertical="center" wrapText="1"/>
    </xf>
    <xf numFmtId="2" fontId="31" fillId="0" borderId="1" xfId="0" applyNumberFormat="1" applyFont="1" applyBorder="1" applyAlignment="1">
      <alignment horizontal="center" vertical="center"/>
    </xf>
    <xf numFmtId="0" fontId="20" fillId="8" borderId="1" xfId="0" applyFont="1" applyFill="1" applyBorder="1" applyAlignment="1">
      <alignment horizontal="center" wrapText="1"/>
    </xf>
    <xf numFmtId="0" fontId="19" fillId="8" borderId="1" xfId="0" applyFont="1" applyFill="1" applyBorder="1" applyAlignment="1">
      <alignment horizontal="center" vertical="center"/>
    </xf>
    <xf numFmtId="0" fontId="19" fillId="9" borderId="1" xfId="0" applyFont="1" applyFill="1" applyBorder="1" applyAlignment="1">
      <alignment horizontal="center" vertical="center"/>
    </xf>
    <xf numFmtId="0" fontId="19" fillId="13" borderId="1" xfId="0" applyFont="1" applyFill="1" applyBorder="1" applyAlignment="1">
      <alignment horizontal="center" vertical="center"/>
    </xf>
    <xf numFmtId="0" fontId="19" fillId="0" borderId="3" xfId="0" applyFont="1" applyBorder="1" applyAlignment="1">
      <alignment horizontal="center"/>
    </xf>
    <xf numFmtId="0" fontId="19" fillId="0" borderId="40" xfId="0" applyFont="1" applyBorder="1" applyAlignment="1">
      <alignment horizontal="center"/>
    </xf>
    <xf numFmtId="0" fontId="19" fillId="0" borderId="1" xfId="0" applyFont="1" applyBorder="1" applyAlignment="1">
      <alignment horizontal="center"/>
    </xf>
    <xf numFmtId="0" fontId="19" fillId="8" borderId="1" xfId="0" applyFont="1" applyFill="1" applyBorder="1" applyAlignment="1">
      <alignment horizontal="center"/>
    </xf>
    <xf numFmtId="0" fontId="19" fillId="0" borderId="1" xfId="0" applyFont="1" applyBorder="1" applyAlignment="1">
      <alignment horizontal="center" vertical="top" wrapText="1"/>
    </xf>
    <xf numFmtId="0" fontId="19" fillId="8" borderId="1" xfId="0" applyFont="1" applyFill="1" applyBorder="1" applyAlignment="1">
      <alignment horizontal="center" vertical="top"/>
    </xf>
    <xf numFmtId="0" fontId="19" fillId="0" borderId="1" xfId="0" applyFont="1" applyBorder="1" applyAlignment="1">
      <alignment horizontal="left" vertical="top"/>
    </xf>
    <xf numFmtId="1" fontId="32" fillId="0" borderId="1" xfId="0" applyNumberFormat="1" applyFont="1" applyBorder="1" applyAlignment="1">
      <alignment horizontal="center"/>
    </xf>
    <xf numFmtId="0" fontId="32" fillId="0" borderId="1" xfId="0" applyFont="1" applyBorder="1" applyAlignment="1">
      <alignment horizontal="center"/>
    </xf>
    <xf numFmtId="0" fontId="19" fillId="12" borderId="1" xfId="0" applyFont="1" applyFill="1" applyBorder="1" applyAlignment="1">
      <alignment horizontal="center" vertical="center" wrapText="1"/>
    </xf>
    <xf numFmtId="0" fontId="19" fillId="0" borderId="39" xfId="0" applyFont="1" applyBorder="1" applyAlignment="1">
      <alignment horizontal="center"/>
    </xf>
    <xf numFmtId="0" fontId="33" fillId="0" borderId="41" xfId="0" applyFont="1" applyBorder="1" applyAlignment="1">
      <alignment horizontal="center"/>
    </xf>
    <xf numFmtId="0" fontId="33" fillId="0" borderId="42" xfId="0" applyFont="1" applyBorder="1" applyAlignment="1">
      <alignment horizontal="center"/>
    </xf>
    <xf numFmtId="0" fontId="33" fillId="0" borderId="43" xfId="0" applyFont="1" applyBorder="1" applyAlignment="1">
      <alignment horizontal="center"/>
    </xf>
    <xf numFmtId="0" fontId="33" fillId="0" borderId="44" xfId="0" applyFont="1" applyBorder="1" applyAlignment="1">
      <alignment horizontal="center"/>
    </xf>
    <xf numFmtId="0" fontId="33" fillId="0" borderId="45" xfId="0" applyFont="1" applyBorder="1" applyAlignment="1">
      <alignment horizontal="center"/>
    </xf>
    <xf numFmtId="0" fontId="33" fillId="0" borderId="46" xfId="0" applyFont="1" applyBorder="1" applyAlignment="1">
      <alignment horizontal="center"/>
    </xf>
    <xf numFmtId="0" fontId="0" fillId="11" borderId="1" xfId="0" applyFill="1" applyBorder="1" applyAlignment="1">
      <alignment horizontal="left" vertical="center" wrapText="1"/>
    </xf>
    <xf numFmtId="0" fontId="0" fillId="11" borderId="1" xfId="0" applyFill="1" applyBorder="1" applyAlignment="1">
      <alignment horizontal="left" vertical="center"/>
    </xf>
    <xf numFmtId="0" fontId="30" fillId="8" borderId="1" xfId="0" applyFont="1" applyFill="1" applyBorder="1" applyAlignment="1">
      <alignment horizontal="center" vertical="center"/>
    </xf>
    <xf numFmtId="0" fontId="0" fillId="11" borderId="0" xfId="0" applyFill="1" applyAlignment="1">
      <alignment horizontal="left" vertical="top" wrapText="1"/>
    </xf>
    <xf numFmtId="0" fontId="15" fillId="0" borderId="1" xfId="0" applyFont="1" applyBorder="1" applyAlignment="1">
      <alignment horizontal="center" vertical="center" wrapText="1"/>
    </xf>
    <xf numFmtId="0" fontId="29" fillId="9" borderId="1" xfId="0" applyFont="1" applyFill="1" applyBorder="1" applyAlignment="1">
      <alignment horizontal="center" vertical="center"/>
    </xf>
    <xf numFmtId="0" fontId="0" fillId="11" borderId="0" xfId="0" applyFill="1" applyAlignment="1">
      <alignment horizontal="left" wrapText="1"/>
    </xf>
    <xf numFmtId="0" fontId="0" fillId="11" borderId="0" xfId="0" applyFill="1" applyAlignment="1">
      <alignment horizontal="left"/>
    </xf>
    <xf numFmtId="0" fontId="15" fillId="0" borderId="2" xfId="0" applyFont="1" applyBorder="1" applyAlignment="1">
      <alignment horizontal="center" vertical="center" wrapText="1"/>
    </xf>
    <xf numFmtId="0" fontId="15" fillId="0" borderId="4" xfId="0" applyFont="1" applyBorder="1" applyAlignment="1">
      <alignment horizontal="center" vertical="center" wrapText="1"/>
    </xf>
    <xf numFmtId="0" fontId="27" fillId="10" borderId="1" xfId="0" applyFont="1" applyFill="1" applyBorder="1" applyAlignment="1">
      <alignment horizontal="center" vertical="center" wrapText="1"/>
    </xf>
    <xf numFmtId="0" fontId="27" fillId="9" borderId="1" xfId="0" applyFont="1" applyFill="1" applyBorder="1" applyAlignment="1">
      <alignment horizontal="center" vertical="center" wrapText="1"/>
    </xf>
    <xf numFmtId="0" fontId="12" fillId="5" borderId="0" xfId="0" applyFont="1" applyFill="1" applyAlignment="1">
      <alignment horizontal="center" vertical="center" wrapText="1"/>
    </xf>
    <xf numFmtId="0" fontId="6" fillId="0" borderId="5" xfId="0" applyFont="1" applyBorder="1" applyAlignment="1">
      <alignment horizontal="center" vertical="center" wrapText="1"/>
    </xf>
    <xf numFmtId="0" fontId="6" fillId="0" borderId="6" xfId="0" applyFont="1" applyBorder="1" applyAlignment="1">
      <alignment horizontal="center" vertical="center" wrapText="1"/>
    </xf>
    <xf numFmtId="0" fontId="6" fillId="0" borderId="7" xfId="0" applyFont="1" applyBorder="1" applyAlignment="1">
      <alignment horizontal="center" vertical="center" wrapText="1"/>
    </xf>
    <xf numFmtId="0" fontId="7" fillId="0" borderId="18" xfId="0" applyFont="1" applyBorder="1" applyAlignment="1">
      <alignment vertical="center" wrapText="1"/>
    </xf>
    <xf numFmtId="0" fontId="7" fillId="0" borderId="0" xfId="0" applyFont="1" applyAlignment="1">
      <alignment vertical="center" wrapText="1"/>
    </xf>
    <xf numFmtId="0" fontId="7" fillId="0" borderId="19" xfId="0" applyFont="1" applyBorder="1" applyAlignment="1">
      <alignment vertical="center" wrapText="1"/>
    </xf>
    <xf numFmtId="0" fontId="8" fillId="0" borderId="18" xfId="0" applyFont="1" applyBorder="1" applyAlignment="1">
      <alignment vertical="center" wrapText="1"/>
    </xf>
    <xf numFmtId="0" fontId="8" fillId="0" borderId="0" xfId="0" applyFont="1" applyAlignment="1">
      <alignment vertical="center" wrapText="1"/>
    </xf>
    <xf numFmtId="0" fontId="8" fillId="0" borderId="19" xfId="0" applyFont="1" applyBorder="1" applyAlignment="1">
      <alignment vertical="center" wrapText="1"/>
    </xf>
    <xf numFmtId="0" fontId="6" fillId="0" borderId="26" xfId="0" applyFont="1" applyBorder="1" applyAlignment="1">
      <alignment horizontal="center" vertical="center"/>
    </xf>
    <xf numFmtId="0" fontId="6" fillId="0" borderId="17" xfId="0" applyFont="1" applyBorder="1" applyAlignment="1">
      <alignment horizontal="center" vertical="center"/>
    </xf>
    <xf numFmtId="0" fontId="6" fillId="0" borderId="16" xfId="0" applyFont="1" applyBorder="1" applyAlignment="1">
      <alignment horizontal="center" vertical="center"/>
    </xf>
    <xf numFmtId="0" fontId="6" fillId="0" borderId="26" xfId="0" applyFont="1" applyBorder="1" applyAlignment="1">
      <alignment horizontal="center" vertical="center" wrapText="1"/>
    </xf>
    <xf numFmtId="0" fontId="6" fillId="0" borderId="17" xfId="0" applyFont="1" applyBorder="1" applyAlignment="1">
      <alignment horizontal="center" vertical="center" wrapText="1"/>
    </xf>
    <xf numFmtId="0" fontId="6" fillId="0" borderId="16" xfId="0" applyFont="1" applyBorder="1" applyAlignment="1">
      <alignment horizontal="center" vertical="center" wrapText="1"/>
    </xf>
    <xf numFmtId="0" fontId="6" fillId="0" borderId="27" xfId="0" applyFont="1" applyBorder="1" applyAlignment="1">
      <alignment horizontal="center" vertical="center"/>
    </xf>
    <xf numFmtId="0" fontId="8" fillId="0" borderId="12" xfId="0" applyFont="1" applyBorder="1" applyAlignment="1">
      <alignment vertical="top" wrapText="1"/>
    </xf>
    <xf numFmtId="0" fontId="8" fillId="0" borderId="20" xfId="0" applyFont="1" applyBorder="1" applyAlignment="1">
      <alignment vertical="top" wrapText="1"/>
    </xf>
    <xf numFmtId="0" fontId="8" fillId="0" borderId="21" xfId="0" applyFont="1" applyBorder="1" applyAlignment="1">
      <alignment vertical="top" wrapText="1"/>
    </xf>
    <xf numFmtId="0" fontId="0" fillId="4" borderId="28" xfId="0" applyFill="1" applyBorder="1" applyAlignment="1">
      <alignment horizontal="center" vertical="center" wrapText="1"/>
    </xf>
    <xf numFmtId="0" fontId="0" fillId="4" borderId="15" xfId="0" applyFill="1" applyBorder="1" applyAlignment="1">
      <alignment horizontal="center" vertical="center" wrapText="1"/>
    </xf>
    <xf numFmtId="0" fontId="0" fillId="4" borderId="13" xfId="0" applyFill="1" applyBorder="1" applyAlignment="1">
      <alignment horizontal="center" vertical="center" wrapText="1"/>
    </xf>
    <xf numFmtId="0" fontId="15" fillId="5" borderId="0" xfId="0" applyFont="1" applyFill="1" applyAlignment="1">
      <alignment horizontal="center"/>
    </xf>
    <xf numFmtId="0" fontId="6" fillId="0" borderId="12" xfId="0" applyFont="1" applyBorder="1" applyAlignment="1">
      <alignment horizontal="center" vertical="center" wrapText="1"/>
    </xf>
    <xf numFmtId="0" fontId="6" fillId="0" borderId="13" xfId="0" applyFont="1" applyBorder="1" applyAlignment="1">
      <alignment horizontal="center" vertical="center" wrapText="1"/>
    </xf>
    <xf numFmtId="0" fontId="6" fillId="0" borderId="18" xfId="0" applyFont="1" applyBorder="1" applyAlignment="1">
      <alignment horizontal="center" vertical="center" wrapText="1"/>
    </xf>
    <xf numFmtId="0" fontId="6" fillId="0" borderId="0" xfId="0" applyFont="1" applyAlignment="1">
      <alignment horizontal="center" vertical="center" wrapText="1"/>
    </xf>
    <xf numFmtId="0" fontId="6" fillId="0" borderId="15" xfId="0" applyFont="1" applyBorder="1" applyAlignment="1">
      <alignment horizontal="center" vertical="center" wrapText="1"/>
    </xf>
    <xf numFmtId="0" fontId="6" fillId="0" borderId="5" xfId="0" applyFont="1" applyBorder="1" applyAlignment="1">
      <alignment horizontal="center" vertical="center"/>
    </xf>
    <xf numFmtId="0" fontId="6" fillId="0" borderId="6" xfId="0" applyFont="1" applyBorder="1" applyAlignment="1">
      <alignment horizontal="center" vertical="center"/>
    </xf>
    <xf numFmtId="0" fontId="6" fillId="0" borderId="28" xfId="0" applyFont="1" applyBorder="1" applyAlignment="1">
      <alignment horizontal="center" vertical="center"/>
    </xf>
    <xf numFmtId="0" fontId="6" fillId="0" borderId="12" xfId="0" applyFont="1" applyBorder="1" applyAlignment="1">
      <alignment horizontal="center" vertical="center"/>
    </xf>
    <xf numFmtId="0" fontId="6" fillId="0" borderId="20" xfId="0" applyFont="1" applyBorder="1" applyAlignment="1">
      <alignment horizontal="center" vertical="center"/>
    </xf>
    <xf numFmtId="0" fontId="6" fillId="0" borderId="13" xfId="0" applyFont="1" applyBorder="1" applyAlignment="1">
      <alignment horizontal="center" vertical="center"/>
    </xf>
    <xf numFmtId="0" fontId="6" fillId="0" borderId="7" xfId="0" applyFont="1" applyBorder="1" applyAlignment="1">
      <alignment horizontal="center" vertical="center"/>
    </xf>
    <xf numFmtId="0" fontId="6" fillId="0" borderId="8" xfId="0" applyFont="1" applyBorder="1" applyAlignment="1">
      <alignment horizontal="center" vertical="center"/>
    </xf>
    <xf numFmtId="0" fontId="6" fillId="0" borderId="9" xfId="0" applyFont="1" applyBorder="1" applyAlignment="1">
      <alignment horizontal="center" vertical="center"/>
    </xf>
    <xf numFmtId="0" fontId="6" fillId="0" borderId="10" xfId="0" applyFont="1" applyBorder="1" applyAlignment="1">
      <alignment horizontal="center" vertical="center"/>
    </xf>
    <xf numFmtId="0" fontId="6" fillId="0" borderId="22" xfId="0" applyFont="1" applyBorder="1" applyAlignment="1">
      <alignment horizontal="center" vertical="center" wrapText="1"/>
    </xf>
    <xf numFmtId="0" fontId="6" fillId="0" borderId="23" xfId="0" applyFont="1" applyBorder="1" applyAlignment="1">
      <alignment horizontal="center" vertical="center" wrapText="1"/>
    </xf>
    <xf numFmtId="0" fontId="6" fillId="0" borderId="24" xfId="0" applyFont="1" applyBorder="1" applyAlignment="1">
      <alignment horizontal="center" vertical="center" wrapText="1"/>
    </xf>
    <xf numFmtId="0" fontId="6" fillId="0" borderId="25" xfId="0" applyFont="1" applyBorder="1" applyAlignment="1">
      <alignment horizontal="center" vertical="center" wrapText="1"/>
    </xf>
    <xf numFmtId="0" fontId="6" fillId="0" borderId="8" xfId="0" applyFont="1" applyBorder="1" applyAlignment="1">
      <alignment horizontal="center" vertical="center" wrapText="1"/>
    </xf>
    <xf numFmtId="0" fontId="6" fillId="0" borderId="14" xfId="0" applyFont="1" applyBorder="1" applyAlignment="1">
      <alignment horizontal="center" vertical="center" wrapText="1"/>
    </xf>
  </cellXfs>
  <cellStyles count="4">
    <cellStyle name="Millares" xfId="1" builtinId="3"/>
    <cellStyle name="Moneda" xfId="3" builtinId="4"/>
    <cellStyle name="Normal" xfId="0" builtinId="0"/>
    <cellStyle name="Porcentaje" xfId="2" builtinId="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microsoft.com/office/2017/10/relationships/person" Target="persons/perso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haredStrings" Target="sharedStrings.xml"/><Relationship Id="rId5" Type="http://schemas.openxmlformats.org/officeDocument/2006/relationships/worksheet" Target="worksheets/sheet5.xml"/><Relationship Id="rId10"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theme" Target="theme/theme1.xml"/></Relationships>
</file>

<file path=xl/drawings/_rels/drawing1.xml.rels><?xml version="1.0" encoding="UTF-8" standalone="yes"?>
<Relationships xmlns="http://schemas.openxmlformats.org/package/2006/relationships"><Relationship Id="rId1" Type="http://schemas.openxmlformats.org/officeDocument/2006/relationships/image" Target="../media/image1.emf"/></Relationships>
</file>

<file path=xl/drawings/drawing1.xml><?xml version="1.0" encoding="utf-8"?>
<xdr:wsDr xmlns:xdr="http://schemas.openxmlformats.org/drawingml/2006/spreadsheetDrawing" xmlns:a="http://schemas.openxmlformats.org/drawingml/2006/main">
  <xdr:twoCellAnchor editAs="oneCell">
    <xdr:from>
      <xdr:col>2</xdr:col>
      <xdr:colOff>59267</xdr:colOff>
      <xdr:row>39</xdr:row>
      <xdr:rowOff>694267</xdr:rowOff>
    </xdr:from>
    <xdr:to>
      <xdr:col>5</xdr:col>
      <xdr:colOff>750147</xdr:colOff>
      <xdr:row>40</xdr:row>
      <xdr:rowOff>911859</xdr:rowOff>
    </xdr:to>
    <xdr:pic>
      <xdr:nvPicPr>
        <xdr:cNvPr id="2" name="Imagen 1">
          <a:extLst>
            <a:ext uri="{FF2B5EF4-FFF2-40B4-BE49-F238E27FC236}">
              <a16:creationId xmlns:a16="http://schemas.microsoft.com/office/drawing/2014/main" id="{423D481F-26E1-0AAA-1EF4-96EB21F8849D}"/>
            </a:ext>
          </a:extLst>
        </xdr:cNvPr>
        <xdr:cNvPicPr>
          <a:picLocks noChangeAspect="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t="-561" r="39307" b="9159"/>
        <a:stretch/>
      </xdr:blipFill>
      <xdr:spPr bwMode="auto">
        <a:xfrm>
          <a:off x="2463800" y="9398000"/>
          <a:ext cx="3078480" cy="1242060"/>
        </a:xfrm>
        <a:prstGeom prst="rect">
          <a:avLst/>
        </a:prstGeom>
        <a:noFill/>
        <a:ln>
          <a:noFill/>
        </a:ln>
        <a:extLst>
          <a:ext uri="{53640926-AAD7-44D8-BBD7-CCE9431645EC}">
            <a14:shadowObscured xmlns:a14="http://schemas.microsoft.com/office/drawing/2010/main"/>
          </a:ext>
        </a:extLst>
      </xdr:spPr>
    </xdr:pic>
    <xdr:clientData/>
  </xdr:twoCellAnchor>
</xdr:wsDr>
</file>

<file path=xl/persons/person.xml><?xml version="1.0" encoding="utf-8"?>
<personList xmlns="http://schemas.microsoft.com/office/spreadsheetml/2018/threadedcomments" xmlns:x="http://schemas.openxmlformats.org/spreadsheetml/2006/main">
  <person displayName="paul david alvarez pardo" id="{D73D169F-5DCA-43BF-A3F1-97B70BB5EB91}" userId="02aa4eaff5465c9b" providerId="Windows Live"/>
</personList>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threadedComments/threadedComment1.xml><?xml version="1.0" encoding="utf-8"?>
<ThreadedComments xmlns="http://schemas.microsoft.com/office/spreadsheetml/2018/threadedcomments" xmlns:x="http://schemas.openxmlformats.org/spreadsheetml/2006/main">
  <threadedComment ref="B14" dT="2023-02-10T17:42:21.91" personId="{D73D169F-5DCA-43BF-A3F1-97B70BB5EB91}" id="{5F6FAECE-F3AA-460E-AB57-D7D12F43673E}">
    <text xml:space="preserve">No dice uno o la otra
</text>
  </threadedComment>
</ThreadedComments>
</file>

<file path=xl/worksheets/_rels/sheet2.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 Id="rId4" Type="http://schemas.microsoft.com/office/2017/10/relationships/threadedComment" Target="../threadedComments/threadedComment1.xml"/></Relationships>
</file>

<file path=xl/worksheets/_rels/sheet3.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Hoja1"/>
  <dimension ref="A1:E130"/>
  <sheetViews>
    <sheetView workbookViewId="0">
      <selection activeCell="A110" sqref="A110:E125"/>
    </sheetView>
  </sheetViews>
  <sheetFormatPr baseColWidth="10" defaultRowHeight="14.4" x14ac:dyDescent="0.3"/>
  <cols>
    <col min="1" max="1" width="15.21875" customWidth="1"/>
    <col min="2" max="2" width="49.77734375" customWidth="1"/>
    <col min="5" max="5" width="15.77734375" bestFit="1" customWidth="1"/>
  </cols>
  <sheetData>
    <row r="1" spans="1:5" x14ac:dyDescent="0.3">
      <c r="A1" s="137" t="s">
        <v>0</v>
      </c>
      <c r="B1" s="137"/>
      <c r="C1" s="137"/>
      <c r="D1" s="137"/>
      <c r="E1" s="137"/>
    </row>
    <row r="2" spans="1:5" x14ac:dyDescent="0.3">
      <c r="A2" t="s">
        <v>2</v>
      </c>
      <c r="B2" t="s">
        <v>49</v>
      </c>
    </row>
    <row r="3" spans="1:5" x14ac:dyDescent="0.3">
      <c r="A3" t="s">
        <v>3</v>
      </c>
      <c r="B3" t="s">
        <v>4</v>
      </c>
    </row>
    <row r="4" spans="1:5" x14ac:dyDescent="0.3">
      <c r="B4" t="s">
        <v>6</v>
      </c>
    </row>
    <row r="5" spans="1:5" x14ac:dyDescent="0.3">
      <c r="B5" t="s">
        <v>5</v>
      </c>
    </row>
    <row r="6" spans="1:5" x14ac:dyDescent="0.3">
      <c r="B6" t="s">
        <v>7</v>
      </c>
    </row>
    <row r="7" spans="1:5" s="6" customFormat="1" x14ac:dyDescent="0.3">
      <c r="A7" s="5" t="s">
        <v>50</v>
      </c>
      <c r="B7" s="5" t="s">
        <v>51</v>
      </c>
      <c r="C7" s="140" t="s">
        <v>8</v>
      </c>
      <c r="D7" s="140"/>
      <c r="E7" s="136" t="s">
        <v>11</v>
      </c>
    </row>
    <row r="8" spans="1:5" s="6" customFormat="1" x14ac:dyDescent="0.3">
      <c r="A8" s="5">
        <v>1</v>
      </c>
      <c r="B8" s="5" t="s">
        <v>1</v>
      </c>
      <c r="C8" s="5" t="s">
        <v>9</v>
      </c>
      <c r="D8" s="5" t="s">
        <v>10</v>
      </c>
      <c r="E8" s="136"/>
    </row>
    <row r="9" spans="1:5" x14ac:dyDescent="0.3">
      <c r="A9" s="136" t="s">
        <v>32</v>
      </c>
      <c r="B9" s="3" t="s">
        <v>4</v>
      </c>
      <c r="C9" s="3"/>
      <c r="D9" s="3"/>
      <c r="E9" s="3"/>
    </row>
    <row r="10" spans="1:5" x14ac:dyDescent="0.3">
      <c r="A10" s="136"/>
      <c r="B10" s="3" t="s">
        <v>6</v>
      </c>
      <c r="C10" s="3"/>
      <c r="D10" s="3"/>
      <c r="E10" s="3"/>
    </row>
    <row r="11" spans="1:5" x14ac:dyDescent="0.3">
      <c r="A11" s="136"/>
      <c r="B11" s="3" t="s">
        <v>5</v>
      </c>
      <c r="C11" s="3"/>
      <c r="D11" s="3"/>
      <c r="E11" s="3"/>
    </row>
    <row r="12" spans="1:5" x14ac:dyDescent="0.3">
      <c r="A12" s="136"/>
      <c r="B12" s="3" t="s">
        <v>7</v>
      </c>
      <c r="C12" s="3"/>
      <c r="D12" s="3"/>
      <c r="E12" s="3"/>
    </row>
    <row r="13" spans="1:5" ht="43.2" x14ac:dyDescent="0.3">
      <c r="A13" s="4">
        <v>2</v>
      </c>
      <c r="B13" s="7" t="s">
        <v>12</v>
      </c>
      <c r="C13" s="8" t="s">
        <v>9</v>
      </c>
      <c r="D13" s="8" t="s">
        <v>10</v>
      </c>
      <c r="E13" s="1"/>
    </row>
    <row r="14" spans="1:5" x14ac:dyDescent="0.3">
      <c r="B14" s="3" t="s">
        <v>4</v>
      </c>
      <c r="C14" s="3"/>
      <c r="D14" s="3"/>
      <c r="E14" s="3"/>
    </row>
    <row r="15" spans="1:5" x14ac:dyDescent="0.3">
      <c r="B15" s="3" t="s">
        <v>6</v>
      </c>
      <c r="C15" s="3"/>
      <c r="D15" s="3"/>
      <c r="E15" s="3"/>
    </row>
    <row r="16" spans="1:5" x14ac:dyDescent="0.3">
      <c r="B16" s="3" t="s">
        <v>5</v>
      </c>
      <c r="C16" s="3"/>
      <c r="D16" s="3"/>
      <c r="E16" s="3"/>
    </row>
    <row r="17" spans="1:5" x14ac:dyDescent="0.3">
      <c r="B17" s="9" t="s">
        <v>7</v>
      </c>
      <c r="C17" s="9"/>
      <c r="D17" s="9"/>
      <c r="E17" s="3"/>
    </row>
    <row r="18" spans="1:5" ht="57.6" x14ac:dyDescent="0.3">
      <c r="A18" s="5">
        <v>3</v>
      </c>
      <c r="B18" s="11" t="s">
        <v>13</v>
      </c>
      <c r="C18" s="12" t="s">
        <v>9</v>
      </c>
      <c r="D18" s="12" t="s">
        <v>10</v>
      </c>
      <c r="E18" s="6"/>
    </row>
    <row r="19" spans="1:5" x14ac:dyDescent="0.3">
      <c r="A19" s="141" t="s">
        <v>32</v>
      </c>
      <c r="B19" s="3" t="s">
        <v>4</v>
      </c>
      <c r="C19" s="3"/>
      <c r="D19" s="3"/>
      <c r="E19" s="3"/>
    </row>
    <row r="20" spans="1:5" x14ac:dyDescent="0.3">
      <c r="A20" s="141"/>
      <c r="B20" s="3" t="s">
        <v>6</v>
      </c>
      <c r="C20" s="3"/>
      <c r="D20" s="3"/>
      <c r="E20" s="3"/>
    </row>
    <row r="21" spans="1:5" x14ac:dyDescent="0.3">
      <c r="A21" s="141"/>
      <c r="B21" s="3" t="s">
        <v>5</v>
      </c>
      <c r="C21" s="3"/>
      <c r="D21" s="3"/>
      <c r="E21" s="3"/>
    </row>
    <row r="22" spans="1:5" x14ac:dyDescent="0.3">
      <c r="A22" s="141"/>
      <c r="B22" s="9" t="s">
        <v>7</v>
      </c>
      <c r="C22" s="9"/>
      <c r="D22" s="9"/>
      <c r="E22" s="9"/>
    </row>
    <row r="23" spans="1:5" ht="43.2" x14ac:dyDescent="0.3">
      <c r="A23" s="10">
        <v>4</v>
      </c>
      <c r="B23" s="10" t="s">
        <v>14</v>
      </c>
      <c r="C23" s="10" t="s">
        <v>9</v>
      </c>
      <c r="D23" s="10" t="s">
        <v>10</v>
      </c>
      <c r="E23" s="10"/>
    </row>
    <row r="24" spans="1:5" x14ac:dyDescent="0.3">
      <c r="B24" s="3" t="s">
        <v>4</v>
      </c>
      <c r="C24" s="3"/>
      <c r="D24" s="3"/>
      <c r="E24" s="3"/>
    </row>
    <row r="25" spans="1:5" x14ac:dyDescent="0.3">
      <c r="B25" s="3" t="s">
        <v>6</v>
      </c>
      <c r="C25" s="3"/>
      <c r="D25" s="3"/>
      <c r="E25" s="3"/>
    </row>
    <row r="26" spans="1:5" x14ac:dyDescent="0.3">
      <c r="B26" s="3" t="s">
        <v>5</v>
      </c>
      <c r="C26" s="3"/>
      <c r="D26" s="3"/>
      <c r="E26" s="3"/>
    </row>
    <row r="27" spans="1:5" x14ac:dyDescent="0.3">
      <c r="B27" s="9" t="s">
        <v>7</v>
      </c>
      <c r="C27" s="9"/>
      <c r="D27" s="9"/>
      <c r="E27" s="3"/>
    </row>
    <row r="28" spans="1:5" ht="28.8" x14ac:dyDescent="0.3">
      <c r="A28" s="5">
        <v>5</v>
      </c>
      <c r="B28" s="11" t="s">
        <v>15</v>
      </c>
      <c r="C28" s="12" t="s">
        <v>9</v>
      </c>
      <c r="D28" s="12" t="s">
        <v>10</v>
      </c>
      <c r="E28" s="6"/>
    </row>
    <row r="29" spans="1:5" x14ac:dyDescent="0.3">
      <c r="A29" s="136" t="s">
        <v>32</v>
      </c>
      <c r="B29" s="3" t="s">
        <v>4</v>
      </c>
      <c r="C29" s="3"/>
      <c r="D29" s="3"/>
      <c r="E29" s="3"/>
    </row>
    <row r="30" spans="1:5" x14ac:dyDescent="0.3">
      <c r="A30" s="136"/>
      <c r="B30" s="3" t="s">
        <v>6</v>
      </c>
      <c r="C30" s="3"/>
      <c r="D30" s="3"/>
      <c r="E30" s="3"/>
    </row>
    <row r="31" spans="1:5" x14ac:dyDescent="0.3">
      <c r="A31" s="136"/>
      <c r="B31" s="3" t="s">
        <v>5</v>
      </c>
      <c r="C31" s="3"/>
      <c r="D31" s="3"/>
      <c r="E31" s="3"/>
    </row>
    <row r="32" spans="1:5" x14ac:dyDescent="0.3">
      <c r="A32" s="136"/>
      <c r="B32" s="3" t="s">
        <v>7</v>
      </c>
      <c r="C32" s="3"/>
      <c r="D32" s="3"/>
      <c r="E32" s="3"/>
    </row>
    <row r="33" spans="1:5" x14ac:dyDescent="0.3">
      <c r="A33" s="5">
        <v>6</v>
      </c>
      <c r="B33" s="11" t="s">
        <v>16</v>
      </c>
      <c r="C33" s="12" t="s">
        <v>9</v>
      </c>
      <c r="D33" s="12" t="s">
        <v>10</v>
      </c>
      <c r="E33" s="6"/>
    </row>
    <row r="34" spans="1:5" x14ac:dyDescent="0.3">
      <c r="B34" s="3" t="s">
        <v>4</v>
      </c>
      <c r="C34" s="3"/>
      <c r="D34" s="3"/>
      <c r="E34" s="3"/>
    </row>
    <row r="35" spans="1:5" x14ac:dyDescent="0.3">
      <c r="B35" s="3" t="s">
        <v>6</v>
      </c>
      <c r="C35" s="3"/>
      <c r="D35" s="3"/>
      <c r="E35" s="3"/>
    </row>
    <row r="36" spans="1:5" x14ac:dyDescent="0.3">
      <c r="B36" s="3" t="s">
        <v>5</v>
      </c>
      <c r="C36" s="3"/>
      <c r="D36" s="3"/>
      <c r="E36" s="3"/>
    </row>
    <row r="37" spans="1:5" x14ac:dyDescent="0.3">
      <c r="B37" s="9" t="s">
        <v>7</v>
      </c>
      <c r="C37" s="9"/>
      <c r="D37" s="9"/>
      <c r="E37" s="9"/>
    </row>
    <row r="38" spans="1:5" x14ac:dyDescent="0.3">
      <c r="A38" s="4">
        <v>7</v>
      </c>
      <c r="B38" s="4" t="s">
        <v>17</v>
      </c>
      <c r="C38" s="4" t="s">
        <v>9</v>
      </c>
      <c r="D38" s="4" t="s">
        <v>10</v>
      </c>
      <c r="E38" s="13"/>
    </row>
    <row r="39" spans="1:5" x14ac:dyDescent="0.3">
      <c r="B39" s="3" t="s">
        <v>4</v>
      </c>
      <c r="C39" s="3"/>
      <c r="D39" s="3"/>
      <c r="E39" s="3"/>
    </row>
    <row r="40" spans="1:5" x14ac:dyDescent="0.3">
      <c r="B40" s="3" t="s">
        <v>6</v>
      </c>
      <c r="C40" s="3"/>
      <c r="D40" s="3"/>
      <c r="E40" s="3"/>
    </row>
    <row r="41" spans="1:5" x14ac:dyDescent="0.3">
      <c r="B41" s="3" t="s">
        <v>5</v>
      </c>
      <c r="C41" s="3"/>
      <c r="D41" s="3"/>
      <c r="E41" s="3"/>
    </row>
    <row r="42" spans="1:5" x14ac:dyDescent="0.3">
      <c r="B42" s="9" t="s">
        <v>7</v>
      </c>
      <c r="C42" s="9"/>
      <c r="D42" s="9"/>
      <c r="E42" s="3"/>
    </row>
    <row r="43" spans="1:5" ht="28.8" x14ac:dyDescent="0.3">
      <c r="A43" s="5">
        <v>8</v>
      </c>
      <c r="B43" s="11" t="s">
        <v>18</v>
      </c>
      <c r="C43" s="12" t="s">
        <v>9</v>
      </c>
      <c r="D43" s="12" t="s">
        <v>10</v>
      </c>
    </row>
    <row r="44" spans="1:5" x14ac:dyDescent="0.3">
      <c r="B44" s="3" t="s">
        <v>4</v>
      </c>
      <c r="C44" s="3"/>
      <c r="D44" s="3"/>
      <c r="E44" s="3"/>
    </row>
    <row r="45" spans="1:5" x14ac:dyDescent="0.3">
      <c r="B45" s="3" t="s">
        <v>6</v>
      </c>
      <c r="C45" s="3"/>
      <c r="D45" s="3"/>
      <c r="E45" s="3"/>
    </row>
    <row r="46" spans="1:5" x14ac:dyDescent="0.3">
      <c r="B46" s="3" t="s">
        <v>5</v>
      </c>
      <c r="C46" s="3"/>
      <c r="D46" s="3"/>
      <c r="E46" s="3"/>
    </row>
    <row r="47" spans="1:5" x14ac:dyDescent="0.3">
      <c r="B47" s="9" t="s">
        <v>7</v>
      </c>
      <c r="C47" s="9"/>
      <c r="D47" s="9"/>
      <c r="E47" s="3"/>
    </row>
    <row r="48" spans="1:5" x14ac:dyDescent="0.3">
      <c r="A48" s="5">
        <v>9</v>
      </c>
      <c r="B48" s="12" t="s">
        <v>19</v>
      </c>
      <c r="C48" s="12" t="s">
        <v>9</v>
      </c>
      <c r="D48" s="12" t="s">
        <v>10</v>
      </c>
      <c r="E48" s="6"/>
    </row>
    <row r="49" spans="1:5" x14ac:dyDescent="0.3">
      <c r="A49" s="141" t="s">
        <v>32</v>
      </c>
      <c r="B49" s="3" t="s">
        <v>4</v>
      </c>
      <c r="C49" s="3"/>
      <c r="D49" s="3"/>
      <c r="E49" s="3"/>
    </row>
    <row r="50" spans="1:5" x14ac:dyDescent="0.3">
      <c r="A50" s="141"/>
      <c r="B50" s="3" t="s">
        <v>6</v>
      </c>
      <c r="C50" s="3"/>
      <c r="D50" s="3"/>
      <c r="E50" s="3"/>
    </row>
    <row r="51" spans="1:5" x14ac:dyDescent="0.3">
      <c r="A51" s="141"/>
      <c r="B51" s="3" t="s">
        <v>5</v>
      </c>
      <c r="C51" s="3"/>
      <c r="D51" s="3"/>
      <c r="E51" s="3"/>
    </row>
    <row r="52" spans="1:5" x14ac:dyDescent="0.3">
      <c r="A52" s="141"/>
      <c r="B52" s="9" t="s">
        <v>7</v>
      </c>
      <c r="C52" s="9"/>
      <c r="D52" s="9"/>
      <c r="E52" s="3"/>
    </row>
    <row r="53" spans="1:5" x14ac:dyDescent="0.3">
      <c r="A53" s="5">
        <v>10</v>
      </c>
      <c r="B53" s="12" t="s">
        <v>20</v>
      </c>
      <c r="C53" s="12" t="s">
        <v>9</v>
      </c>
      <c r="D53" s="12" t="s">
        <v>10</v>
      </c>
    </row>
    <row r="54" spans="1:5" x14ac:dyDescent="0.3">
      <c r="B54" s="3" t="s">
        <v>4</v>
      </c>
      <c r="C54" s="3"/>
      <c r="D54" s="3"/>
      <c r="E54" s="3"/>
    </row>
    <row r="55" spans="1:5" x14ac:dyDescent="0.3">
      <c r="B55" s="3" t="s">
        <v>6</v>
      </c>
      <c r="C55" s="3"/>
      <c r="D55" s="3"/>
      <c r="E55" s="3"/>
    </row>
    <row r="56" spans="1:5" x14ac:dyDescent="0.3">
      <c r="B56" s="3" t="s">
        <v>5</v>
      </c>
      <c r="C56" s="3"/>
      <c r="D56" s="3"/>
      <c r="E56" s="3"/>
    </row>
    <row r="57" spans="1:5" x14ac:dyDescent="0.3">
      <c r="B57" s="9" t="s">
        <v>7</v>
      </c>
      <c r="C57" s="9"/>
      <c r="D57" s="9"/>
      <c r="E57" s="3"/>
    </row>
    <row r="58" spans="1:5" x14ac:dyDescent="0.3">
      <c r="A58" s="5">
        <v>11</v>
      </c>
      <c r="B58" s="12" t="s">
        <v>21</v>
      </c>
      <c r="C58" s="12" t="s">
        <v>9</v>
      </c>
      <c r="D58" s="12" t="s">
        <v>10</v>
      </c>
    </row>
    <row r="59" spans="1:5" x14ac:dyDescent="0.3">
      <c r="B59" s="3" t="s">
        <v>4</v>
      </c>
      <c r="C59" s="3"/>
      <c r="D59" s="3"/>
      <c r="E59" s="3"/>
    </row>
    <row r="60" spans="1:5" x14ac:dyDescent="0.3">
      <c r="B60" s="3" t="s">
        <v>6</v>
      </c>
      <c r="C60" s="3"/>
      <c r="D60" s="3"/>
      <c r="E60" s="3"/>
    </row>
    <row r="61" spans="1:5" x14ac:dyDescent="0.3">
      <c r="B61" s="3" t="s">
        <v>5</v>
      </c>
      <c r="C61" s="3"/>
      <c r="D61" s="3"/>
      <c r="E61" s="3"/>
    </row>
    <row r="62" spans="1:5" x14ac:dyDescent="0.3">
      <c r="B62" s="9" t="s">
        <v>7</v>
      </c>
      <c r="C62" s="9"/>
      <c r="D62" s="9"/>
      <c r="E62" s="3"/>
    </row>
    <row r="63" spans="1:5" ht="28.8" x14ac:dyDescent="0.3">
      <c r="A63" s="5">
        <v>12</v>
      </c>
      <c r="B63" s="11" t="s">
        <v>22</v>
      </c>
      <c r="C63" s="12" t="s">
        <v>9</v>
      </c>
      <c r="D63" s="12" t="s">
        <v>10</v>
      </c>
    </row>
    <row r="64" spans="1:5" x14ac:dyDescent="0.3">
      <c r="B64" s="3" t="s">
        <v>4</v>
      </c>
      <c r="C64" s="3"/>
      <c r="D64" s="3"/>
      <c r="E64" s="3"/>
    </row>
    <row r="65" spans="1:5" x14ac:dyDescent="0.3">
      <c r="B65" s="3" t="s">
        <v>6</v>
      </c>
      <c r="C65" s="3"/>
      <c r="D65" s="3"/>
      <c r="E65" s="3"/>
    </row>
    <row r="66" spans="1:5" x14ac:dyDescent="0.3">
      <c r="B66" s="3" t="s">
        <v>5</v>
      </c>
      <c r="C66" s="3"/>
      <c r="D66" s="3"/>
      <c r="E66" s="3"/>
    </row>
    <row r="67" spans="1:5" x14ac:dyDescent="0.3">
      <c r="B67" s="9" t="s">
        <v>7</v>
      </c>
      <c r="C67" s="9"/>
      <c r="D67" s="9"/>
      <c r="E67" s="3"/>
    </row>
    <row r="68" spans="1:5" ht="115.2" x14ac:dyDescent="0.3">
      <c r="A68" s="5">
        <v>13</v>
      </c>
      <c r="B68" s="11" t="s">
        <v>24</v>
      </c>
      <c r="C68" s="12" t="s">
        <v>9</v>
      </c>
      <c r="D68" s="12" t="s">
        <v>10</v>
      </c>
    </row>
    <row r="69" spans="1:5" x14ac:dyDescent="0.3">
      <c r="B69" s="3" t="s">
        <v>4</v>
      </c>
      <c r="C69" s="3"/>
      <c r="D69" s="3"/>
      <c r="E69" s="3"/>
    </row>
    <row r="70" spans="1:5" x14ac:dyDescent="0.3">
      <c r="B70" s="3" t="s">
        <v>6</v>
      </c>
      <c r="C70" s="3"/>
      <c r="D70" s="3"/>
      <c r="E70" s="3"/>
    </row>
    <row r="71" spans="1:5" x14ac:dyDescent="0.3">
      <c r="B71" s="3" t="s">
        <v>5</v>
      </c>
      <c r="C71" s="3"/>
      <c r="D71" s="3"/>
      <c r="E71" s="3"/>
    </row>
    <row r="72" spans="1:5" x14ac:dyDescent="0.3">
      <c r="B72" s="9" t="s">
        <v>7</v>
      </c>
      <c r="C72" s="9"/>
      <c r="D72" s="9"/>
      <c r="E72" s="3"/>
    </row>
    <row r="73" spans="1:5" ht="201.6" x14ac:dyDescent="0.3">
      <c r="A73" s="5">
        <v>14</v>
      </c>
      <c r="B73" s="11" t="s">
        <v>25</v>
      </c>
      <c r="C73" s="12" t="s">
        <v>9</v>
      </c>
      <c r="D73" s="12" t="s">
        <v>10</v>
      </c>
    </row>
    <row r="74" spans="1:5" x14ac:dyDescent="0.3">
      <c r="B74" s="3" t="s">
        <v>4</v>
      </c>
      <c r="C74" s="3"/>
      <c r="D74" s="3"/>
      <c r="E74" s="3"/>
    </row>
    <row r="75" spans="1:5" x14ac:dyDescent="0.3">
      <c r="B75" s="3" t="s">
        <v>6</v>
      </c>
      <c r="C75" s="3"/>
      <c r="D75" s="3"/>
      <c r="E75" s="3"/>
    </row>
    <row r="76" spans="1:5" x14ac:dyDescent="0.3">
      <c r="B76" s="3" t="s">
        <v>5</v>
      </c>
      <c r="C76" s="3"/>
      <c r="D76" s="3"/>
      <c r="E76" s="3"/>
    </row>
    <row r="77" spans="1:5" x14ac:dyDescent="0.3">
      <c r="B77" s="9" t="s">
        <v>7</v>
      </c>
      <c r="C77" s="9"/>
      <c r="D77" s="9"/>
      <c r="E77" s="3"/>
    </row>
    <row r="78" spans="1:5" ht="28.8" x14ac:dyDescent="0.3">
      <c r="A78" s="5">
        <v>15</v>
      </c>
      <c r="B78" s="11" t="s">
        <v>55</v>
      </c>
      <c r="C78" s="12" t="s">
        <v>9</v>
      </c>
      <c r="D78" s="12" t="s">
        <v>10</v>
      </c>
      <c r="E78" s="6"/>
    </row>
    <row r="79" spans="1:5" x14ac:dyDescent="0.3">
      <c r="B79" s="3" t="s">
        <v>4</v>
      </c>
      <c r="C79" s="3"/>
      <c r="D79" s="3"/>
      <c r="E79" s="3"/>
    </row>
    <row r="80" spans="1:5" x14ac:dyDescent="0.3">
      <c r="B80" s="3" t="s">
        <v>6</v>
      </c>
      <c r="C80" s="3"/>
      <c r="D80" s="3"/>
      <c r="E80" s="3"/>
    </row>
    <row r="81" spans="1:5" x14ac:dyDescent="0.3">
      <c r="B81" s="3" t="s">
        <v>5</v>
      </c>
      <c r="C81" s="3"/>
      <c r="D81" s="3"/>
      <c r="E81" s="3"/>
    </row>
    <row r="82" spans="1:5" x14ac:dyDescent="0.3">
      <c r="B82" s="3" t="s">
        <v>7</v>
      </c>
      <c r="C82" s="3"/>
      <c r="D82" s="3"/>
      <c r="E82" s="3"/>
    </row>
    <row r="83" spans="1:5" x14ac:dyDescent="0.3">
      <c r="A83" s="6">
        <v>16</v>
      </c>
      <c r="B83" s="6" t="s">
        <v>27</v>
      </c>
      <c r="C83" s="6" t="s">
        <v>9</v>
      </c>
      <c r="D83" s="6" t="s">
        <v>10</v>
      </c>
    </row>
    <row r="84" spans="1:5" x14ac:dyDescent="0.3">
      <c r="B84" s="3" t="s">
        <v>4</v>
      </c>
      <c r="C84" s="3"/>
      <c r="D84" s="3"/>
      <c r="E84" s="3"/>
    </row>
    <row r="85" spans="1:5" x14ac:dyDescent="0.3">
      <c r="B85" s="3" t="s">
        <v>6</v>
      </c>
      <c r="C85" s="3"/>
      <c r="D85" s="3"/>
      <c r="E85" s="3"/>
    </row>
    <row r="86" spans="1:5" x14ac:dyDescent="0.3">
      <c r="B86" s="3" t="s">
        <v>5</v>
      </c>
      <c r="C86" s="3"/>
      <c r="D86" s="3"/>
      <c r="E86" s="3"/>
    </row>
    <row r="87" spans="1:5" x14ac:dyDescent="0.3">
      <c r="B87" s="3" t="s">
        <v>7</v>
      </c>
      <c r="C87" s="3"/>
      <c r="D87" s="3"/>
      <c r="E87" s="3"/>
    </row>
    <row r="89" spans="1:5" x14ac:dyDescent="0.3">
      <c r="A89" s="138" t="s">
        <v>52</v>
      </c>
      <c r="B89" s="138"/>
    </row>
    <row r="90" spans="1:5" ht="115.2" x14ac:dyDescent="0.3">
      <c r="A90" s="5">
        <v>1</v>
      </c>
      <c r="B90" s="10" t="s">
        <v>28</v>
      </c>
      <c r="C90" s="5" t="s">
        <v>9</v>
      </c>
      <c r="D90" s="5" t="s">
        <v>10</v>
      </c>
    </row>
    <row r="91" spans="1:5" x14ac:dyDescent="0.3">
      <c r="B91" s="14" t="s">
        <v>4</v>
      </c>
      <c r="C91" s="14"/>
      <c r="D91" s="14"/>
      <c r="E91" s="3"/>
    </row>
    <row r="92" spans="1:5" x14ac:dyDescent="0.3">
      <c r="B92" s="3" t="s">
        <v>6</v>
      </c>
      <c r="C92" s="3"/>
      <c r="D92" s="3"/>
      <c r="E92" s="3"/>
    </row>
    <row r="93" spans="1:5" x14ac:dyDescent="0.3">
      <c r="B93" s="3" t="s">
        <v>5</v>
      </c>
      <c r="C93" s="3"/>
      <c r="D93" s="3"/>
      <c r="E93" s="3"/>
    </row>
    <row r="94" spans="1:5" x14ac:dyDescent="0.3">
      <c r="B94" s="9" t="s">
        <v>7</v>
      </c>
      <c r="C94" s="9"/>
      <c r="D94" s="9"/>
      <c r="E94" s="3"/>
    </row>
    <row r="95" spans="1:5" ht="28.8" x14ac:dyDescent="0.3">
      <c r="A95" s="3">
        <v>2</v>
      </c>
      <c r="B95" s="11" t="s">
        <v>56</v>
      </c>
      <c r="C95" s="9" t="s">
        <v>9</v>
      </c>
      <c r="D95" s="9" t="s">
        <v>10</v>
      </c>
    </row>
    <row r="96" spans="1:5" x14ac:dyDescent="0.3">
      <c r="A96" s="138" t="s">
        <v>29</v>
      </c>
      <c r="B96" s="3" t="s">
        <v>4</v>
      </c>
      <c r="C96" s="3"/>
      <c r="D96" s="3"/>
      <c r="E96" s="3"/>
    </row>
    <row r="97" spans="1:5" x14ac:dyDescent="0.3">
      <c r="A97" s="138"/>
      <c r="B97" s="3" t="s">
        <v>6</v>
      </c>
      <c r="C97" s="3"/>
      <c r="D97" s="3"/>
      <c r="E97" s="3"/>
    </row>
    <row r="98" spans="1:5" x14ac:dyDescent="0.3">
      <c r="A98" s="138"/>
      <c r="B98" s="3" t="s">
        <v>5</v>
      </c>
      <c r="C98" s="3"/>
      <c r="D98" s="3"/>
      <c r="E98" s="3"/>
    </row>
    <row r="99" spans="1:5" x14ac:dyDescent="0.3">
      <c r="A99" s="138"/>
      <c r="B99" s="3" t="s">
        <v>7</v>
      </c>
      <c r="C99" s="3"/>
      <c r="D99" s="3"/>
      <c r="E99" s="3"/>
    </row>
    <row r="100" spans="1:5" ht="28.8" x14ac:dyDescent="0.3">
      <c r="A100" s="5">
        <v>3</v>
      </c>
      <c r="B100" s="11" t="s">
        <v>57</v>
      </c>
      <c r="C100" s="12" t="s">
        <v>9</v>
      </c>
      <c r="D100" s="12" t="s">
        <v>10</v>
      </c>
    </row>
    <row r="101" spans="1:5" x14ac:dyDescent="0.3">
      <c r="A101" s="138" t="s">
        <v>30</v>
      </c>
      <c r="B101" s="3" t="s">
        <v>4</v>
      </c>
      <c r="C101" s="3"/>
      <c r="D101" s="3"/>
      <c r="E101" s="3"/>
    </row>
    <row r="102" spans="1:5" x14ac:dyDescent="0.3">
      <c r="A102" s="138"/>
      <c r="B102" s="3" t="s">
        <v>6</v>
      </c>
      <c r="C102" s="3"/>
      <c r="D102" s="3"/>
      <c r="E102" s="3"/>
    </row>
    <row r="103" spans="1:5" x14ac:dyDescent="0.3">
      <c r="A103" s="138"/>
      <c r="B103" s="3" t="s">
        <v>5</v>
      </c>
      <c r="C103" s="3"/>
      <c r="D103" s="3"/>
      <c r="E103" s="3"/>
    </row>
    <row r="104" spans="1:5" x14ac:dyDescent="0.3">
      <c r="A104" s="138"/>
      <c r="B104" s="3" t="s">
        <v>7</v>
      </c>
      <c r="C104" s="3"/>
      <c r="D104" s="3"/>
      <c r="E104" s="3"/>
    </row>
    <row r="105" spans="1:5" x14ac:dyDescent="0.3">
      <c r="A105" s="138" t="s">
        <v>31</v>
      </c>
      <c r="B105" s="3" t="s">
        <v>4</v>
      </c>
      <c r="C105" s="3"/>
      <c r="D105" s="3"/>
      <c r="E105" s="3"/>
    </row>
    <row r="106" spans="1:5" x14ac:dyDescent="0.3">
      <c r="A106" s="138"/>
      <c r="B106" s="3" t="s">
        <v>6</v>
      </c>
      <c r="C106" s="3"/>
      <c r="D106" s="3"/>
      <c r="E106" s="3"/>
    </row>
    <row r="107" spans="1:5" x14ac:dyDescent="0.3">
      <c r="A107" s="138"/>
      <c r="B107" s="3" t="s">
        <v>5</v>
      </c>
      <c r="C107" s="3"/>
      <c r="D107" s="3"/>
      <c r="E107" s="3"/>
    </row>
    <row r="108" spans="1:5" x14ac:dyDescent="0.3">
      <c r="A108" s="138"/>
      <c r="B108" s="3" t="s">
        <v>7</v>
      </c>
      <c r="C108" s="3"/>
      <c r="D108" s="3"/>
      <c r="E108" s="3"/>
    </row>
    <row r="110" spans="1:5" x14ac:dyDescent="0.3">
      <c r="A110" s="139" t="s">
        <v>33</v>
      </c>
      <c r="B110" s="139"/>
      <c r="C110" s="139"/>
      <c r="D110" s="139"/>
      <c r="E110" s="139"/>
    </row>
    <row r="112" spans="1:5" x14ac:dyDescent="0.3">
      <c r="B112" s="15" t="s">
        <v>53</v>
      </c>
      <c r="C112" s="16" t="s">
        <v>35</v>
      </c>
    </row>
    <row r="113" spans="1:3" x14ac:dyDescent="0.3">
      <c r="A113" s="17" t="s">
        <v>34</v>
      </c>
      <c r="B113" s="18" t="s">
        <v>37</v>
      </c>
      <c r="C113" s="17"/>
    </row>
    <row r="114" spans="1:3" ht="43.2" x14ac:dyDescent="0.3">
      <c r="A114" s="134" t="s">
        <v>47</v>
      </c>
      <c r="B114" s="18" t="s">
        <v>36</v>
      </c>
      <c r="C114" s="17"/>
    </row>
    <row r="115" spans="1:3" x14ac:dyDescent="0.3">
      <c r="A115" s="134"/>
      <c r="B115" s="18" t="s">
        <v>38</v>
      </c>
      <c r="C115" s="17"/>
    </row>
    <row r="116" spans="1:3" x14ac:dyDescent="0.3">
      <c r="A116" s="134"/>
      <c r="B116" s="18" t="s">
        <v>39</v>
      </c>
      <c r="C116" s="17"/>
    </row>
    <row r="117" spans="1:3" ht="86.4" x14ac:dyDescent="0.3">
      <c r="A117" s="19" t="s">
        <v>32</v>
      </c>
      <c r="B117" s="19" t="s">
        <v>46</v>
      </c>
      <c r="C117" s="20"/>
    </row>
    <row r="118" spans="1:3" ht="28.8" x14ac:dyDescent="0.3">
      <c r="A118" s="135" t="s">
        <v>48</v>
      </c>
      <c r="B118" s="18" t="s">
        <v>40</v>
      </c>
      <c r="C118" s="17"/>
    </row>
    <row r="119" spans="1:3" ht="28.8" x14ac:dyDescent="0.3">
      <c r="A119" s="135"/>
      <c r="B119" s="18" t="s">
        <v>42</v>
      </c>
      <c r="C119" s="17"/>
    </row>
    <row r="120" spans="1:3" ht="28.8" x14ac:dyDescent="0.3">
      <c r="A120" s="135"/>
      <c r="B120" s="18" t="s">
        <v>45</v>
      </c>
      <c r="C120" s="17"/>
    </row>
    <row r="121" spans="1:3" ht="28.8" x14ac:dyDescent="0.3">
      <c r="A121" s="17"/>
      <c r="B121" s="18" t="s">
        <v>41</v>
      </c>
      <c r="C121" s="17"/>
    </row>
    <row r="122" spans="1:3" ht="28.8" x14ac:dyDescent="0.3">
      <c r="A122" s="17"/>
      <c r="B122" s="23" t="s">
        <v>43</v>
      </c>
      <c r="C122" s="17"/>
    </row>
    <row r="123" spans="1:3" ht="43.2" x14ac:dyDescent="0.3">
      <c r="A123" s="17"/>
      <c r="B123" s="23" t="s">
        <v>44</v>
      </c>
      <c r="C123" s="17"/>
    </row>
    <row r="124" spans="1:3" x14ac:dyDescent="0.3">
      <c r="A124" s="2"/>
      <c r="B124" s="2"/>
      <c r="C124" s="2"/>
    </row>
    <row r="125" spans="1:3" x14ac:dyDescent="0.3">
      <c r="A125" s="2"/>
      <c r="B125" s="21" t="s">
        <v>54</v>
      </c>
      <c r="C125" s="22">
        <f>SUM(C113:C123)</f>
        <v>0</v>
      </c>
    </row>
    <row r="126" spans="1:3" x14ac:dyDescent="0.3">
      <c r="A126" s="2"/>
      <c r="B126" s="2"/>
      <c r="C126" s="2"/>
    </row>
    <row r="127" spans="1:3" x14ac:dyDescent="0.3">
      <c r="A127" s="2"/>
      <c r="B127" s="2"/>
      <c r="C127" s="2"/>
    </row>
    <row r="128" spans="1:3" x14ac:dyDescent="0.3">
      <c r="A128" s="2"/>
      <c r="B128" s="2"/>
      <c r="C128" s="2"/>
    </row>
    <row r="129" spans="1:3" x14ac:dyDescent="0.3">
      <c r="A129" s="2"/>
      <c r="B129" s="2"/>
      <c r="C129" s="2"/>
    </row>
    <row r="130" spans="1:3" x14ac:dyDescent="0.3">
      <c r="A130" s="2"/>
      <c r="B130" s="2"/>
      <c r="C130" s="2"/>
    </row>
  </sheetData>
  <mergeCells count="14">
    <mergeCell ref="A114:A116"/>
    <mergeCell ref="A118:A120"/>
    <mergeCell ref="E7:E8"/>
    <mergeCell ref="A1:E1"/>
    <mergeCell ref="A89:B89"/>
    <mergeCell ref="A110:E110"/>
    <mergeCell ref="C7:D7"/>
    <mergeCell ref="A101:A104"/>
    <mergeCell ref="A105:A108"/>
    <mergeCell ref="A96:A99"/>
    <mergeCell ref="A9:A12"/>
    <mergeCell ref="A29:A32"/>
    <mergeCell ref="A19:A22"/>
    <mergeCell ref="A49:A52"/>
  </mergeCells>
  <pageMargins left="0.7" right="0.7" top="0.75" bottom="0.75" header="0.3" footer="0.3"/>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9EC6ECF-50EA-40FD-BB43-9840455E16BB}">
  <sheetPr codeName="Hoja2"/>
  <dimension ref="B2:L55"/>
  <sheetViews>
    <sheetView tabSelected="1" topLeftCell="A49" zoomScale="70" zoomScaleNormal="70" zoomScaleSheetLayoutView="90" workbookViewId="0">
      <selection activeCell="G53" sqref="G53"/>
    </sheetView>
  </sheetViews>
  <sheetFormatPr baseColWidth="10" defaultRowHeight="14.4" x14ac:dyDescent="0.3"/>
  <cols>
    <col min="2" max="2" width="107.5546875" customWidth="1"/>
    <col min="3" max="5" width="30.77734375" customWidth="1"/>
    <col min="6" max="6" width="26.44140625" customWidth="1"/>
  </cols>
  <sheetData>
    <row r="2" spans="2:12" ht="21" x14ac:dyDescent="0.4">
      <c r="B2" s="142" t="s">
        <v>362</v>
      </c>
      <c r="C2" s="142"/>
      <c r="D2" s="142"/>
      <c r="E2" s="142"/>
      <c r="F2" s="142"/>
      <c r="G2" s="119"/>
      <c r="H2" s="119"/>
      <c r="I2" s="119"/>
      <c r="J2" s="119"/>
      <c r="K2" s="119"/>
      <c r="L2" s="119"/>
    </row>
    <row r="3" spans="2:12" ht="21" x14ac:dyDescent="0.4">
      <c r="B3" s="142" t="s">
        <v>222</v>
      </c>
      <c r="C3" s="142"/>
      <c r="D3" s="142"/>
      <c r="E3" s="142"/>
      <c r="F3" s="142"/>
      <c r="G3" s="119"/>
      <c r="H3" s="119"/>
      <c r="I3" s="119"/>
      <c r="J3" s="119"/>
      <c r="K3" s="119"/>
      <c r="L3" s="119"/>
    </row>
    <row r="4" spans="2:12" ht="21" x14ac:dyDescent="0.4">
      <c r="B4" s="142" t="s">
        <v>363</v>
      </c>
      <c r="C4" s="142"/>
      <c r="D4" s="142"/>
      <c r="E4" s="142"/>
      <c r="F4" s="142"/>
      <c r="G4" s="119"/>
      <c r="H4" s="119"/>
      <c r="I4" s="119"/>
      <c r="J4" s="119"/>
      <c r="K4" s="119"/>
      <c r="L4" s="119"/>
    </row>
    <row r="5" spans="2:12" ht="25.2" customHeight="1" x14ac:dyDescent="0.3">
      <c r="B5" s="117" t="s">
        <v>166</v>
      </c>
      <c r="C5" s="5" t="s">
        <v>265</v>
      </c>
      <c r="D5" s="146" t="s">
        <v>377</v>
      </c>
      <c r="E5" s="146"/>
      <c r="F5" s="146"/>
    </row>
    <row r="6" spans="2:12" ht="18.600000000000001" customHeight="1" x14ac:dyDescent="0.4">
      <c r="B6" s="117" t="s">
        <v>167</v>
      </c>
      <c r="C6" s="145" t="s">
        <v>345</v>
      </c>
      <c r="D6" s="145"/>
      <c r="E6" s="145"/>
      <c r="F6" s="145"/>
    </row>
    <row r="7" spans="2:12" ht="35.4" customHeight="1" x14ac:dyDescent="0.3">
      <c r="B7" s="108" t="s">
        <v>168</v>
      </c>
      <c r="C7" s="10" t="s">
        <v>346</v>
      </c>
      <c r="D7" s="5" t="s">
        <v>347</v>
      </c>
      <c r="E7" s="10" t="s">
        <v>348</v>
      </c>
      <c r="F7" s="5"/>
    </row>
    <row r="8" spans="2:12" ht="14.4" customHeight="1" x14ac:dyDescent="0.3">
      <c r="B8" s="147" t="s">
        <v>169</v>
      </c>
      <c r="C8" s="148"/>
      <c r="D8" s="148"/>
      <c r="E8" s="148"/>
      <c r="F8" s="149"/>
    </row>
    <row r="9" spans="2:12" ht="14.4" customHeight="1" x14ac:dyDescent="0.3">
      <c r="B9" s="150"/>
      <c r="C9" s="151"/>
      <c r="D9" s="151"/>
      <c r="E9" s="151"/>
      <c r="F9" s="152"/>
    </row>
    <row r="10" spans="2:12" ht="21" customHeight="1" x14ac:dyDescent="0.3">
      <c r="B10" s="114" t="s">
        <v>174</v>
      </c>
      <c r="C10" s="96" t="s">
        <v>259</v>
      </c>
      <c r="D10" s="96" t="s">
        <v>170</v>
      </c>
      <c r="E10" s="96" t="s">
        <v>171</v>
      </c>
      <c r="F10" s="96" t="s">
        <v>11</v>
      </c>
    </row>
    <row r="11" spans="2:12" ht="93.6" customHeight="1" x14ac:dyDescent="0.3">
      <c r="B11" s="98" t="s">
        <v>172</v>
      </c>
      <c r="C11" s="5" t="s">
        <v>8</v>
      </c>
      <c r="D11" s="5" t="s">
        <v>8</v>
      </c>
      <c r="E11" s="5" t="s">
        <v>8</v>
      </c>
      <c r="F11" s="3"/>
    </row>
    <row r="12" spans="2:12" ht="28.8" x14ac:dyDescent="0.3">
      <c r="B12" s="114" t="s">
        <v>173</v>
      </c>
      <c r="C12" s="153" t="s">
        <v>260</v>
      </c>
      <c r="D12" s="154"/>
      <c r="E12" s="155"/>
      <c r="F12" s="96" t="s">
        <v>11</v>
      </c>
    </row>
    <row r="13" spans="2:12" ht="61.2" x14ac:dyDescent="0.3">
      <c r="B13" s="98" t="s">
        <v>176</v>
      </c>
      <c r="C13" s="156" t="s">
        <v>8</v>
      </c>
      <c r="D13" s="157"/>
      <c r="E13" s="158"/>
      <c r="F13" s="3"/>
    </row>
    <row r="14" spans="2:12" ht="28.8" x14ac:dyDescent="0.3">
      <c r="B14" s="102" t="s">
        <v>269</v>
      </c>
      <c r="C14" s="143" t="s">
        <v>175</v>
      </c>
      <c r="D14" s="143"/>
      <c r="E14" s="143"/>
      <c r="F14" s="96" t="s">
        <v>11</v>
      </c>
    </row>
    <row r="15" spans="2:12" ht="78" customHeight="1" x14ac:dyDescent="0.3">
      <c r="B15" s="98" t="s">
        <v>270</v>
      </c>
      <c r="C15" s="140" t="s">
        <v>8</v>
      </c>
      <c r="D15" s="140"/>
      <c r="E15" s="140"/>
      <c r="F15" s="3"/>
    </row>
    <row r="16" spans="2:12" ht="30.6" customHeight="1" x14ac:dyDescent="0.3">
      <c r="B16" s="115" t="s">
        <v>177</v>
      </c>
      <c r="C16" s="143" t="s">
        <v>178</v>
      </c>
      <c r="D16" s="143"/>
      <c r="E16" s="143"/>
      <c r="F16" s="96" t="s">
        <v>11</v>
      </c>
    </row>
    <row r="17" spans="2:6" ht="81.599999999999994" customHeight="1" x14ac:dyDescent="0.3">
      <c r="B17" s="98" t="s">
        <v>179</v>
      </c>
      <c r="C17" s="140" t="s">
        <v>8</v>
      </c>
      <c r="D17" s="140"/>
      <c r="E17" s="140"/>
      <c r="F17" s="3"/>
    </row>
    <row r="18" spans="2:6" ht="28.8" x14ac:dyDescent="0.3">
      <c r="B18" s="115" t="s">
        <v>180</v>
      </c>
      <c r="C18" s="144" t="s">
        <v>261</v>
      </c>
      <c r="D18" s="144"/>
      <c r="E18" s="144"/>
      <c r="F18" s="96" t="s">
        <v>11</v>
      </c>
    </row>
    <row r="19" spans="2:6" ht="58.8" customHeight="1" x14ac:dyDescent="0.3">
      <c r="B19" s="98" t="s">
        <v>181</v>
      </c>
      <c r="C19" s="140" t="s">
        <v>8</v>
      </c>
      <c r="D19" s="140"/>
      <c r="E19" s="140"/>
      <c r="F19" s="3"/>
    </row>
    <row r="20" spans="2:6" ht="33.6" customHeight="1" x14ac:dyDescent="0.3">
      <c r="B20" s="115" t="s">
        <v>182</v>
      </c>
      <c r="C20" s="144" t="s">
        <v>184</v>
      </c>
      <c r="D20" s="144"/>
      <c r="E20" s="144"/>
      <c r="F20" s="96" t="s">
        <v>11</v>
      </c>
    </row>
    <row r="21" spans="2:6" ht="82.2" customHeight="1" x14ac:dyDescent="0.3">
      <c r="B21" s="98" t="s">
        <v>183</v>
      </c>
      <c r="C21" s="140" t="s">
        <v>8</v>
      </c>
      <c r="D21" s="140"/>
      <c r="E21" s="140"/>
      <c r="F21" s="3"/>
    </row>
    <row r="22" spans="2:6" x14ac:dyDescent="0.3">
      <c r="B22" s="115" t="s">
        <v>186</v>
      </c>
      <c r="C22" s="144" t="s">
        <v>187</v>
      </c>
      <c r="D22" s="144"/>
      <c r="E22" s="144"/>
      <c r="F22" s="96" t="s">
        <v>11</v>
      </c>
    </row>
    <row r="23" spans="2:6" ht="42.6" customHeight="1" x14ac:dyDescent="0.3">
      <c r="B23" s="98" t="s">
        <v>185</v>
      </c>
      <c r="C23" s="140" t="s">
        <v>8</v>
      </c>
      <c r="D23" s="140"/>
      <c r="E23" s="140"/>
      <c r="F23" s="3"/>
    </row>
    <row r="24" spans="2:6" x14ac:dyDescent="0.3">
      <c r="B24" s="115" t="s">
        <v>188</v>
      </c>
      <c r="C24" s="97" t="s">
        <v>189</v>
      </c>
      <c r="D24" s="97" t="s">
        <v>190</v>
      </c>
      <c r="E24" s="97" t="s">
        <v>191</v>
      </c>
      <c r="F24" s="96" t="s">
        <v>11</v>
      </c>
    </row>
    <row r="25" spans="2:6" ht="66" customHeight="1" x14ac:dyDescent="0.3">
      <c r="B25" s="98" t="s">
        <v>194</v>
      </c>
      <c r="C25" s="5" t="s">
        <v>8</v>
      </c>
      <c r="D25" s="5" t="s">
        <v>8</v>
      </c>
      <c r="E25" s="5" t="s">
        <v>8</v>
      </c>
      <c r="F25" s="100" t="s">
        <v>376</v>
      </c>
    </row>
    <row r="26" spans="2:6" ht="21.6" customHeight="1" x14ac:dyDescent="0.3">
      <c r="B26" s="115" t="s">
        <v>192</v>
      </c>
      <c r="C26" s="144" t="s">
        <v>195</v>
      </c>
      <c r="D26" s="144"/>
      <c r="E26" s="144"/>
      <c r="F26" s="96" t="s">
        <v>11</v>
      </c>
    </row>
    <row r="27" spans="2:6" ht="61.2" customHeight="1" x14ac:dyDescent="0.3">
      <c r="B27" s="98" t="s">
        <v>193</v>
      </c>
      <c r="C27" s="140" t="s">
        <v>8</v>
      </c>
      <c r="D27" s="140"/>
      <c r="E27" s="140"/>
      <c r="F27" s="3"/>
    </row>
    <row r="28" spans="2:6" ht="26.4" customHeight="1" x14ac:dyDescent="0.3">
      <c r="B28" s="115" t="s">
        <v>196</v>
      </c>
      <c r="C28" s="144" t="s">
        <v>198</v>
      </c>
      <c r="D28" s="144"/>
      <c r="E28" s="144"/>
      <c r="F28" s="96" t="s">
        <v>11</v>
      </c>
    </row>
    <row r="29" spans="2:6" ht="60.6" customHeight="1" x14ac:dyDescent="0.3">
      <c r="B29" s="98" t="s">
        <v>197</v>
      </c>
      <c r="C29" s="140" t="s">
        <v>8</v>
      </c>
      <c r="D29" s="140"/>
      <c r="E29" s="140"/>
      <c r="F29" s="3"/>
    </row>
    <row r="30" spans="2:6" x14ac:dyDescent="0.3">
      <c r="B30" s="115" t="s">
        <v>199</v>
      </c>
      <c r="C30" s="144" t="s">
        <v>201</v>
      </c>
      <c r="D30" s="144"/>
      <c r="E30" s="144"/>
      <c r="F30" s="96" t="s">
        <v>11</v>
      </c>
    </row>
    <row r="31" spans="2:6" ht="54" customHeight="1" x14ac:dyDescent="0.3">
      <c r="B31" s="98" t="s">
        <v>200</v>
      </c>
      <c r="C31" s="140" t="s">
        <v>8</v>
      </c>
      <c r="D31" s="140"/>
      <c r="E31" s="140"/>
      <c r="F31" s="3"/>
    </row>
    <row r="32" spans="2:6" ht="24" customHeight="1" x14ac:dyDescent="0.3">
      <c r="B32" s="115" t="s">
        <v>202</v>
      </c>
      <c r="C32" s="144" t="s">
        <v>204</v>
      </c>
      <c r="D32" s="144"/>
      <c r="E32" s="144"/>
      <c r="F32" s="96" t="s">
        <v>11</v>
      </c>
    </row>
    <row r="33" spans="2:6" ht="42" customHeight="1" x14ac:dyDescent="0.3">
      <c r="B33" s="98" t="s">
        <v>203</v>
      </c>
      <c r="C33" s="140" t="s">
        <v>8</v>
      </c>
      <c r="D33" s="140"/>
      <c r="E33" s="140"/>
      <c r="F33" s="3"/>
    </row>
    <row r="34" spans="2:6" ht="25.2" customHeight="1" x14ac:dyDescent="0.3">
      <c r="B34" s="115" t="s">
        <v>205</v>
      </c>
      <c r="C34" s="144" t="s">
        <v>207</v>
      </c>
      <c r="D34" s="144"/>
      <c r="E34" s="144"/>
      <c r="F34" s="96" t="s">
        <v>11</v>
      </c>
    </row>
    <row r="35" spans="2:6" ht="61.2" customHeight="1" x14ac:dyDescent="0.3">
      <c r="B35" s="98" t="s">
        <v>206</v>
      </c>
      <c r="C35" s="140" t="s">
        <v>8</v>
      </c>
      <c r="D35" s="140"/>
      <c r="E35" s="140"/>
      <c r="F35" s="3"/>
    </row>
    <row r="36" spans="2:6" ht="33" customHeight="1" x14ac:dyDescent="0.3">
      <c r="B36" s="115" t="s">
        <v>210</v>
      </c>
      <c r="C36" s="144" t="s">
        <v>208</v>
      </c>
      <c r="D36" s="144"/>
      <c r="E36" s="144"/>
      <c r="F36" s="96" t="s">
        <v>11</v>
      </c>
    </row>
    <row r="37" spans="2:6" ht="69.599999999999994" customHeight="1" x14ac:dyDescent="0.3">
      <c r="B37" s="98" t="s">
        <v>209</v>
      </c>
      <c r="C37" s="140" t="s">
        <v>8</v>
      </c>
      <c r="D37" s="140"/>
      <c r="E37" s="140"/>
      <c r="F37" s="3"/>
    </row>
    <row r="38" spans="2:6" ht="26.4" customHeight="1" x14ac:dyDescent="0.3">
      <c r="B38" s="115" t="s">
        <v>211</v>
      </c>
      <c r="C38" s="144" t="s">
        <v>262</v>
      </c>
      <c r="D38" s="144"/>
      <c r="E38" s="144"/>
      <c r="F38" s="96" t="s">
        <v>11</v>
      </c>
    </row>
    <row r="39" spans="2:6" ht="68.400000000000006" customHeight="1" x14ac:dyDescent="0.3">
      <c r="B39" s="98" t="s">
        <v>212</v>
      </c>
      <c r="C39" s="140" t="s">
        <v>8</v>
      </c>
      <c r="D39" s="140"/>
      <c r="E39" s="140"/>
      <c r="F39" s="3"/>
    </row>
    <row r="40" spans="2:6" x14ac:dyDescent="0.3">
      <c r="B40" s="115" t="s">
        <v>213</v>
      </c>
      <c r="C40" s="144" t="s">
        <v>215</v>
      </c>
      <c r="D40" s="144"/>
      <c r="E40" s="144"/>
      <c r="F40" s="96" t="s">
        <v>11</v>
      </c>
    </row>
    <row r="41" spans="2:6" ht="52.2" customHeight="1" x14ac:dyDescent="0.3">
      <c r="B41" s="98" t="s">
        <v>214</v>
      </c>
      <c r="C41" s="140" t="s">
        <v>8</v>
      </c>
      <c r="D41" s="140"/>
      <c r="E41" s="140"/>
      <c r="F41" s="3"/>
    </row>
    <row r="42" spans="2:6" ht="25.8" customHeight="1" x14ac:dyDescent="0.3">
      <c r="B42" s="115" t="s">
        <v>217</v>
      </c>
      <c r="C42" s="144" t="s">
        <v>204</v>
      </c>
      <c r="D42" s="144"/>
      <c r="E42" s="144"/>
      <c r="F42" s="96" t="s">
        <v>11</v>
      </c>
    </row>
    <row r="43" spans="2:6" ht="49.8" customHeight="1" x14ac:dyDescent="0.3">
      <c r="B43" s="98" t="s">
        <v>216</v>
      </c>
      <c r="C43" s="140" t="s">
        <v>8</v>
      </c>
      <c r="D43" s="140"/>
      <c r="E43" s="140"/>
      <c r="F43" s="3"/>
    </row>
    <row r="44" spans="2:6" ht="30" customHeight="1" x14ac:dyDescent="0.3">
      <c r="B44" s="115" t="s">
        <v>219</v>
      </c>
      <c r="C44" s="144" t="s">
        <v>207</v>
      </c>
      <c r="D44" s="144"/>
      <c r="E44" s="144"/>
      <c r="F44" s="96" t="s">
        <v>11</v>
      </c>
    </row>
    <row r="45" spans="2:6" ht="64.8" customHeight="1" x14ac:dyDescent="0.3">
      <c r="B45" s="98" t="s">
        <v>218</v>
      </c>
      <c r="C45" s="140" t="s">
        <v>8</v>
      </c>
      <c r="D45" s="140"/>
      <c r="E45" s="140"/>
      <c r="F45" s="3"/>
    </row>
    <row r="46" spans="2:6" x14ac:dyDescent="0.3">
      <c r="B46" s="116" t="s">
        <v>271</v>
      </c>
      <c r="C46" s="159" t="s">
        <v>281</v>
      </c>
      <c r="D46" s="159"/>
      <c r="E46" s="159"/>
      <c r="F46" s="96" t="s">
        <v>11</v>
      </c>
    </row>
    <row r="47" spans="2:6" ht="85.2" customHeight="1" x14ac:dyDescent="0.3">
      <c r="B47" s="132" t="s">
        <v>272</v>
      </c>
      <c r="C47" s="160" t="s">
        <v>8</v>
      </c>
      <c r="D47" s="160"/>
      <c r="E47" s="160"/>
      <c r="F47" s="133"/>
    </row>
    <row r="48" spans="2:6" x14ac:dyDescent="0.3">
      <c r="B48" s="93" t="s">
        <v>273</v>
      </c>
      <c r="C48" s="144" t="s">
        <v>201</v>
      </c>
      <c r="D48" s="144"/>
      <c r="E48" s="144"/>
      <c r="F48" s="96" t="s">
        <v>11</v>
      </c>
    </row>
    <row r="49" spans="2:6" ht="115.8" customHeight="1" x14ac:dyDescent="0.3">
      <c r="B49" s="98" t="s">
        <v>274</v>
      </c>
      <c r="C49" s="140" t="s">
        <v>8</v>
      </c>
      <c r="D49" s="140"/>
      <c r="E49" s="140"/>
      <c r="F49" s="3"/>
    </row>
    <row r="50" spans="2:6" ht="21.6" customHeight="1" x14ac:dyDescent="0.3">
      <c r="B50" s="93" t="s">
        <v>275</v>
      </c>
      <c r="C50" s="144" t="s">
        <v>220</v>
      </c>
      <c r="D50" s="144"/>
      <c r="E50" s="144"/>
      <c r="F50" s="96" t="s">
        <v>11</v>
      </c>
    </row>
    <row r="51" spans="2:6" ht="117" customHeight="1" x14ac:dyDescent="0.3">
      <c r="B51" s="98" t="s">
        <v>276</v>
      </c>
      <c r="C51" s="140" t="s">
        <v>8</v>
      </c>
      <c r="D51" s="140"/>
      <c r="E51" s="140"/>
      <c r="F51" s="3"/>
    </row>
    <row r="52" spans="2:6" x14ac:dyDescent="0.3">
      <c r="B52" s="93" t="s">
        <v>277</v>
      </c>
      <c r="C52" s="144" t="s">
        <v>263</v>
      </c>
      <c r="D52" s="144"/>
      <c r="E52" s="144"/>
      <c r="F52" s="96" t="s">
        <v>11</v>
      </c>
    </row>
    <row r="53" spans="2:6" ht="141" customHeight="1" x14ac:dyDescent="0.3">
      <c r="B53" s="98" t="s">
        <v>280</v>
      </c>
      <c r="C53" s="140" t="s">
        <v>8</v>
      </c>
      <c r="D53" s="140"/>
      <c r="E53" s="140"/>
      <c r="F53" s="127" t="s">
        <v>374</v>
      </c>
    </row>
    <row r="54" spans="2:6" x14ac:dyDescent="0.3">
      <c r="B54" s="93" t="s">
        <v>278</v>
      </c>
      <c r="C54" s="159" t="s">
        <v>264</v>
      </c>
      <c r="D54" s="159"/>
      <c r="E54" s="159"/>
      <c r="F54" s="96" t="s">
        <v>11</v>
      </c>
    </row>
    <row r="55" spans="2:6" ht="108.6" customHeight="1" x14ac:dyDescent="0.3">
      <c r="B55" s="98" t="s">
        <v>279</v>
      </c>
      <c r="C55" s="140" t="s">
        <v>8</v>
      </c>
      <c r="D55" s="140"/>
      <c r="E55" s="140"/>
      <c r="F55" s="126"/>
    </row>
  </sheetData>
  <mergeCells count="48">
    <mergeCell ref="C38:E38"/>
    <mergeCell ref="C39:E39"/>
    <mergeCell ref="C40:E40"/>
    <mergeCell ref="C41:E41"/>
    <mergeCell ref="C49:E49"/>
    <mergeCell ref="C44:E44"/>
    <mergeCell ref="C45:E45"/>
    <mergeCell ref="C46:E46"/>
    <mergeCell ref="C47:E47"/>
    <mergeCell ref="C48:E48"/>
    <mergeCell ref="C55:E55"/>
    <mergeCell ref="C53:E53"/>
    <mergeCell ref="C52:E52"/>
    <mergeCell ref="C54:E54"/>
    <mergeCell ref="C23:E23"/>
    <mergeCell ref="C28:E28"/>
    <mergeCell ref="C29:E29"/>
    <mergeCell ref="C30:E30"/>
    <mergeCell ref="C42:E42"/>
    <mergeCell ref="C31:E31"/>
    <mergeCell ref="C32:E32"/>
    <mergeCell ref="C33:E33"/>
    <mergeCell ref="C34:E34"/>
    <mergeCell ref="C50:E50"/>
    <mergeCell ref="C51:E51"/>
    <mergeCell ref="C43:E43"/>
    <mergeCell ref="C35:E35"/>
    <mergeCell ref="C36:E36"/>
    <mergeCell ref="C37:E37"/>
    <mergeCell ref="C19:E19"/>
    <mergeCell ref="C16:E16"/>
    <mergeCell ref="C17:E17"/>
    <mergeCell ref="C22:E22"/>
    <mergeCell ref="C26:E26"/>
    <mergeCell ref="C27:E27"/>
    <mergeCell ref="C20:E20"/>
    <mergeCell ref="C21:E21"/>
    <mergeCell ref="B2:F2"/>
    <mergeCell ref="B3:F3"/>
    <mergeCell ref="C14:E14"/>
    <mergeCell ref="C15:E15"/>
    <mergeCell ref="C18:E18"/>
    <mergeCell ref="C6:F6"/>
    <mergeCell ref="D5:F5"/>
    <mergeCell ref="B8:F9"/>
    <mergeCell ref="C12:E12"/>
    <mergeCell ref="C13:E13"/>
    <mergeCell ref="B4:F4"/>
  </mergeCells>
  <dataValidations count="4">
    <dataValidation type="list" allowBlank="1" showInputMessage="1" showErrorMessage="1" sqref="D5" xr:uid="{31079DB2-3BB2-4A18-AEEF-8BC4A78B0463}">
      <formula1>"HABILITADA, NO HABILITADA DEBE SUBSANAR DOCUMENTOS "</formula1>
    </dataValidation>
    <dataValidation type="list" allowBlank="1" showInputMessage="1" showErrorMessage="1" sqref="C11:E11 C13 C25:E25" xr:uid="{5B8E17D3-CC13-40E3-A435-38B9B49109A2}">
      <formula1>"CUMPLE, NO CUMPLE"</formula1>
    </dataValidation>
    <dataValidation type="list" allowBlank="1" showInputMessage="1" showErrorMessage="1" sqref="C55:E55 C17:E17 C19:E19 C21:E21 C23:E23 C27:E27 C29:E29 C31:E31 C33:E33 C35:E35 C37:E37 C39:E39 C41:E41 C43:E43 C45:E45 C47:E47 C49:E49 C51:E51 C53:E53" xr:uid="{A331076E-9CA6-4C51-A93D-6F2616698D8C}">
      <formula1>"CUMPLE,NO CUMPLE"</formula1>
    </dataValidation>
    <dataValidation type="list" allowBlank="1" showInputMessage="1" showErrorMessage="1" sqref="C15:E15" xr:uid="{6DB342F3-33A8-40F0-8E9F-5549B42F2D85}">
      <formula1>"CUMPLE,NOCUMPLE"</formula1>
    </dataValidation>
  </dataValidations>
  <pageMargins left="0.7" right="0.7" top="0.75" bottom="0.75" header="0.3" footer="0.3"/>
  <pageSetup scale="37" orientation="portrait" r:id="rId1"/>
  <legacyDrawing r:id="rId2"/>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6520FB9-751E-4D29-B627-7DC2BACEC6A7}">
  <sheetPr codeName="Hoja3"/>
  <dimension ref="A2:AB87"/>
  <sheetViews>
    <sheetView view="pageBreakPreview" topLeftCell="A44" zoomScale="130" zoomScaleNormal="100" zoomScaleSheetLayoutView="130" workbookViewId="0">
      <selection activeCell="I78" sqref="I78"/>
    </sheetView>
  </sheetViews>
  <sheetFormatPr baseColWidth="10" defaultRowHeight="14.4" x14ac:dyDescent="0.3"/>
  <cols>
    <col min="2" max="2" width="34.44140625" customWidth="1"/>
    <col min="3" max="3" width="9.33203125" customWidth="1"/>
    <col min="4" max="4" width="10.88671875" customWidth="1"/>
    <col min="5" max="5" width="8.88671875" customWidth="1"/>
    <col min="6" max="6" width="9.77734375" customWidth="1"/>
    <col min="7" max="7" width="5.77734375" bestFit="1" customWidth="1"/>
    <col min="8" max="8" width="7.77734375" customWidth="1"/>
    <col min="9" max="9" width="6.77734375" customWidth="1"/>
    <col min="10" max="10" width="24.109375" customWidth="1"/>
    <col min="11" max="11" width="22.77734375" customWidth="1"/>
    <col min="12" max="12" width="9.33203125" customWidth="1"/>
    <col min="14" max="18" width="11.5546875" customWidth="1"/>
    <col min="19" max="28" width="11.5546875" hidden="1" customWidth="1"/>
    <col min="29" max="29" width="0" hidden="1" customWidth="1"/>
  </cols>
  <sheetData>
    <row r="2" spans="1:27" ht="21" x14ac:dyDescent="0.4">
      <c r="B2" s="142" t="s">
        <v>221</v>
      </c>
      <c r="C2" s="142"/>
      <c r="D2" s="142"/>
      <c r="E2" s="142"/>
      <c r="F2" s="142"/>
      <c r="G2" s="142"/>
      <c r="H2" s="142"/>
      <c r="I2" s="142"/>
      <c r="J2" s="142"/>
      <c r="K2" s="142"/>
      <c r="L2" s="142"/>
    </row>
    <row r="3" spans="1:27" ht="21" x14ac:dyDescent="0.4">
      <c r="B3" s="142" t="s">
        <v>222</v>
      </c>
      <c r="C3" s="142"/>
      <c r="D3" s="142"/>
      <c r="E3" s="142"/>
      <c r="F3" s="142"/>
      <c r="G3" s="142"/>
      <c r="H3" s="142"/>
      <c r="I3" s="142"/>
      <c r="J3" s="142"/>
      <c r="K3" s="142"/>
      <c r="L3" s="142"/>
    </row>
    <row r="4" spans="1:27" ht="21" x14ac:dyDescent="0.4">
      <c r="B4" s="142" t="s">
        <v>363</v>
      </c>
      <c r="C4" s="142"/>
      <c r="D4" s="142"/>
      <c r="E4" s="142"/>
      <c r="F4" s="142"/>
      <c r="G4" s="142"/>
      <c r="H4" s="142"/>
      <c r="I4" s="142"/>
      <c r="J4" s="142"/>
      <c r="K4" s="142"/>
      <c r="L4" s="142"/>
    </row>
    <row r="5" spans="1:27" ht="25.2" customHeight="1" x14ac:dyDescent="0.3">
      <c r="B5" s="146" t="s">
        <v>350</v>
      </c>
      <c r="C5" s="146"/>
      <c r="D5" s="146"/>
      <c r="E5" s="146"/>
      <c r="F5" s="146"/>
      <c r="G5" s="146"/>
      <c r="H5" s="146"/>
      <c r="I5" s="146"/>
      <c r="J5" s="146"/>
      <c r="K5" s="146"/>
      <c r="L5" s="146"/>
    </row>
    <row r="6" spans="1:27" ht="18.600000000000001" customHeight="1" x14ac:dyDescent="0.4">
      <c r="B6" s="117" t="s">
        <v>167</v>
      </c>
      <c r="C6" s="145" t="s">
        <v>345</v>
      </c>
      <c r="D6" s="145"/>
      <c r="E6" s="145"/>
      <c r="F6" s="145"/>
      <c r="G6" s="145"/>
      <c r="H6" s="145"/>
      <c r="I6" s="145"/>
      <c r="J6" s="145"/>
      <c r="K6" s="145"/>
      <c r="L6" s="145"/>
    </row>
    <row r="7" spans="1:27" ht="32.4" customHeight="1" thickBot="1" x14ac:dyDescent="0.55000000000000004">
      <c r="B7" s="161" t="s">
        <v>224</v>
      </c>
      <c r="C7" s="161"/>
      <c r="D7" s="161"/>
      <c r="E7" s="161"/>
      <c r="F7" s="161"/>
      <c r="G7" s="161"/>
      <c r="H7" s="161"/>
      <c r="I7" s="161"/>
      <c r="J7" s="161"/>
      <c r="K7" s="161"/>
      <c r="L7" s="161"/>
      <c r="W7" t="s">
        <v>225</v>
      </c>
      <c r="AA7">
        <v>0</v>
      </c>
    </row>
    <row r="8" spans="1:27" x14ac:dyDescent="0.3">
      <c r="B8" s="93" t="s">
        <v>226</v>
      </c>
      <c r="C8" s="93" t="s">
        <v>227</v>
      </c>
      <c r="D8" s="176" t="s">
        <v>367</v>
      </c>
      <c r="E8" s="176"/>
      <c r="F8" s="176"/>
      <c r="G8" s="176"/>
      <c r="H8" s="176"/>
      <c r="I8" s="176"/>
      <c r="J8" s="176"/>
      <c r="K8" s="176"/>
      <c r="L8" s="176"/>
      <c r="W8" s="84">
        <f>ROUNDDOWN((SUM(G24:G35)/30),0)</f>
        <v>0</v>
      </c>
      <c r="AA8">
        <v>20</v>
      </c>
    </row>
    <row r="9" spans="1:27" ht="20.399999999999999" customHeight="1" x14ac:dyDescent="0.3">
      <c r="A9" s="6"/>
      <c r="B9" s="177" t="s">
        <v>244</v>
      </c>
      <c r="C9" s="177"/>
      <c r="D9" s="177"/>
      <c r="E9" s="177"/>
      <c r="F9" s="177"/>
      <c r="G9" s="136" t="s">
        <v>9</v>
      </c>
      <c r="H9" s="136"/>
      <c r="I9" s="136"/>
      <c r="J9" s="159" t="s">
        <v>11</v>
      </c>
      <c r="K9" s="159"/>
      <c r="L9" s="159"/>
    </row>
    <row r="10" spans="1:27" ht="22.2" customHeight="1" x14ac:dyDescent="0.3">
      <c r="B10" s="178" t="s">
        <v>240</v>
      </c>
      <c r="C10" s="178"/>
      <c r="D10" s="178"/>
      <c r="E10" s="178"/>
      <c r="F10" s="178"/>
      <c r="G10" s="136" t="s">
        <v>9</v>
      </c>
      <c r="H10" s="136"/>
      <c r="I10" s="136"/>
      <c r="J10" s="140" t="s">
        <v>8</v>
      </c>
      <c r="K10" s="140"/>
      <c r="L10" s="140"/>
    </row>
    <row r="11" spans="1:27" ht="20.399999999999999" customHeight="1" x14ac:dyDescent="0.3">
      <c r="B11" s="178" t="s">
        <v>241</v>
      </c>
      <c r="C11" s="178"/>
      <c r="D11" s="178"/>
      <c r="E11" s="178"/>
      <c r="F11" s="178"/>
      <c r="G11" s="136" t="s">
        <v>9</v>
      </c>
      <c r="H11" s="136"/>
      <c r="I11" s="136"/>
      <c r="J11" s="140"/>
      <c r="K11" s="140"/>
      <c r="L11" s="140"/>
      <c r="U11" s="85">
        <f>ROUNDDOWN(W11/12,2)</f>
        <v>0.17</v>
      </c>
      <c r="V11">
        <f>SUM(F24:G35)+ROUNDDOWN((SUM(F24:G35)/30),0)</f>
        <v>25</v>
      </c>
      <c r="W11">
        <f>+V11/12</f>
        <v>2.0833333333333335</v>
      </c>
    </row>
    <row r="12" spans="1:27" ht="20.399999999999999" customHeight="1" x14ac:dyDescent="0.3">
      <c r="B12" s="178" t="s">
        <v>242</v>
      </c>
      <c r="C12" s="178"/>
      <c r="D12" s="178"/>
      <c r="E12" s="178"/>
      <c r="F12" s="178"/>
      <c r="G12" s="136" t="s">
        <v>9</v>
      </c>
      <c r="H12" s="136"/>
      <c r="I12" s="136"/>
      <c r="J12" s="140"/>
      <c r="K12" s="140"/>
      <c r="L12" s="140"/>
      <c r="U12" s="85"/>
    </row>
    <row r="13" spans="1:27" ht="20.399999999999999" customHeight="1" x14ac:dyDescent="0.3">
      <c r="B13" s="178" t="s">
        <v>243</v>
      </c>
      <c r="C13" s="178"/>
      <c r="D13" s="178"/>
      <c r="E13" s="178"/>
      <c r="F13" s="178"/>
      <c r="G13" s="136" t="s">
        <v>9</v>
      </c>
      <c r="H13" s="136"/>
      <c r="I13" s="136"/>
      <c r="J13" s="140"/>
      <c r="K13" s="140"/>
      <c r="L13" s="140"/>
      <c r="U13" s="85"/>
    </row>
    <row r="14" spans="1:27" ht="20.399999999999999" customHeight="1" x14ac:dyDescent="0.3">
      <c r="B14" s="159" t="s">
        <v>255</v>
      </c>
      <c r="C14" s="159"/>
      <c r="D14" s="159"/>
      <c r="E14" s="159"/>
      <c r="F14" s="159"/>
      <c r="G14" s="159"/>
      <c r="H14" s="159"/>
      <c r="I14" s="159"/>
      <c r="J14" s="159" t="s">
        <v>254</v>
      </c>
      <c r="K14" s="159"/>
      <c r="L14" s="159"/>
      <c r="U14" s="85"/>
    </row>
    <row r="15" spans="1:27" ht="14.4" customHeight="1" x14ac:dyDescent="0.3">
      <c r="B15" s="163" t="s">
        <v>247</v>
      </c>
      <c r="C15" s="163"/>
      <c r="D15" s="163"/>
      <c r="E15" s="163"/>
      <c r="F15" s="163"/>
      <c r="G15" s="136" t="s">
        <v>9</v>
      </c>
      <c r="H15" s="136"/>
      <c r="I15" s="136"/>
      <c r="J15" s="174" t="s">
        <v>9</v>
      </c>
      <c r="K15" s="174"/>
      <c r="L15" s="174"/>
      <c r="U15" s="85"/>
    </row>
    <row r="16" spans="1:27" ht="20.399999999999999" customHeight="1" x14ac:dyDescent="0.3">
      <c r="B16" s="163" t="s">
        <v>248</v>
      </c>
      <c r="C16" s="163"/>
      <c r="D16" s="163"/>
      <c r="E16" s="163"/>
      <c r="F16" s="163"/>
      <c r="G16" s="136" t="s">
        <v>9</v>
      </c>
      <c r="H16" s="136"/>
      <c r="I16" s="136"/>
      <c r="J16" s="174"/>
      <c r="K16" s="174"/>
      <c r="L16" s="174"/>
      <c r="U16" s="85"/>
    </row>
    <row r="17" spans="2:23" ht="15" customHeight="1" x14ac:dyDescent="0.3">
      <c r="B17" s="163" t="s">
        <v>249</v>
      </c>
      <c r="C17" s="163"/>
      <c r="D17" s="163"/>
      <c r="E17" s="163"/>
      <c r="F17" s="163"/>
      <c r="G17" s="136" t="s">
        <v>9</v>
      </c>
      <c r="H17" s="136"/>
      <c r="I17" s="136"/>
      <c r="J17" s="174"/>
      <c r="K17" s="174"/>
      <c r="L17" s="174"/>
      <c r="U17" s="85"/>
    </row>
    <row r="18" spans="2:23" ht="20.399999999999999" customHeight="1" x14ac:dyDescent="0.3">
      <c r="B18" s="163" t="s">
        <v>250</v>
      </c>
      <c r="C18" s="163"/>
      <c r="D18" s="163"/>
      <c r="E18" s="163"/>
      <c r="F18" s="163"/>
      <c r="G18" s="136" t="s">
        <v>9</v>
      </c>
      <c r="H18" s="136"/>
      <c r="I18" s="136"/>
      <c r="J18" s="174"/>
      <c r="K18" s="174"/>
      <c r="L18" s="174"/>
      <c r="U18" s="85"/>
    </row>
    <row r="19" spans="2:23" ht="20.399999999999999" customHeight="1" x14ac:dyDescent="0.3">
      <c r="B19" s="163" t="s">
        <v>251</v>
      </c>
      <c r="C19" s="163"/>
      <c r="D19" s="163"/>
      <c r="E19" s="163"/>
      <c r="F19" s="163"/>
      <c r="G19" s="136" t="s">
        <v>9</v>
      </c>
      <c r="H19" s="136"/>
      <c r="I19" s="136"/>
      <c r="J19" s="174"/>
      <c r="K19" s="174"/>
      <c r="L19" s="174"/>
      <c r="U19" s="85"/>
    </row>
    <row r="20" spans="2:23" ht="41.4" customHeight="1" x14ac:dyDescent="0.3">
      <c r="B20" s="163" t="s">
        <v>252</v>
      </c>
      <c r="C20" s="163"/>
      <c r="D20" s="163"/>
      <c r="E20" s="163"/>
      <c r="F20" s="163"/>
      <c r="G20" s="136" t="s">
        <v>9</v>
      </c>
      <c r="H20" s="136"/>
      <c r="I20" s="136"/>
      <c r="J20" s="174"/>
      <c r="K20" s="174"/>
      <c r="L20" s="174"/>
      <c r="U20" s="85"/>
    </row>
    <row r="21" spans="2:23" ht="20.399999999999999" customHeight="1" x14ac:dyDescent="0.3">
      <c r="B21" s="163" t="s">
        <v>253</v>
      </c>
      <c r="C21" s="163"/>
      <c r="D21" s="163"/>
      <c r="E21" s="163"/>
      <c r="F21" s="163"/>
      <c r="G21" s="136" t="s">
        <v>9</v>
      </c>
      <c r="H21" s="136"/>
      <c r="I21" s="136"/>
      <c r="J21" s="174"/>
      <c r="K21" s="174"/>
      <c r="L21" s="174"/>
      <c r="U21" s="85"/>
    </row>
    <row r="22" spans="2:23" x14ac:dyDescent="0.3">
      <c r="B22" s="159" t="s">
        <v>228</v>
      </c>
      <c r="C22" s="159"/>
      <c r="D22" s="159"/>
      <c r="E22" s="159"/>
      <c r="F22" s="159"/>
      <c r="G22" s="159"/>
      <c r="H22" s="159"/>
      <c r="I22" s="159"/>
      <c r="J22" s="159"/>
      <c r="K22" s="159"/>
      <c r="L22" s="159"/>
      <c r="W22" t="e">
        <f>+#REF!*12</f>
        <v>#REF!</v>
      </c>
    </row>
    <row r="23" spans="2:23" ht="29.4" customHeight="1" x14ac:dyDescent="0.3">
      <c r="B23" s="87" t="s">
        <v>229</v>
      </c>
      <c r="C23" s="87" t="s">
        <v>230</v>
      </c>
      <c r="D23" s="87" t="s">
        <v>231</v>
      </c>
      <c r="E23" s="87" t="s">
        <v>232</v>
      </c>
      <c r="F23" s="87" t="s">
        <v>233</v>
      </c>
      <c r="G23" s="87" t="s">
        <v>225</v>
      </c>
      <c r="H23" s="88" t="s">
        <v>245</v>
      </c>
      <c r="I23" s="88" t="s">
        <v>246</v>
      </c>
      <c r="J23" s="161" t="s">
        <v>234</v>
      </c>
      <c r="K23" s="161"/>
      <c r="L23" s="161"/>
    </row>
    <row r="24" spans="2:23" ht="31.2" customHeight="1" x14ac:dyDescent="0.3">
      <c r="B24" s="124" t="s">
        <v>364</v>
      </c>
      <c r="C24" s="89">
        <v>42614</v>
      </c>
      <c r="D24" s="89">
        <v>43654</v>
      </c>
      <c r="E24" s="87">
        <f>IF(D24&gt;1,(DATEDIF(C24,D24,"Y")),"")</f>
        <v>2</v>
      </c>
      <c r="F24" s="90">
        <f>IF(D24&gt;1,(DATEDIF(C24,D24,"Ym")),"")</f>
        <v>10</v>
      </c>
      <c r="G24" s="91">
        <f>IF(D24&gt;1,(DATEDIF(C24,D24,"md")),"")</f>
        <v>7</v>
      </c>
      <c r="H24" s="10" t="s">
        <v>10</v>
      </c>
      <c r="I24" s="10" t="s">
        <v>110</v>
      </c>
      <c r="J24" s="161"/>
      <c r="K24" s="161"/>
      <c r="L24" s="161"/>
    </row>
    <row r="25" spans="2:23" ht="15" customHeight="1" x14ac:dyDescent="0.3">
      <c r="B25" s="87" t="s">
        <v>365</v>
      </c>
      <c r="C25" s="89">
        <v>43655</v>
      </c>
      <c r="D25" s="89">
        <v>44994</v>
      </c>
      <c r="E25" s="87">
        <f>IF(D25&gt;1,(DATEDIF(C25,D25,"Y")),"")</f>
        <v>3</v>
      </c>
      <c r="F25" s="90">
        <f>IF(D25&gt;1,(DATEDIF(C25,D25,"Ym")),"")</f>
        <v>8</v>
      </c>
      <c r="G25" s="91">
        <f>IF(D25&gt;1,(DATEDIF(C25,D25,"md")),"")</f>
        <v>0</v>
      </c>
      <c r="H25" s="10" t="s">
        <v>9</v>
      </c>
      <c r="I25" s="10" t="s">
        <v>10</v>
      </c>
      <c r="J25" s="5" t="s">
        <v>235</v>
      </c>
      <c r="K25" s="5" t="s">
        <v>233</v>
      </c>
      <c r="L25" s="5" t="s">
        <v>225</v>
      </c>
    </row>
    <row r="26" spans="2:23" ht="15" customHeight="1" x14ac:dyDescent="0.3">
      <c r="B26" s="87"/>
      <c r="C26" s="89"/>
      <c r="D26" s="89"/>
      <c r="E26" s="87"/>
      <c r="F26" s="90" t="str">
        <f t="shared" ref="F26:F35" si="0">IF(D26&gt;1,(DATEDIF(C26,D26,"Ym")),"")</f>
        <v/>
      </c>
      <c r="G26" s="91" t="str">
        <f t="shared" ref="G26:G35" si="1">IF(D26&gt;1,(DATEDIF(C26,D26,"md")),"")</f>
        <v/>
      </c>
      <c r="H26" s="10"/>
      <c r="I26" s="10"/>
      <c r="J26" s="86">
        <f>SUM(E24:E35)+U11</f>
        <v>5.17</v>
      </c>
      <c r="K26" s="86">
        <f>+(W11-U11)</f>
        <v>1.9133333333333336</v>
      </c>
      <c r="L26" s="5">
        <f>IF(SUM(G24:G35)&gt;=30,SUM(G24:G35)-(W8*30),SUM(G24:G35))</f>
        <v>7</v>
      </c>
    </row>
    <row r="27" spans="2:23" ht="15" customHeight="1" x14ac:dyDescent="0.3">
      <c r="B27" s="87"/>
      <c r="C27" s="89"/>
      <c r="D27" s="89"/>
      <c r="E27" s="87" t="str">
        <f t="shared" ref="E27:E34" si="2">IF(D27&gt;1,(DATEDIF(C27,D27,"Y")),"")</f>
        <v/>
      </c>
      <c r="F27" s="90" t="str">
        <f t="shared" si="0"/>
        <v/>
      </c>
      <c r="G27" s="91" t="str">
        <f t="shared" si="1"/>
        <v/>
      </c>
      <c r="H27" s="10"/>
      <c r="I27" s="10"/>
      <c r="J27" s="169" t="s">
        <v>236</v>
      </c>
      <c r="K27" s="169"/>
      <c r="L27" s="169"/>
    </row>
    <row r="28" spans="2:23" ht="15" customHeight="1" x14ac:dyDescent="0.3">
      <c r="B28" s="87" t="s">
        <v>11</v>
      </c>
      <c r="C28" s="89"/>
      <c r="D28" s="89"/>
      <c r="E28" s="87" t="str">
        <f>IF(D28&gt;1,(DATEDIF(C28,D28,"Y")),"")</f>
        <v/>
      </c>
      <c r="F28" s="90" t="str">
        <f t="shared" si="0"/>
        <v/>
      </c>
      <c r="G28" s="91" t="str">
        <f t="shared" si="1"/>
        <v/>
      </c>
      <c r="H28" s="10"/>
      <c r="I28" s="10"/>
      <c r="J28" s="170" t="s">
        <v>266</v>
      </c>
      <c r="K28" s="170"/>
      <c r="L28" s="94" t="s">
        <v>10</v>
      </c>
    </row>
    <row r="29" spans="2:23" ht="43.8" customHeight="1" x14ac:dyDescent="0.3">
      <c r="B29" s="125" t="s">
        <v>366</v>
      </c>
      <c r="C29" s="89"/>
      <c r="D29" s="89"/>
      <c r="E29" s="87" t="str">
        <f t="shared" si="2"/>
        <v/>
      </c>
      <c r="F29" s="90" t="str">
        <f t="shared" si="0"/>
        <v/>
      </c>
      <c r="G29" s="91" t="str">
        <f t="shared" si="1"/>
        <v/>
      </c>
      <c r="H29" s="10"/>
      <c r="I29" s="10"/>
      <c r="J29" s="170"/>
      <c r="K29" s="170"/>
      <c r="L29" s="95">
        <v>0</v>
      </c>
    </row>
    <row r="30" spans="2:23" ht="15" customHeight="1" x14ac:dyDescent="0.3">
      <c r="B30" s="87"/>
      <c r="C30" s="92"/>
      <c r="D30" s="92"/>
      <c r="E30" s="87" t="str">
        <f t="shared" si="2"/>
        <v/>
      </c>
      <c r="F30" s="90" t="str">
        <f t="shared" si="0"/>
        <v/>
      </c>
      <c r="G30" s="91" t="str">
        <f t="shared" si="1"/>
        <v/>
      </c>
      <c r="H30" s="10"/>
      <c r="I30" s="10"/>
      <c r="J30" s="170" t="s">
        <v>267</v>
      </c>
      <c r="K30" s="170"/>
      <c r="L30" s="94" t="s">
        <v>9</v>
      </c>
    </row>
    <row r="31" spans="2:23" ht="41.4" customHeight="1" x14ac:dyDescent="0.3">
      <c r="B31" s="87"/>
      <c r="C31" s="92"/>
      <c r="D31" s="92"/>
      <c r="E31" s="87"/>
      <c r="F31" s="90"/>
      <c r="G31" s="91"/>
      <c r="H31" s="10"/>
      <c r="I31" s="10"/>
      <c r="J31" s="170"/>
      <c r="K31" s="170"/>
      <c r="L31" s="95">
        <v>10</v>
      </c>
    </row>
    <row r="32" spans="2:23" ht="15" customHeight="1" x14ac:dyDescent="0.3">
      <c r="B32" s="87"/>
      <c r="C32" s="92"/>
      <c r="D32" s="92"/>
      <c r="E32" s="87"/>
      <c r="F32" s="90"/>
      <c r="G32" s="91"/>
      <c r="H32" s="10"/>
      <c r="I32" s="10"/>
      <c r="J32" s="170" t="s">
        <v>268</v>
      </c>
      <c r="K32" s="170"/>
      <c r="L32" s="94" t="s">
        <v>9</v>
      </c>
    </row>
    <row r="33" spans="2:23" ht="15" customHeight="1" x14ac:dyDescent="0.3">
      <c r="B33" s="87"/>
      <c r="C33" s="92"/>
      <c r="D33" s="92"/>
      <c r="E33" s="87" t="str">
        <f t="shared" si="2"/>
        <v/>
      </c>
      <c r="F33" s="90" t="str">
        <f t="shared" si="0"/>
        <v/>
      </c>
      <c r="G33" s="91" t="str">
        <f t="shared" si="1"/>
        <v/>
      </c>
      <c r="H33" s="10"/>
      <c r="I33" s="10"/>
      <c r="J33" s="170"/>
      <c r="K33" s="170"/>
      <c r="L33" s="95">
        <v>4</v>
      </c>
    </row>
    <row r="34" spans="2:23" ht="15" customHeight="1" x14ac:dyDescent="0.3">
      <c r="B34" s="87"/>
      <c r="C34" s="92"/>
      <c r="D34" s="92"/>
      <c r="E34" s="87" t="str">
        <f t="shared" si="2"/>
        <v/>
      </c>
      <c r="F34" s="90" t="str">
        <f t="shared" si="0"/>
        <v/>
      </c>
      <c r="G34" s="91" t="str">
        <f t="shared" si="1"/>
        <v/>
      </c>
      <c r="H34" s="10"/>
      <c r="I34" s="10"/>
      <c r="J34" s="171" t="s">
        <v>237</v>
      </c>
      <c r="K34" s="171"/>
      <c r="L34" s="172">
        <f>+L33+L29+L31</f>
        <v>14</v>
      </c>
    </row>
    <row r="35" spans="2:23" ht="15" customHeight="1" x14ac:dyDescent="0.3">
      <c r="B35" s="87"/>
      <c r="C35" s="92"/>
      <c r="D35" s="92"/>
      <c r="E35" s="87"/>
      <c r="F35" s="90" t="str">
        <f t="shared" si="0"/>
        <v/>
      </c>
      <c r="G35" s="91" t="str">
        <f t="shared" si="1"/>
        <v/>
      </c>
      <c r="H35" s="10"/>
      <c r="I35" s="10"/>
      <c r="J35" s="171"/>
      <c r="K35" s="171"/>
      <c r="L35" s="173"/>
    </row>
    <row r="36" spans="2:23" ht="22.2" customHeight="1" x14ac:dyDescent="0.45">
      <c r="B36" s="164" t="s">
        <v>238</v>
      </c>
      <c r="C36" s="164"/>
      <c r="D36" s="164"/>
      <c r="E36" s="164"/>
      <c r="F36" s="164"/>
      <c r="G36" s="164"/>
      <c r="H36" s="164"/>
      <c r="I36" s="164"/>
      <c r="J36" s="164"/>
      <c r="K36" s="164"/>
      <c r="L36" s="164"/>
    </row>
    <row r="37" spans="2:23" ht="16.8" customHeight="1" thickBot="1" x14ac:dyDescent="0.35">
      <c r="B37" s="165" t="s">
        <v>226</v>
      </c>
      <c r="C37" s="165" t="s">
        <v>227</v>
      </c>
      <c r="D37" s="165" t="s">
        <v>368</v>
      </c>
      <c r="E37" s="165"/>
      <c r="F37" s="165"/>
      <c r="G37" s="165"/>
      <c r="H37" s="165"/>
      <c r="I37" s="165"/>
      <c r="J37" s="165" t="s">
        <v>11</v>
      </c>
      <c r="K37" s="165"/>
      <c r="L37" s="165"/>
      <c r="W37" t="s">
        <v>225</v>
      </c>
    </row>
    <row r="38" spans="2:23" ht="7.2" customHeight="1" x14ac:dyDescent="0.3">
      <c r="B38" s="165"/>
      <c r="C38" s="165"/>
      <c r="D38" s="165"/>
      <c r="E38" s="165"/>
      <c r="F38" s="165"/>
      <c r="G38" s="165"/>
      <c r="H38" s="165"/>
      <c r="I38" s="165"/>
      <c r="J38" s="165"/>
      <c r="K38" s="165"/>
      <c r="L38" s="165"/>
      <c r="W38" s="84">
        <f>ROUNDDOWN((SUM(G52:G61)/30),0)</f>
        <v>0</v>
      </c>
    </row>
    <row r="39" spans="2:23" ht="60.6" customHeight="1" x14ac:dyDescent="0.3">
      <c r="B39" s="166" t="s">
        <v>256</v>
      </c>
      <c r="C39" s="166"/>
      <c r="D39" s="166"/>
      <c r="E39" s="166"/>
      <c r="F39" s="166"/>
      <c r="G39" s="136" t="s">
        <v>9</v>
      </c>
      <c r="H39" s="136"/>
      <c r="I39" s="136"/>
      <c r="J39" s="140" t="s">
        <v>8</v>
      </c>
      <c r="K39" s="140"/>
      <c r="L39" s="140"/>
    </row>
    <row r="40" spans="2:23" ht="24" customHeight="1" x14ac:dyDescent="0.3">
      <c r="B40" s="166" t="s">
        <v>257</v>
      </c>
      <c r="C40" s="166"/>
      <c r="D40" s="166"/>
      <c r="E40" s="166"/>
      <c r="F40" s="166"/>
      <c r="G40" s="136" t="s">
        <v>9</v>
      </c>
      <c r="H40" s="136"/>
      <c r="I40" s="136"/>
      <c r="J40" s="140"/>
      <c r="K40" s="140"/>
      <c r="L40" s="140"/>
    </row>
    <row r="41" spans="2:23" ht="13.2" customHeight="1" x14ac:dyDescent="0.3">
      <c r="B41" s="166" t="s">
        <v>258</v>
      </c>
      <c r="C41" s="166"/>
      <c r="D41" s="166"/>
      <c r="E41" s="166"/>
      <c r="F41" s="166"/>
      <c r="G41" s="136" t="s">
        <v>9</v>
      </c>
      <c r="H41" s="136"/>
      <c r="I41" s="136"/>
      <c r="J41" s="140"/>
      <c r="K41" s="140"/>
      <c r="L41" s="140"/>
    </row>
    <row r="42" spans="2:23" ht="24.6" customHeight="1" x14ac:dyDescent="0.3">
      <c r="B42" s="167" t="s">
        <v>255</v>
      </c>
      <c r="C42" s="167"/>
      <c r="D42" s="167"/>
      <c r="E42" s="167"/>
      <c r="F42" s="167"/>
      <c r="G42" s="167"/>
      <c r="H42" s="167"/>
      <c r="I42" s="167"/>
      <c r="J42" s="159" t="s">
        <v>254</v>
      </c>
      <c r="K42" s="159"/>
      <c r="L42" s="159"/>
    </row>
    <row r="43" spans="2:23" ht="19.95" customHeight="1" x14ac:dyDescent="0.3">
      <c r="B43" s="163" t="s">
        <v>247</v>
      </c>
      <c r="C43" s="163"/>
      <c r="D43" s="163"/>
      <c r="E43" s="163"/>
      <c r="F43" s="163"/>
      <c r="G43" s="136" t="s">
        <v>9</v>
      </c>
      <c r="H43" s="136"/>
      <c r="I43" s="136"/>
      <c r="J43" s="136" t="s">
        <v>8</v>
      </c>
      <c r="K43" s="136"/>
      <c r="L43" s="136"/>
    </row>
    <row r="44" spans="2:23" ht="19.95" customHeight="1" x14ac:dyDescent="0.3">
      <c r="B44" s="163" t="s">
        <v>248</v>
      </c>
      <c r="C44" s="163"/>
      <c r="D44" s="163"/>
      <c r="E44" s="163"/>
      <c r="F44" s="163"/>
      <c r="G44" s="136" t="s">
        <v>9</v>
      </c>
      <c r="H44" s="136"/>
      <c r="I44" s="136"/>
      <c r="J44" s="136"/>
      <c r="K44" s="136"/>
      <c r="L44" s="136"/>
    </row>
    <row r="45" spans="2:23" ht="19.95" customHeight="1" x14ac:dyDescent="0.3">
      <c r="B45" s="163" t="s">
        <v>249</v>
      </c>
      <c r="C45" s="163"/>
      <c r="D45" s="163"/>
      <c r="E45" s="163"/>
      <c r="F45" s="163"/>
      <c r="G45" s="136" t="s">
        <v>9</v>
      </c>
      <c r="H45" s="136"/>
      <c r="I45" s="136"/>
      <c r="J45" s="136"/>
      <c r="K45" s="136"/>
      <c r="L45" s="136"/>
    </row>
    <row r="46" spans="2:23" ht="19.95" customHeight="1" x14ac:dyDescent="0.3">
      <c r="B46" s="163" t="s">
        <v>250</v>
      </c>
      <c r="C46" s="163"/>
      <c r="D46" s="163"/>
      <c r="E46" s="163"/>
      <c r="F46" s="163"/>
      <c r="G46" s="136" t="s">
        <v>110</v>
      </c>
      <c r="H46" s="136"/>
      <c r="I46" s="136"/>
      <c r="J46" s="136"/>
      <c r="K46" s="136"/>
      <c r="L46" s="136"/>
    </row>
    <row r="47" spans="2:23" ht="19.95" customHeight="1" x14ac:dyDescent="0.3">
      <c r="B47" s="168" t="s">
        <v>251</v>
      </c>
      <c r="C47" s="168"/>
      <c r="D47" s="168"/>
      <c r="E47" s="168"/>
      <c r="F47" s="168"/>
      <c r="G47" s="136" t="s">
        <v>9</v>
      </c>
      <c r="H47" s="136"/>
      <c r="I47" s="136"/>
      <c r="J47" s="136"/>
      <c r="K47" s="136"/>
      <c r="L47" s="136"/>
    </row>
    <row r="48" spans="2:23" ht="35.4" customHeight="1" x14ac:dyDescent="0.3">
      <c r="B48" s="163" t="s">
        <v>252</v>
      </c>
      <c r="C48" s="163"/>
      <c r="D48" s="163"/>
      <c r="E48" s="163"/>
      <c r="F48" s="163"/>
      <c r="G48" s="136" t="s">
        <v>9</v>
      </c>
      <c r="H48" s="136"/>
      <c r="I48" s="136"/>
      <c r="J48" s="136"/>
      <c r="K48" s="136"/>
      <c r="L48" s="136"/>
    </row>
    <row r="49" spans="2:28" ht="37.799999999999997" customHeight="1" x14ac:dyDescent="0.3">
      <c r="B49" s="163" t="s">
        <v>253</v>
      </c>
      <c r="C49" s="163"/>
      <c r="D49" s="163"/>
      <c r="E49" s="163"/>
      <c r="F49" s="163"/>
      <c r="G49" s="136" t="s">
        <v>9</v>
      </c>
      <c r="H49" s="136"/>
      <c r="I49" s="136"/>
      <c r="J49" s="136"/>
      <c r="K49" s="136"/>
      <c r="L49" s="136"/>
    </row>
    <row r="50" spans="2:28" x14ac:dyDescent="0.3">
      <c r="B50" s="159" t="s">
        <v>228</v>
      </c>
      <c r="C50" s="159"/>
      <c r="D50" s="159"/>
      <c r="E50" s="159"/>
      <c r="F50" s="159"/>
      <c r="G50" s="159"/>
      <c r="H50" s="159"/>
      <c r="I50" s="159"/>
      <c r="J50" s="159"/>
      <c r="K50" s="159"/>
      <c r="L50" s="159"/>
    </row>
    <row r="51" spans="2:28" ht="31.8" x14ac:dyDescent="0.3">
      <c r="B51" s="87" t="s">
        <v>229</v>
      </c>
      <c r="C51" s="87" t="s">
        <v>230</v>
      </c>
      <c r="D51" s="87" t="s">
        <v>231</v>
      </c>
      <c r="E51" s="87" t="s">
        <v>232</v>
      </c>
      <c r="F51" s="87" t="s">
        <v>233</v>
      </c>
      <c r="G51" s="87" t="s">
        <v>225</v>
      </c>
      <c r="H51" s="88" t="s">
        <v>245</v>
      </c>
      <c r="I51" s="88" t="s">
        <v>246</v>
      </c>
      <c r="J51" s="161" t="s">
        <v>234</v>
      </c>
      <c r="K51" s="161"/>
      <c r="L51" s="161"/>
    </row>
    <row r="52" spans="2:28" x14ac:dyDescent="0.3">
      <c r="B52" s="87" t="s">
        <v>369</v>
      </c>
      <c r="C52" s="89">
        <v>35565</v>
      </c>
      <c r="D52" s="89">
        <v>44614</v>
      </c>
      <c r="E52" s="87">
        <f>IF(D52&gt;1,(DATEDIF(C52,D52,"Y")),"")</f>
        <v>24</v>
      </c>
      <c r="F52" s="90">
        <f>IF(D52&gt;1,(DATEDIF(C52,D52,"Ym")),"")</f>
        <v>9</v>
      </c>
      <c r="G52" s="91">
        <f>IF(D52&gt;1,(DATEDIF(C52,D52,"md")),"")</f>
        <v>7</v>
      </c>
      <c r="H52" s="10" t="s">
        <v>9</v>
      </c>
      <c r="I52" s="10" t="s">
        <v>9</v>
      </c>
      <c r="J52" s="161"/>
      <c r="K52" s="161"/>
      <c r="L52" s="161"/>
    </row>
    <row r="53" spans="2:28" x14ac:dyDescent="0.3">
      <c r="B53" s="87"/>
      <c r="C53" s="89"/>
      <c r="D53" s="89"/>
      <c r="E53" s="87" t="str">
        <f>IF(D53&gt;1,(DATEDIF(C53,D53,"Y")),"")</f>
        <v/>
      </c>
      <c r="F53" s="90" t="str">
        <f>IF(D53&gt;1,(DATEDIF(C53,D53,"Ym")),"")</f>
        <v/>
      </c>
      <c r="G53" s="91" t="str">
        <f>IF(D53&gt;1,(DATEDIF(C53,D53,"md")),"")</f>
        <v/>
      </c>
      <c r="H53" s="10"/>
      <c r="I53" s="10"/>
      <c r="J53" s="5" t="s">
        <v>235</v>
      </c>
      <c r="K53" s="5" t="s">
        <v>233</v>
      </c>
      <c r="L53" s="5" t="s">
        <v>225</v>
      </c>
    </row>
    <row r="54" spans="2:28" x14ac:dyDescent="0.3">
      <c r="B54" s="87"/>
      <c r="C54" s="89"/>
      <c r="D54" s="89"/>
      <c r="E54" s="87" t="str">
        <f t="shared" ref="E54:E60" si="3">IF(D54&gt;1,(DATEDIF(C54,D54,"Y")),"")</f>
        <v/>
      </c>
      <c r="F54" s="90" t="str">
        <f t="shared" ref="F54:F61" si="4">IF(D54&gt;1,(DATEDIF(C54,D54,"Ym")),"")</f>
        <v/>
      </c>
      <c r="G54" s="91" t="str">
        <f t="shared" ref="G54:G61" si="5">IF(D54&gt;1,(DATEDIF(C54,D54,"md")),"")</f>
        <v/>
      </c>
      <c r="H54" s="10"/>
      <c r="I54" s="10"/>
      <c r="J54" s="86">
        <f>SUM(E52:E61)+U39</f>
        <v>24</v>
      </c>
      <c r="K54" s="86">
        <f>+(W39-U39)</f>
        <v>0</v>
      </c>
      <c r="L54" s="5">
        <f>IF(SUM(G52:G61)&gt;=30,SUM(G52:G61)-(W36*30),SUM(G52:G61))</f>
        <v>7</v>
      </c>
    </row>
    <row r="55" spans="2:28" ht="15.6" x14ac:dyDescent="0.3">
      <c r="B55" s="87"/>
      <c r="C55" s="89"/>
      <c r="D55" s="89"/>
      <c r="E55" s="87" t="str">
        <f t="shared" si="3"/>
        <v/>
      </c>
      <c r="F55" s="90" t="str">
        <f t="shared" si="4"/>
        <v/>
      </c>
      <c r="G55" s="91" t="str">
        <f t="shared" si="5"/>
        <v/>
      </c>
      <c r="H55" s="10"/>
      <c r="I55" s="10"/>
      <c r="J55" s="162" t="s">
        <v>11</v>
      </c>
      <c r="K55" s="162"/>
      <c r="L55" s="162"/>
    </row>
    <row r="56" spans="2:28" ht="14.4" customHeight="1" x14ac:dyDescent="0.3">
      <c r="B56" s="87"/>
      <c r="C56" s="89"/>
      <c r="D56" s="89"/>
      <c r="E56" s="87" t="str">
        <f t="shared" si="3"/>
        <v/>
      </c>
      <c r="F56" s="90" t="str">
        <f t="shared" si="4"/>
        <v/>
      </c>
      <c r="G56" s="91" t="str">
        <f t="shared" si="5"/>
        <v/>
      </c>
      <c r="H56" s="10"/>
      <c r="I56" s="10"/>
      <c r="J56" s="175" t="s">
        <v>344</v>
      </c>
      <c r="K56" s="175"/>
      <c r="L56" s="175"/>
      <c r="AB56">
        <v>0</v>
      </c>
    </row>
    <row r="57" spans="2:28" ht="14.4" customHeight="1" x14ac:dyDescent="0.3">
      <c r="B57" s="87"/>
      <c r="C57" s="89"/>
      <c r="D57" s="89"/>
      <c r="E57" s="87" t="str">
        <f t="shared" si="3"/>
        <v/>
      </c>
      <c r="F57" s="90" t="str">
        <f t="shared" si="4"/>
        <v/>
      </c>
      <c r="G57" s="91" t="str">
        <f t="shared" si="5"/>
        <v/>
      </c>
      <c r="H57" s="10"/>
      <c r="I57" s="10"/>
      <c r="J57" s="175"/>
      <c r="K57" s="175"/>
      <c r="L57" s="175"/>
      <c r="AB57">
        <v>15</v>
      </c>
    </row>
    <row r="58" spans="2:28" ht="14.4" customHeight="1" x14ac:dyDescent="0.3">
      <c r="B58" s="87"/>
      <c r="C58" s="92"/>
      <c r="D58" s="92"/>
      <c r="E58" s="87" t="str">
        <f t="shared" si="3"/>
        <v/>
      </c>
      <c r="F58" s="90" t="str">
        <f t="shared" si="4"/>
        <v/>
      </c>
      <c r="G58" s="91" t="str">
        <f t="shared" si="5"/>
        <v/>
      </c>
      <c r="H58" s="10"/>
      <c r="I58" s="10"/>
      <c r="J58" s="175"/>
      <c r="K58" s="175"/>
      <c r="L58" s="175"/>
    </row>
    <row r="59" spans="2:28" x14ac:dyDescent="0.3">
      <c r="B59" s="87"/>
      <c r="C59" s="92"/>
      <c r="D59" s="92"/>
      <c r="E59" s="87" t="str">
        <f t="shared" si="3"/>
        <v/>
      </c>
      <c r="F59" s="90" t="str">
        <f t="shared" si="4"/>
        <v/>
      </c>
      <c r="G59" s="91" t="str">
        <f t="shared" si="5"/>
        <v/>
      </c>
      <c r="H59" s="10"/>
      <c r="I59" s="10"/>
      <c r="J59" s="175"/>
      <c r="K59" s="175"/>
      <c r="L59" s="175"/>
    </row>
    <row r="60" spans="2:28" ht="14.4" customHeight="1" x14ac:dyDescent="0.3">
      <c r="B60" s="87"/>
      <c r="C60" s="92"/>
      <c r="D60" s="92"/>
      <c r="E60" s="87" t="str">
        <f t="shared" si="3"/>
        <v/>
      </c>
      <c r="F60" s="90" t="str">
        <f t="shared" si="4"/>
        <v/>
      </c>
      <c r="G60" s="91" t="str">
        <f t="shared" si="5"/>
        <v/>
      </c>
      <c r="H60" s="10"/>
      <c r="I60" s="10"/>
      <c r="J60" s="175"/>
      <c r="K60" s="175"/>
      <c r="L60" s="175"/>
    </row>
    <row r="61" spans="2:28" ht="14.4" customHeight="1" x14ac:dyDescent="0.3">
      <c r="B61" s="87"/>
      <c r="C61" s="92"/>
      <c r="D61" s="92"/>
      <c r="E61" s="87"/>
      <c r="F61" s="90" t="str">
        <f t="shared" si="4"/>
        <v/>
      </c>
      <c r="G61" s="91" t="str">
        <f t="shared" si="5"/>
        <v/>
      </c>
      <c r="H61" s="10"/>
      <c r="I61" s="10"/>
      <c r="J61" s="175"/>
      <c r="K61" s="175"/>
      <c r="L61" s="175"/>
    </row>
    <row r="62" spans="2:28" ht="23.4" x14ac:dyDescent="0.45">
      <c r="B62" s="164" t="s">
        <v>239</v>
      </c>
      <c r="C62" s="164"/>
      <c r="D62" s="164"/>
      <c r="E62" s="164"/>
      <c r="F62" s="164"/>
      <c r="G62" s="164"/>
      <c r="H62" s="164"/>
      <c r="I62" s="164"/>
      <c r="J62" s="164"/>
      <c r="K62" s="164"/>
      <c r="L62" s="164"/>
    </row>
    <row r="63" spans="2:28" x14ac:dyDescent="0.3">
      <c r="B63" s="165" t="s">
        <v>226</v>
      </c>
      <c r="C63" s="165" t="s">
        <v>227</v>
      </c>
      <c r="D63" s="165" t="s">
        <v>370</v>
      </c>
      <c r="E63" s="165"/>
      <c r="F63" s="165"/>
      <c r="G63" s="165"/>
      <c r="H63" s="165"/>
      <c r="I63" s="165"/>
      <c r="J63" s="165" t="s">
        <v>11</v>
      </c>
      <c r="K63" s="165"/>
      <c r="L63" s="165"/>
    </row>
    <row r="64" spans="2:28" x14ac:dyDescent="0.3">
      <c r="B64" s="165"/>
      <c r="C64" s="165"/>
      <c r="D64" s="165"/>
      <c r="E64" s="165"/>
      <c r="F64" s="165"/>
      <c r="G64" s="165"/>
      <c r="H64" s="165"/>
      <c r="I64" s="165"/>
      <c r="J64" s="165"/>
      <c r="K64" s="165"/>
      <c r="L64" s="165"/>
    </row>
    <row r="65" spans="2:12" ht="57" customHeight="1" x14ac:dyDescent="0.3">
      <c r="B65" s="166" t="s">
        <v>256</v>
      </c>
      <c r="C65" s="166"/>
      <c r="D65" s="166"/>
      <c r="E65" s="166"/>
      <c r="F65" s="166"/>
      <c r="G65" s="136" t="s">
        <v>9</v>
      </c>
      <c r="H65" s="136"/>
      <c r="I65" s="136"/>
      <c r="J65" s="140" t="s">
        <v>8</v>
      </c>
      <c r="K65" s="140"/>
      <c r="L65" s="140"/>
    </row>
    <row r="66" spans="2:12" ht="31.2" customHeight="1" x14ac:dyDescent="0.3">
      <c r="B66" s="166" t="s">
        <v>257</v>
      </c>
      <c r="C66" s="166"/>
      <c r="D66" s="166"/>
      <c r="E66" s="166"/>
      <c r="F66" s="166"/>
      <c r="G66" s="136" t="s">
        <v>9</v>
      </c>
      <c r="H66" s="136"/>
      <c r="I66" s="136"/>
      <c r="J66" s="140"/>
      <c r="K66" s="140"/>
      <c r="L66" s="140"/>
    </row>
    <row r="67" spans="2:12" x14ac:dyDescent="0.3">
      <c r="B67" s="166" t="s">
        <v>258</v>
      </c>
      <c r="C67" s="166"/>
      <c r="D67" s="166"/>
      <c r="E67" s="166"/>
      <c r="F67" s="166"/>
      <c r="G67" s="136" t="s">
        <v>9</v>
      </c>
      <c r="H67" s="136"/>
      <c r="I67" s="136"/>
      <c r="J67" s="140"/>
      <c r="K67" s="140"/>
      <c r="L67" s="140"/>
    </row>
    <row r="68" spans="2:12" x14ac:dyDescent="0.3">
      <c r="B68" s="167" t="s">
        <v>255</v>
      </c>
      <c r="C68" s="167"/>
      <c r="D68" s="167"/>
      <c r="E68" s="167"/>
      <c r="F68" s="167"/>
      <c r="G68" s="167"/>
      <c r="H68" s="167"/>
      <c r="I68" s="167"/>
      <c r="J68" s="159" t="s">
        <v>254</v>
      </c>
      <c r="K68" s="159"/>
      <c r="L68" s="159"/>
    </row>
    <row r="69" spans="2:12" x14ac:dyDescent="0.3">
      <c r="B69" s="163" t="s">
        <v>247</v>
      </c>
      <c r="C69" s="163"/>
      <c r="D69" s="163"/>
      <c r="E69" s="163"/>
      <c r="F69" s="163"/>
      <c r="G69" s="136" t="s">
        <v>9</v>
      </c>
      <c r="H69" s="136"/>
      <c r="I69" s="136"/>
      <c r="J69" s="136" t="s">
        <v>9</v>
      </c>
      <c r="K69" s="136"/>
      <c r="L69" s="136"/>
    </row>
    <row r="70" spans="2:12" x14ac:dyDescent="0.3">
      <c r="B70" s="163" t="s">
        <v>248</v>
      </c>
      <c r="C70" s="163"/>
      <c r="D70" s="163"/>
      <c r="E70" s="163"/>
      <c r="F70" s="163"/>
      <c r="G70" s="136" t="s">
        <v>9</v>
      </c>
      <c r="H70" s="136"/>
      <c r="I70" s="136"/>
      <c r="J70" s="136"/>
      <c r="K70" s="136"/>
      <c r="L70" s="136"/>
    </row>
    <row r="71" spans="2:12" x14ac:dyDescent="0.3">
      <c r="B71" s="163" t="s">
        <v>249</v>
      </c>
      <c r="C71" s="163"/>
      <c r="D71" s="163"/>
      <c r="E71" s="163"/>
      <c r="F71" s="163"/>
      <c r="G71" s="136" t="s">
        <v>9</v>
      </c>
      <c r="H71" s="136"/>
      <c r="I71" s="136"/>
      <c r="J71" s="136"/>
      <c r="K71" s="136"/>
      <c r="L71" s="136"/>
    </row>
    <row r="72" spans="2:12" ht="20.399999999999999" customHeight="1" x14ac:dyDescent="0.3">
      <c r="B72" s="163" t="s">
        <v>250</v>
      </c>
      <c r="C72" s="163"/>
      <c r="D72" s="163"/>
      <c r="E72" s="163"/>
      <c r="F72" s="163"/>
      <c r="G72" s="136" t="s">
        <v>9</v>
      </c>
      <c r="H72" s="136"/>
      <c r="I72" s="136"/>
      <c r="J72" s="136"/>
      <c r="K72" s="136"/>
      <c r="L72" s="136"/>
    </row>
    <row r="73" spans="2:12" ht="21" customHeight="1" x14ac:dyDescent="0.3">
      <c r="B73" s="163" t="s">
        <v>251</v>
      </c>
      <c r="C73" s="163"/>
      <c r="D73" s="163"/>
      <c r="E73" s="163"/>
      <c r="F73" s="163"/>
      <c r="G73" s="136" t="s">
        <v>9</v>
      </c>
      <c r="H73" s="136"/>
      <c r="I73" s="136"/>
      <c r="J73" s="136"/>
      <c r="K73" s="136"/>
      <c r="L73" s="136"/>
    </row>
    <row r="74" spans="2:12" ht="24" customHeight="1" x14ac:dyDescent="0.3">
      <c r="B74" s="163" t="s">
        <v>252</v>
      </c>
      <c r="C74" s="163"/>
      <c r="D74" s="163"/>
      <c r="E74" s="163"/>
      <c r="F74" s="163"/>
      <c r="G74" s="136" t="s">
        <v>9</v>
      </c>
      <c r="H74" s="136"/>
      <c r="I74" s="136"/>
      <c r="J74" s="136"/>
      <c r="K74" s="136"/>
      <c r="L74" s="136"/>
    </row>
    <row r="75" spans="2:12" ht="24" customHeight="1" x14ac:dyDescent="0.3">
      <c r="B75" s="163" t="s">
        <v>253</v>
      </c>
      <c r="C75" s="163"/>
      <c r="D75" s="163"/>
      <c r="E75" s="163"/>
      <c r="F75" s="163"/>
      <c r="G75" s="136" t="s">
        <v>9</v>
      </c>
      <c r="H75" s="136"/>
      <c r="I75" s="136"/>
      <c r="J75" s="136"/>
      <c r="K75" s="136"/>
      <c r="L75" s="136"/>
    </row>
    <row r="76" spans="2:12" x14ac:dyDescent="0.3">
      <c r="B76" s="159" t="s">
        <v>228</v>
      </c>
      <c r="C76" s="159"/>
      <c r="D76" s="159"/>
      <c r="E76" s="159"/>
      <c r="F76" s="159"/>
      <c r="G76" s="159"/>
      <c r="H76" s="159"/>
      <c r="I76" s="159"/>
      <c r="J76" s="159"/>
      <c r="K76" s="159"/>
      <c r="L76" s="159"/>
    </row>
    <row r="77" spans="2:12" ht="31.8" x14ac:dyDescent="0.3">
      <c r="B77" s="87" t="s">
        <v>229</v>
      </c>
      <c r="C77" s="87" t="s">
        <v>230</v>
      </c>
      <c r="D77" s="87" t="s">
        <v>231</v>
      </c>
      <c r="E77" s="87" t="s">
        <v>232</v>
      </c>
      <c r="F77" s="87" t="s">
        <v>233</v>
      </c>
      <c r="G77" s="87" t="s">
        <v>225</v>
      </c>
      <c r="H77" s="88" t="s">
        <v>245</v>
      </c>
      <c r="I77" s="88" t="s">
        <v>246</v>
      </c>
      <c r="J77" s="161" t="s">
        <v>234</v>
      </c>
      <c r="K77" s="161"/>
      <c r="L77" s="161"/>
    </row>
    <row r="78" spans="2:12" x14ac:dyDescent="0.3">
      <c r="B78" s="87" t="s">
        <v>371</v>
      </c>
      <c r="C78" s="89">
        <v>41145</v>
      </c>
      <c r="D78" s="89">
        <v>44987</v>
      </c>
      <c r="E78" s="87">
        <f>IF(D78&gt;1,(DATEDIF(C78,D78,"Y")),"")</f>
        <v>10</v>
      </c>
      <c r="F78" s="90">
        <f>IF(D78&gt;1,(DATEDIF(C78,D78,"Ym")),"")</f>
        <v>6</v>
      </c>
      <c r="G78" s="91">
        <f>IF(D78&gt;1,(DATEDIF(C78,D78,"md")),"")</f>
        <v>6</v>
      </c>
      <c r="H78" s="10" t="s">
        <v>9</v>
      </c>
      <c r="I78" s="10" t="s">
        <v>9</v>
      </c>
      <c r="J78" s="161"/>
      <c r="K78" s="161"/>
      <c r="L78" s="161"/>
    </row>
    <row r="79" spans="2:12" x14ac:dyDescent="0.3">
      <c r="B79" s="87"/>
      <c r="C79" s="89"/>
      <c r="D79" s="89"/>
      <c r="E79" s="87" t="str">
        <f>IF(D79&gt;1,(DATEDIF(C79,D79,"Y")),"")</f>
        <v/>
      </c>
      <c r="F79" s="90" t="str">
        <f>IF(D79&gt;1,(DATEDIF(C79,D79,"Ym")),"")</f>
        <v/>
      </c>
      <c r="G79" s="91" t="str">
        <f>IF(D79&gt;1,(DATEDIF(C79,D79,"md")),"")</f>
        <v/>
      </c>
      <c r="H79" s="10"/>
      <c r="I79" s="10"/>
      <c r="J79" s="5" t="s">
        <v>235</v>
      </c>
      <c r="K79" s="5" t="s">
        <v>233</v>
      </c>
      <c r="L79" s="5" t="s">
        <v>225</v>
      </c>
    </row>
    <row r="80" spans="2:12" x14ac:dyDescent="0.3">
      <c r="B80" s="87"/>
      <c r="C80" s="89"/>
      <c r="D80" s="89"/>
      <c r="E80" s="87" t="str">
        <f t="shared" ref="E80:E86" si="6">IF(D80&gt;1,(DATEDIF(C80,D80,"Y")),"")</f>
        <v/>
      </c>
      <c r="F80" s="90" t="str">
        <f t="shared" ref="F80:F87" si="7">IF(D80&gt;1,(DATEDIF(C80,D80,"Ym")),"")</f>
        <v/>
      </c>
      <c r="G80" s="91" t="str">
        <f t="shared" ref="G80:G87" si="8">IF(D80&gt;1,(DATEDIF(C80,D80,"md")),"")</f>
        <v/>
      </c>
      <c r="H80" s="10"/>
      <c r="I80" s="10"/>
      <c r="J80" s="86">
        <f>SUM(E78:E87)+U65</f>
        <v>10</v>
      </c>
      <c r="K80" s="86">
        <f>+(W65-U65)</f>
        <v>0</v>
      </c>
      <c r="L80" s="5">
        <f>IF(SUM(G78:G87)&gt;=30,SUM(G78:G87)-(W62*30),SUM(G78:G87))</f>
        <v>6</v>
      </c>
    </row>
    <row r="81" spans="2:12" ht="15.6" x14ac:dyDescent="0.3">
      <c r="B81" s="87"/>
      <c r="C81" s="89"/>
      <c r="D81" s="89"/>
      <c r="E81" s="87" t="str">
        <f t="shared" si="6"/>
        <v/>
      </c>
      <c r="F81" s="90" t="str">
        <f t="shared" si="7"/>
        <v/>
      </c>
      <c r="G81" s="91" t="str">
        <f t="shared" si="8"/>
        <v/>
      </c>
      <c r="H81" s="10"/>
      <c r="I81" s="10"/>
      <c r="J81" s="162" t="s">
        <v>11</v>
      </c>
      <c r="K81" s="162"/>
      <c r="L81" s="162"/>
    </row>
    <row r="82" spans="2:12" ht="14.4" customHeight="1" x14ac:dyDescent="0.3">
      <c r="B82" s="87"/>
      <c r="C82" s="89"/>
      <c r="D82" s="89"/>
      <c r="E82" s="87" t="str">
        <f t="shared" si="6"/>
        <v/>
      </c>
      <c r="F82" s="90" t="str">
        <f t="shared" si="7"/>
        <v/>
      </c>
      <c r="G82" s="91" t="str">
        <f t="shared" si="8"/>
        <v/>
      </c>
      <c r="H82" s="10"/>
      <c r="I82" s="10"/>
      <c r="J82" s="175" t="s">
        <v>375</v>
      </c>
      <c r="K82" s="175"/>
      <c r="L82" s="175"/>
    </row>
    <row r="83" spans="2:12" x14ac:dyDescent="0.3">
      <c r="B83" s="87"/>
      <c r="C83" s="89"/>
      <c r="D83" s="89"/>
      <c r="E83" s="87" t="str">
        <f t="shared" si="6"/>
        <v/>
      </c>
      <c r="F83" s="90" t="str">
        <f t="shared" si="7"/>
        <v/>
      </c>
      <c r="G83" s="91" t="str">
        <f t="shared" si="8"/>
        <v/>
      </c>
      <c r="H83" s="10"/>
      <c r="I83" s="10"/>
      <c r="J83" s="175"/>
      <c r="K83" s="175"/>
      <c r="L83" s="175"/>
    </row>
    <row r="84" spans="2:12" ht="14.4" customHeight="1" x14ac:dyDescent="0.3">
      <c r="B84" s="87"/>
      <c r="C84" s="92"/>
      <c r="D84" s="92"/>
      <c r="E84" s="87" t="str">
        <f t="shared" si="6"/>
        <v/>
      </c>
      <c r="F84" s="90" t="str">
        <f t="shared" si="7"/>
        <v/>
      </c>
      <c r="G84" s="91" t="str">
        <f t="shared" si="8"/>
        <v/>
      </c>
      <c r="H84" s="10"/>
      <c r="I84" s="10"/>
      <c r="J84" s="175"/>
      <c r="K84" s="175"/>
      <c r="L84" s="175"/>
    </row>
    <row r="85" spans="2:12" x14ac:dyDescent="0.3">
      <c r="B85" s="87"/>
      <c r="C85" s="92"/>
      <c r="D85" s="92"/>
      <c r="E85" s="87" t="str">
        <f t="shared" si="6"/>
        <v/>
      </c>
      <c r="F85" s="90" t="str">
        <f t="shared" si="7"/>
        <v/>
      </c>
      <c r="G85" s="91" t="str">
        <f t="shared" si="8"/>
        <v/>
      </c>
      <c r="H85" s="10"/>
      <c r="I85" s="10"/>
      <c r="J85" s="175"/>
      <c r="K85" s="175"/>
      <c r="L85" s="175"/>
    </row>
    <row r="86" spans="2:12" ht="14.4" customHeight="1" x14ac:dyDescent="0.3">
      <c r="B86" s="87"/>
      <c r="C86" s="92"/>
      <c r="D86" s="92"/>
      <c r="E86" s="87" t="str">
        <f t="shared" si="6"/>
        <v/>
      </c>
      <c r="F86" s="90" t="str">
        <f t="shared" si="7"/>
        <v/>
      </c>
      <c r="G86" s="91" t="str">
        <f t="shared" si="8"/>
        <v/>
      </c>
      <c r="H86" s="10"/>
      <c r="I86" s="10"/>
      <c r="J86" s="175"/>
      <c r="K86" s="175"/>
      <c r="L86" s="175"/>
    </row>
    <row r="87" spans="2:12" ht="14.4" customHeight="1" x14ac:dyDescent="0.3">
      <c r="B87" s="87"/>
      <c r="C87" s="92"/>
      <c r="D87" s="92"/>
      <c r="E87" s="87"/>
      <c r="F87" s="90" t="str">
        <f t="shared" si="7"/>
        <v/>
      </c>
      <c r="G87" s="91" t="str">
        <f t="shared" si="8"/>
        <v/>
      </c>
      <c r="H87" s="10"/>
      <c r="I87" s="10"/>
      <c r="J87" s="175"/>
      <c r="K87" s="175"/>
      <c r="L87" s="175"/>
    </row>
  </sheetData>
  <mergeCells count="110">
    <mergeCell ref="B2:L2"/>
    <mergeCell ref="B3:L3"/>
    <mergeCell ref="B4:L4"/>
    <mergeCell ref="B5:L5"/>
    <mergeCell ref="C6:L6"/>
    <mergeCell ref="J82:L87"/>
    <mergeCell ref="J56:L61"/>
    <mergeCell ref="J30:K31"/>
    <mergeCell ref="J32:K33"/>
    <mergeCell ref="D8:L8"/>
    <mergeCell ref="B9:F9"/>
    <mergeCell ref="J9:L9"/>
    <mergeCell ref="B10:F10"/>
    <mergeCell ref="B11:F11"/>
    <mergeCell ref="B12:F12"/>
    <mergeCell ref="B13:F13"/>
    <mergeCell ref="G9:I9"/>
    <mergeCell ref="G10:I10"/>
    <mergeCell ref="B39:F39"/>
    <mergeCell ref="B40:F40"/>
    <mergeCell ref="B41:F41"/>
    <mergeCell ref="B22:L22"/>
    <mergeCell ref="J23:L24"/>
    <mergeCell ref="G11:I11"/>
    <mergeCell ref="G12:I12"/>
    <mergeCell ref="G13:I13"/>
    <mergeCell ref="J10:L13"/>
    <mergeCell ref="B14:I14"/>
    <mergeCell ref="G15:I15"/>
    <mergeCell ref="G16:I16"/>
    <mergeCell ref="J14:L14"/>
    <mergeCell ref="B7:L7"/>
    <mergeCell ref="G69:I69"/>
    <mergeCell ref="G17:I17"/>
    <mergeCell ref="G18:I18"/>
    <mergeCell ref="G19:I19"/>
    <mergeCell ref="G20:I20"/>
    <mergeCell ref="G21:I21"/>
    <mergeCell ref="J15:L21"/>
    <mergeCell ref="B15:F15"/>
    <mergeCell ref="B16:F16"/>
    <mergeCell ref="B17:F17"/>
    <mergeCell ref="B18:F18"/>
    <mergeCell ref="B19:F19"/>
    <mergeCell ref="B20:F20"/>
    <mergeCell ref="B21:F21"/>
    <mergeCell ref="G40:I40"/>
    <mergeCell ref="G41:I41"/>
    <mergeCell ref="B72:F72"/>
    <mergeCell ref="G72:I72"/>
    <mergeCell ref="B73:F73"/>
    <mergeCell ref="G73:I73"/>
    <mergeCell ref="B74:F74"/>
    <mergeCell ref="G74:I74"/>
    <mergeCell ref="J27:L27"/>
    <mergeCell ref="J28:K29"/>
    <mergeCell ref="J34:K35"/>
    <mergeCell ref="L34:L35"/>
    <mergeCell ref="B50:L50"/>
    <mergeCell ref="J51:L52"/>
    <mergeCell ref="J55:L55"/>
    <mergeCell ref="B42:I42"/>
    <mergeCell ref="J42:L42"/>
    <mergeCell ref="B48:F48"/>
    <mergeCell ref="B43:F43"/>
    <mergeCell ref="G43:I43"/>
    <mergeCell ref="B36:L36"/>
    <mergeCell ref="C37:C38"/>
    <mergeCell ref="B37:B38"/>
    <mergeCell ref="G39:I39"/>
    <mergeCell ref="J68:L68"/>
    <mergeCell ref="D37:I38"/>
    <mergeCell ref="J37:L38"/>
    <mergeCell ref="J39:L41"/>
    <mergeCell ref="G47:I47"/>
    <mergeCell ref="B49:F49"/>
    <mergeCell ref="G49:I49"/>
    <mergeCell ref="J43:L49"/>
    <mergeCell ref="B44:F44"/>
    <mergeCell ref="G44:I44"/>
    <mergeCell ref="B45:F45"/>
    <mergeCell ref="G45:I45"/>
    <mergeCell ref="B46:F46"/>
    <mergeCell ref="G46:I46"/>
    <mergeCell ref="B47:F47"/>
    <mergeCell ref="G48:I48"/>
    <mergeCell ref="B76:L76"/>
    <mergeCell ref="J77:L78"/>
    <mergeCell ref="J81:L81"/>
    <mergeCell ref="B75:F75"/>
    <mergeCell ref="G75:I75"/>
    <mergeCell ref="B62:L62"/>
    <mergeCell ref="B63:B64"/>
    <mergeCell ref="C63:C64"/>
    <mergeCell ref="D63:I64"/>
    <mergeCell ref="J63:L64"/>
    <mergeCell ref="B65:F65"/>
    <mergeCell ref="G65:I65"/>
    <mergeCell ref="J65:L67"/>
    <mergeCell ref="G66:I66"/>
    <mergeCell ref="G67:I67"/>
    <mergeCell ref="J69:L75"/>
    <mergeCell ref="G70:I70"/>
    <mergeCell ref="B71:F71"/>
    <mergeCell ref="B66:F66"/>
    <mergeCell ref="B67:F67"/>
    <mergeCell ref="B69:F69"/>
    <mergeCell ref="B70:F70"/>
    <mergeCell ref="B68:I68"/>
    <mergeCell ref="G71:I71"/>
  </mergeCells>
  <dataValidations count="5">
    <dataValidation type="list" allowBlank="1" showInputMessage="1" showErrorMessage="1" sqref="L28 G65:G67 G39:G41 L30 L32" xr:uid="{9D0691B3-C46F-4410-B90F-E8142323AA3B}">
      <formula1>"SI,NO"</formula1>
    </dataValidation>
    <dataValidation type="list" showInputMessage="1" showErrorMessage="1" sqref="L33" xr:uid="{AA3D4CF1-D63A-403C-B7D3-D0801528F329}">
      <formula1>"0,4"</formula1>
    </dataValidation>
    <dataValidation type="list" allowBlank="1" showInputMessage="1" showErrorMessage="1" sqref="H24:I35 G9:G21 J15 J43 H52:I61 G68:G75 J69 H78:I87 G42:G49" xr:uid="{66E36419-21BA-42F6-B13D-87EC605E611B}">
      <formula1>"SI,NO,N/A"</formula1>
    </dataValidation>
    <dataValidation type="list" allowBlank="1" showInputMessage="1" showErrorMessage="1" sqref="J10 J39 J65" xr:uid="{DC8B65CE-5168-4291-9AEC-192324FAA124}">
      <formula1>"CUMPLE,NO CUMPLE"</formula1>
    </dataValidation>
    <dataValidation type="list" showInputMessage="1" showErrorMessage="1" sqref="L29 L31" xr:uid="{E3B88673-092E-4DC0-9278-C2B5E8FF7B89}">
      <formula1>"10,0"</formula1>
    </dataValidation>
  </dataValidations>
  <pageMargins left="0.7" right="0.7" top="0.75" bottom="0.75" header="0.3" footer="0.3"/>
  <pageSetup scale="52" orientation="portrait" r:id="rId1"/>
  <rowBreaks count="1" manualBreakCount="1">
    <brk id="61" max="12" man="1"/>
  </rowBreaks>
  <legacy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3B3C7CB-E7D3-4DAA-8152-F8B2A6A40377}">
  <dimension ref="A1:L64"/>
  <sheetViews>
    <sheetView topLeftCell="A46" zoomScaleNormal="100" workbookViewId="0">
      <selection activeCell="J55" sqref="J55:K58"/>
    </sheetView>
  </sheetViews>
  <sheetFormatPr baseColWidth="10" defaultRowHeight="14.4" x14ac:dyDescent="0.3"/>
  <cols>
    <col min="1" max="1" width="19.77734375" customWidth="1"/>
    <col min="2" max="2" width="23.44140625" customWidth="1"/>
    <col min="6" max="6" width="18" customWidth="1"/>
    <col min="10" max="10" width="15.109375" customWidth="1"/>
  </cols>
  <sheetData>
    <row r="1" spans="1:12" x14ac:dyDescent="0.3">
      <c r="A1" s="3"/>
      <c r="B1" s="3"/>
      <c r="C1" s="3"/>
      <c r="D1" s="3"/>
      <c r="E1" s="3"/>
      <c r="F1" s="3"/>
      <c r="G1" s="3"/>
      <c r="H1" s="3"/>
      <c r="I1" s="3"/>
      <c r="J1" s="3"/>
      <c r="K1" s="3"/>
    </row>
    <row r="2" spans="1:12" ht="21" x14ac:dyDescent="0.4">
      <c r="A2" s="142" t="s">
        <v>221</v>
      </c>
      <c r="B2" s="142"/>
      <c r="C2" s="142"/>
      <c r="D2" s="142"/>
      <c r="E2" s="142"/>
      <c r="F2" s="142"/>
      <c r="G2" s="142"/>
      <c r="H2" s="142"/>
      <c r="I2" s="142"/>
      <c r="J2" s="142"/>
      <c r="K2" s="142"/>
    </row>
    <row r="3" spans="1:12" ht="21" x14ac:dyDescent="0.4">
      <c r="A3" s="142" t="s">
        <v>222</v>
      </c>
      <c r="B3" s="142"/>
      <c r="C3" s="142"/>
      <c r="D3" s="142"/>
      <c r="E3" s="142"/>
      <c r="F3" s="142"/>
      <c r="G3" s="142"/>
      <c r="H3" s="142"/>
      <c r="I3" s="142"/>
      <c r="J3" s="142"/>
      <c r="K3" s="142"/>
    </row>
    <row r="4" spans="1:12" ht="21" x14ac:dyDescent="0.4">
      <c r="A4" s="142" t="s">
        <v>363</v>
      </c>
      <c r="B4" s="142"/>
      <c r="C4" s="142"/>
      <c r="D4" s="142"/>
      <c r="E4" s="142"/>
      <c r="F4" s="142"/>
      <c r="G4" s="142"/>
      <c r="H4" s="142"/>
      <c r="I4" s="142"/>
      <c r="J4" s="142"/>
      <c r="K4" s="142"/>
    </row>
    <row r="5" spans="1:12" x14ac:dyDescent="0.3">
      <c r="A5" s="146" t="s">
        <v>350</v>
      </c>
      <c r="B5" s="146"/>
      <c r="C5" s="146"/>
      <c r="D5" s="146"/>
      <c r="E5" s="146"/>
      <c r="F5" s="146"/>
      <c r="G5" s="146"/>
      <c r="H5" s="146"/>
      <c r="I5" s="146"/>
      <c r="J5" s="146"/>
      <c r="K5" s="146"/>
    </row>
    <row r="6" spans="1:12" ht="21" x14ac:dyDescent="0.4">
      <c r="A6" s="117" t="s">
        <v>167</v>
      </c>
      <c r="B6" s="145" t="s">
        <v>345</v>
      </c>
      <c r="C6" s="145"/>
      <c r="D6" s="145"/>
      <c r="E6" s="145"/>
      <c r="F6" s="145"/>
      <c r="G6" s="145"/>
      <c r="H6" s="145"/>
      <c r="I6" s="145"/>
      <c r="J6" s="145"/>
      <c r="K6" s="145"/>
    </row>
    <row r="7" spans="1:12" x14ac:dyDescent="0.3">
      <c r="A7" s="201" t="s">
        <v>282</v>
      </c>
      <c r="B7" s="202"/>
      <c r="C7" s="202"/>
      <c r="D7" s="202"/>
      <c r="E7" s="202"/>
      <c r="F7" s="202"/>
      <c r="G7" s="202"/>
      <c r="H7" s="202"/>
      <c r="I7" s="202"/>
      <c r="J7" s="202"/>
      <c r="K7" s="203"/>
      <c r="L7" s="110"/>
    </row>
    <row r="8" spans="1:12" x14ac:dyDescent="0.3">
      <c r="A8" s="204"/>
      <c r="B8" s="205"/>
      <c r="C8" s="205"/>
      <c r="D8" s="205"/>
      <c r="E8" s="205"/>
      <c r="F8" s="205"/>
      <c r="G8" s="205"/>
      <c r="H8" s="205"/>
      <c r="I8" s="205"/>
      <c r="J8" s="205"/>
      <c r="K8" s="206"/>
      <c r="L8" s="110"/>
    </row>
    <row r="9" spans="1:12" x14ac:dyDescent="0.3">
      <c r="A9" s="190" t="s">
        <v>283</v>
      </c>
      <c r="B9" s="200"/>
      <c r="C9" s="200"/>
      <c r="D9" s="200"/>
      <c r="E9" s="200"/>
      <c r="F9" s="200"/>
      <c r="G9" s="200"/>
      <c r="H9" s="200"/>
      <c r="I9" s="200"/>
      <c r="J9" s="200"/>
      <c r="K9" s="191"/>
      <c r="L9" s="110"/>
    </row>
    <row r="10" spans="1:12" x14ac:dyDescent="0.3">
      <c r="A10" s="112" t="s">
        <v>284</v>
      </c>
      <c r="B10" s="112"/>
      <c r="C10" s="193"/>
      <c r="D10" s="193"/>
      <c r="E10" s="193"/>
      <c r="F10" s="193"/>
      <c r="G10" s="193"/>
      <c r="H10" s="193"/>
      <c r="I10" s="193"/>
      <c r="J10" s="190">
        <v>1.5</v>
      </c>
      <c r="K10" s="191"/>
      <c r="L10" s="110"/>
    </row>
    <row r="11" spans="1:12" x14ac:dyDescent="0.3">
      <c r="A11" s="192" t="s">
        <v>285</v>
      </c>
      <c r="B11" s="192"/>
      <c r="C11" s="192"/>
      <c r="D11" s="192"/>
      <c r="E11" s="192"/>
      <c r="F11" s="192"/>
      <c r="G11" s="192"/>
      <c r="H11" s="192"/>
      <c r="I11" s="192"/>
      <c r="J11" s="87">
        <v>84</v>
      </c>
      <c r="K11" s="87"/>
      <c r="L11" s="110"/>
    </row>
    <row r="12" spans="1:12" ht="31.2" customHeight="1" x14ac:dyDescent="0.3">
      <c r="A12" s="187" t="s">
        <v>292</v>
      </c>
      <c r="B12" s="187"/>
      <c r="C12" s="187"/>
      <c r="D12" s="187"/>
      <c r="E12" s="187"/>
      <c r="F12" s="187"/>
      <c r="G12" s="187"/>
      <c r="H12" s="187"/>
      <c r="I12" s="187"/>
      <c r="J12" s="192">
        <v>30</v>
      </c>
      <c r="K12" s="192"/>
      <c r="L12" s="110"/>
    </row>
    <row r="13" spans="1:12" x14ac:dyDescent="0.3">
      <c r="A13" s="177" t="s">
        <v>286</v>
      </c>
      <c r="B13" s="177"/>
      <c r="C13" s="177"/>
      <c r="D13" s="177"/>
      <c r="E13" s="177"/>
      <c r="F13" s="177"/>
      <c r="G13" s="192" t="s">
        <v>287</v>
      </c>
      <c r="H13" s="192"/>
      <c r="I13" s="192"/>
      <c r="J13" s="192"/>
      <c r="K13" s="192"/>
      <c r="L13" s="110"/>
    </row>
    <row r="14" spans="1:12" x14ac:dyDescent="0.3">
      <c r="A14" s="177"/>
      <c r="B14" s="177"/>
      <c r="C14" s="177"/>
      <c r="D14" s="177"/>
      <c r="E14" s="177"/>
      <c r="F14" s="177"/>
      <c r="G14" s="192">
        <v>1</v>
      </c>
      <c r="H14" s="168" t="s">
        <v>288</v>
      </c>
      <c r="I14" s="168"/>
      <c r="J14" s="168"/>
      <c r="K14" s="109" t="s">
        <v>10</v>
      </c>
      <c r="L14" s="110"/>
    </row>
    <row r="15" spans="1:12" x14ac:dyDescent="0.3">
      <c r="A15" s="177"/>
      <c r="B15" s="177"/>
      <c r="C15" s="177"/>
      <c r="D15" s="177"/>
      <c r="E15" s="177"/>
      <c r="F15" s="177"/>
      <c r="G15" s="192"/>
      <c r="H15" s="168"/>
      <c r="I15" s="168"/>
      <c r="J15" s="168"/>
      <c r="K15" s="87">
        <v>0</v>
      </c>
      <c r="L15" s="110"/>
    </row>
    <row r="16" spans="1:12" x14ac:dyDescent="0.3">
      <c r="A16" s="177"/>
      <c r="B16" s="177"/>
      <c r="C16" s="177"/>
      <c r="D16" s="177"/>
      <c r="E16" s="177"/>
      <c r="F16" s="177"/>
      <c r="G16" s="192">
        <v>2</v>
      </c>
      <c r="H16" s="168" t="s">
        <v>289</v>
      </c>
      <c r="I16" s="168"/>
      <c r="J16" s="168"/>
      <c r="K16" s="109"/>
      <c r="L16" s="110"/>
    </row>
    <row r="17" spans="1:12" x14ac:dyDescent="0.3">
      <c r="A17" s="177"/>
      <c r="B17" s="177"/>
      <c r="C17" s="177"/>
      <c r="D17" s="177"/>
      <c r="E17" s="177"/>
      <c r="F17" s="177"/>
      <c r="G17" s="192"/>
      <c r="H17" s="168"/>
      <c r="I17" s="168"/>
      <c r="J17" s="168"/>
      <c r="K17" s="87">
        <v>0</v>
      </c>
      <c r="L17" s="110"/>
    </row>
    <row r="18" spans="1:12" x14ac:dyDescent="0.3">
      <c r="A18" s="177"/>
      <c r="B18" s="177"/>
      <c r="C18" s="177"/>
      <c r="D18" s="177"/>
      <c r="E18" s="177"/>
      <c r="F18" s="177"/>
      <c r="G18" s="192">
        <v>3</v>
      </c>
      <c r="H18" s="168" t="s">
        <v>290</v>
      </c>
      <c r="I18" s="168"/>
      <c r="J18" s="168"/>
      <c r="K18" s="109"/>
      <c r="L18" s="110"/>
    </row>
    <row r="19" spans="1:12" x14ac:dyDescent="0.3">
      <c r="A19" s="177"/>
      <c r="B19" s="177"/>
      <c r="C19" s="177"/>
      <c r="D19" s="177"/>
      <c r="E19" s="177"/>
      <c r="F19" s="177"/>
      <c r="G19" s="192"/>
      <c r="H19" s="168"/>
      <c r="I19" s="168"/>
      <c r="J19" s="168"/>
      <c r="K19" s="87">
        <v>0</v>
      </c>
      <c r="L19" s="110"/>
    </row>
    <row r="20" spans="1:12" ht="14.4" customHeight="1" x14ac:dyDescent="0.3">
      <c r="A20" s="199" t="s">
        <v>291</v>
      </c>
      <c r="B20" s="199"/>
      <c r="C20" s="199"/>
      <c r="D20" s="199"/>
      <c r="E20" s="199"/>
      <c r="F20" s="199"/>
      <c r="G20" s="199"/>
      <c r="H20" s="199"/>
      <c r="I20" s="199"/>
      <c r="J20" s="199"/>
      <c r="K20" s="199"/>
      <c r="L20" s="110"/>
    </row>
    <row r="21" spans="1:12" x14ac:dyDescent="0.3">
      <c r="A21" s="199"/>
      <c r="B21" s="199"/>
      <c r="C21" s="199"/>
      <c r="D21" s="199"/>
      <c r="E21" s="199"/>
      <c r="F21" s="199"/>
      <c r="G21" s="199"/>
      <c r="H21" s="199"/>
      <c r="I21" s="199"/>
      <c r="J21" s="199"/>
      <c r="K21" s="199"/>
      <c r="L21" s="110"/>
    </row>
    <row r="22" spans="1:12" x14ac:dyDescent="0.3">
      <c r="A22" s="179" t="s">
        <v>293</v>
      </c>
      <c r="B22" s="179"/>
      <c r="C22" s="179"/>
      <c r="D22" s="179"/>
      <c r="E22" s="179"/>
      <c r="F22" s="179"/>
      <c r="G22" s="179"/>
      <c r="H22" s="179"/>
      <c r="I22" s="179"/>
      <c r="J22" s="197">
        <f>+COYSUP!L34</f>
        <v>14</v>
      </c>
      <c r="K22" s="198"/>
      <c r="L22" s="110"/>
    </row>
    <row r="23" spans="1:12" x14ac:dyDescent="0.3">
      <c r="A23" s="179"/>
      <c r="B23" s="179"/>
      <c r="C23" s="179"/>
      <c r="D23" s="179"/>
      <c r="E23" s="179"/>
      <c r="F23" s="179"/>
      <c r="G23" s="179"/>
      <c r="H23" s="179"/>
      <c r="I23" s="179"/>
      <c r="J23" s="198"/>
      <c r="K23" s="198"/>
      <c r="L23" s="110"/>
    </row>
    <row r="24" spans="1:12" ht="14.4" customHeight="1" x14ac:dyDescent="0.3">
      <c r="A24" s="144" t="s">
        <v>294</v>
      </c>
      <c r="B24" s="144"/>
      <c r="C24" s="144"/>
      <c r="D24" s="144"/>
      <c r="E24" s="144"/>
      <c r="F24" s="144"/>
      <c r="G24" s="144"/>
      <c r="H24" s="144"/>
      <c r="I24" s="144"/>
      <c r="J24" s="144"/>
      <c r="K24" s="144"/>
      <c r="L24" s="110"/>
    </row>
    <row r="25" spans="1:12" x14ac:dyDescent="0.3">
      <c r="A25" s="144"/>
      <c r="B25" s="144"/>
      <c r="C25" s="144"/>
      <c r="D25" s="144"/>
      <c r="E25" s="144"/>
      <c r="F25" s="144"/>
      <c r="G25" s="144"/>
      <c r="H25" s="144"/>
      <c r="I25" s="144"/>
      <c r="J25" s="144"/>
      <c r="K25" s="144"/>
      <c r="L25" s="110"/>
    </row>
    <row r="26" spans="1:12" ht="27" customHeight="1" x14ac:dyDescent="0.3">
      <c r="A26" s="177" t="s">
        <v>295</v>
      </c>
      <c r="B26" s="177"/>
      <c r="C26" s="177"/>
      <c r="D26" s="177"/>
      <c r="E26" s="177"/>
      <c r="F26" s="177"/>
      <c r="G26" s="177" t="s">
        <v>296</v>
      </c>
      <c r="H26" s="177"/>
      <c r="I26" s="177"/>
      <c r="J26" s="177"/>
      <c r="K26" s="177"/>
      <c r="L26" s="110"/>
    </row>
    <row r="27" spans="1:12" ht="22.2" customHeight="1" x14ac:dyDescent="0.3">
      <c r="A27" s="177"/>
      <c r="B27" s="177"/>
      <c r="C27" s="177"/>
      <c r="D27" s="177"/>
      <c r="E27" s="177"/>
      <c r="F27" s="177"/>
      <c r="G27" s="192">
        <v>1</v>
      </c>
      <c r="H27" s="179" t="s">
        <v>373</v>
      </c>
      <c r="I27" s="179"/>
      <c r="J27" s="179"/>
      <c r="K27" s="177">
        <v>30</v>
      </c>
      <c r="L27" s="110"/>
    </row>
    <row r="28" spans="1:12" ht="11.4" customHeight="1" x14ac:dyDescent="0.3">
      <c r="A28" s="177"/>
      <c r="B28" s="177"/>
      <c r="C28" s="177"/>
      <c r="D28" s="177"/>
      <c r="E28" s="177"/>
      <c r="F28" s="177"/>
      <c r="G28" s="192"/>
      <c r="H28" s="179"/>
      <c r="I28" s="179"/>
      <c r="J28" s="179"/>
      <c r="K28" s="177"/>
      <c r="L28" s="110"/>
    </row>
    <row r="29" spans="1:12" ht="25.2" customHeight="1" x14ac:dyDescent="0.3">
      <c r="A29" s="177"/>
      <c r="B29" s="177"/>
      <c r="C29" s="177"/>
      <c r="D29" s="177"/>
      <c r="E29" s="177"/>
      <c r="F29" s="177"/>
      <c r="G29" s="192">
        <v>2</v>
      </c>
      <c r="H29" s="179" t="s">
        <v>297</v>
      </c>
      <c r="I29" s="179"/>
      <c r="J29" s="179"/>
      <c r="K29" s="177"/>
      <c r="L29" s="110"/>
    </row>
    <row r="30" spans="1:12" ht="10.199999999999999" customHeight="1" x14ac:dyDescent="0.3">
      <c r="A30" s="177"/>
      <c r="B30" s="177"/>
      <c r="C30" s="177"/>
      <c r="D30" s="177"/>
      <c r="E30" s="177"/>
      <c r="F30" s="177"/>
      <c r="G30" s="192"/>
      <c r="H30" s="179"/>
      <c r="I30" s="179"/>
      <c r="J30" s="179"/>
      <c r="K30" s="177"/>
      <c r="L30" s="110"/>
    </row>
    <row r="31" spans="1:12" x14ac:dyDescent="0.3">
      <c r="A31" s="189" t="s">
        <v>313</v>
      </c>
      <c r="B31" s="189"/>
      <c r="C31" s="189"/>
      <c r="D31" s="189"/>
      <c r="E31" s="189"/>
      <c r="F31" s="189"/>
      <c r="G31" s="189"/>
      <c r="H31" s="189"/>
      <c r="I31" s="189"/>
      <c r="J31" s="189"/>
      <c r="K31" s="189"/>
      <c r="L31" s="110"/>
    </row>
    <row r="32" spans="1:12" x14ac:dyDescent="0.3">
      <c r="A32" s="189"/>
      <c r="B32" s="189"/>
      <c r="C32" s="189"/>
      <c r="D32" s="189"/>
      <c r="E32" s="189"/>
      <c r="F32" s="189"/>
      <c r="G32" s="189"/>
      <c r="H32" s="189"/>
      <c r="I32" s="189"/>
      <c r="J32" s="189"/>
      <c r="K32" s="189"/>
      <c r="L32" s="110"/>
    </row>
    <row r="33" spans="1:12" x14ac:dyDescent="0.3">
      <c r="A33" s="188" t="s">
        <v>312</v>
      </c>
      <c r="B33" s="188"/>
      <c r="C33" s="188"/>
      <c r="D33" s="188"/>
      <c r="E33" s="188"/>
      <c r="F33" s="188"/>
      <c r="G33" s="188"/>
      <c r="H33" s="188"/>
      <c r="I33" s="188"/>
      <c r="J33" s="188"/>
      <c r="K33" s="188"/>
      <c r="L33" s="110"/>
    </row>
    <row r="34" spans="1:12" x14ac:dyDescent="0.3">
      <c r="A34" s="188"/>
      <c r="B34" s="188"/>
      <c r="C34" s="188"/>
      <c r="D34" s="188"/>
      <c r="E34" s="188"/>
      <c r="F34" s="188"/>
      <c r="G34" s="188"/>
      <c r="H34" s="188"/>
      <c r="I34" s="188"/>
      <c r="J34" s="188"/>
      <c r="K34" s="188"/>
      <c r="L34" s="110"/>
    </row>
    <row r="35" spans="1:12" ht="36.6" customHeight="1" x14ac:dyDescent="0.3">
      <c r="A35" s="182" t="s">
        <v>314</v>
      </c>
      <c r="B35" s="196"/>
      <c r="C35" s="196"/>
      <c r="D35" s="196"/>
      <c r="E35" s="196"/>
      <c r="F35" s="196"/>
      <c r="G35" s="196"/>
      <c r="H35" s="196"/>
      <c r="I35" s="196"/>
      <c r="J35" s="179" t="s">
        <v>9</v>
      </c>
      <c r="K35" s="179">
        <v>10</v>
      </c>
      <c r="L35" s="110"/>
    </row>
    <row r="36" spans="1:12" ht="34.200000000000003" customHeight="1" x14ac:dyDescent="0.3">
      <c r="A36" s="196"/>
      <c r="B36" s="196"/>
      <c r="C36" s="196"/>
      <c r="D36" s="196"/>
      <c r="E36" s="196"/>
      <c r="F36" s="196"/>
      <c r="G36" s="196"/>
      <c r="H36" s="196"/>
      <c r="I36" s="196"/>
      <c r="J36" s="179"/>
      <c r="K36" s="179"/>
      <c r="L36" s="110"/>
    </row>
    <row r="37" spans="1:12" ht="51" customHeight="1" x14ac:dyDescent="0.3">
      <c r="A37" s="196"/>
      <c r="B37" s="196"/>
      <c r="C37" s="196"/>
      <c r="D37" s="196"/>
      <c r="E37" s="196"/>
      <c r="F37" s="196"/>
      <c r="G37" s="196"/>
      <c r="H37" s="196"/>
      <c r="I37" s="196"/>
      <c r="J37" s="179"/>
      <c r="K37" s="179"/>
      <c r="L37" s="110"/>
    </row>
    <row r="38" spans="1:12" ht="62.4" customHeight="1" x14ac:dyDescent="0.3">
      <c r="A38" s="196"/>
      <c r="B38" s="196"/>
      <c r="C38" s="196"/>
      <c r="D38" s="196"/>
      <c r="E38" s="196"/>
      <c r="F38" s="196"/>
      <c r="G38" s="196"/>
      <c r="H38" s="196"/>
      <c r="I38" s="196"/>
      <c r="J38" s="179"/>
      <c r="K38" s="179"/>
      <c r="L38" s="110"/>
    </row>
    <row r="39" spans="1:12" ht="30" customHeight="1" x14ac:dyDescent="0.3">
      <c r="A39" s="195" t="s">
        <v>323</v>
      </c>
      <c r="B39" s="195"/>
      <c r="C39" s="195"/>
      <c r="D39" s="195"/>
      <c r="E39" s="195"/>
      <c r="F39" s="195"/>
      <c r="G39" s="195"/>
      <c r="H39" s="195"/>
      <c r="I39" s="195"/>
      <c r="J39" s="195"/>
      <c r="K39" s="195"/>
      <c r="L39" s="110"/>
    </row>
    <row r="40" spans="1:12" ht="80.400000000000006" customHeight="1" x14ac:dyDescent="0.3">
      <c r="A40" s="194" t="s">
        <v>322</v>
      </c>
      <c r="B40" s="194"/>
      <c r="C40" s="194"/>
      <c r="D40" s="194"/>
      <c r="E40" s="194"/>
      <c r="F40" s="194"/>
      <c r="G40" s="194"/>
      <c r="H40" s="194"/>
      <c r="I40" s="194"/>
      <c r="J40" s="179" t="s">
        <v>9</v>
      </c>
      <c r="K40" s="179">
        <v>1</v>
      </c>
      <c r="L40" s="110"/>
    </row>
    <row r="41" spans="1:12" ht="132.6" customHeight="1" x14ac:dyDescent="0.3">
      <c r="A41" s="194"/>
      <c r="B41" s="194"/>
      <c r="C41" s="194"/>
      <c r="D41" s="194"/>
      <c r="E41" s="194"/>
      <c r="F41" s="194"/>
      <c r="G41" s="194"/>
      <c r="H41" s="194"/>
      <c r="I41" s="194"/>
      <c r="J41" s="179"/>
      <c r="K41" s="179"/>
      <c r="L41" s="110"/>
    </row>
    <row r="42" spans="1:12" x14ac:dyDescent="0.3">
      <c r="A42" s="187" t="s">
        <v>317</v>
      </c>
      <c r="B42" s="187"/>
      <c r="C42" s="187"/>
      <c r="D42" s="187"/>
      <c r="E42" s="187"/>
      <c r="F42" s="187"/>
      <c r="G42" s="187"/>
      <c r="H42" s="187"/>
      <c r="I42" s="187"/>
      <c r="J42" s="187"/>
      <c r="K42" s="187"/>
      <c r="L42" s="110"/>
    </row>
    <row r="43" spans="1:12" x14ac:dyDescent="0.3">
      <c r="A43" s="187"/>
      <c r="B43" s="187"/>
      <c r="C43" s="187"/>
      <c r="D43" s="187"/>
      <c r="E43" s="187"/>
      <c r="F43" s="187"/>
      <c r="G43" s="187"/>
      <c r="H43" s="187"/>
      <c r="I43" s="187"/>
      <c r="J43" s="187"/>
      <c r="K43" s="187"/>
      <c r="L43" s="110"/>
    </row>
    <row r="44" spans="1:12" ht="14.4" customHeight="1" x14ac:dyDescent="0.3">
      <c r="A44" s="177" t="s">
        <v>315</v>
      </c>
      <c r="B44" s="177"/>
      <c r="C44" s="177"/>
      <c r="D44" s="177"/>
      <c r="E44" s="177"/>
      <c r="F44" s="177"/>
      <c r="G44" s="177"/>
      <c r="H44" s="177"/>
      <c r="I44" s="177"/>
      <c r="J44" s="179" t="s">
        <v>9</v>
      </c>
      <c r="K44" s="179">
        <v>0.25</v>
      </c>
      <c r="L44" s="110"/>
    </row>
    <row r="45" spans="1:12" x14ac:dyDescent="0.3">
      <c r="A45" s="177"/>
      <c r="B45" s="177"/>
      <c r="C45" s="177"/>
      <c r="D45" s="177"/>
      <c r="E45" s="177"/>
      <c r="F45" s="177"/>
      <c r="G45" s="177"/>
      <c r="H45" s="177"/>
      <c r="I45" s="177"/>
      <c r="J45" s="179"/>
      <c r="K45" s="179"/>
      <c r="L45" s="110"/>
    </row>
    <row r="46" spans="1:12" x14ac:dyDescent="0.3">
      <c r="A46" s="177"/>
      <c r="B46" s="177"/>
      <c r="C46" s="177"/>
      <c r="D46" s="177"/>
      <c r="E46" s="177"/>
      <c r="F46" s="177"/>
      <c r="G46" s="177"/>
      <c r="H46" s="177"/>
      <c r="I46" s="177"/>
      <c r="J46" s="179"/>
      <c r="K46" s="179"/>
      <c r="L46" s="110"/>
    </row>
    <row r="47" spans="1:12" x14ac:dyDescent="0.3">
      <c r="A47" s="177"/>
      <c r="B47" s="177"/>
      <c r="C47" s="177"/>
      <c r="D47" s="177"/>
      <c r="E47" s="177"/>
      <c r="F47" s="177"/>
      <c r="G47" s="177"/>
      <c r="H47" s="177"/>
      <c r="I47" s="177"/>
      <c r="J47" s="179"/>
      <c r="K47" s="179"/>
      <c r="L47" s="110"/>
    </row>
    <row r="48" spans="1:12" x14ac:dyDescent="0.3">
      <c r="A48" s="187" t="s">
        <v>316</v>
      </c>
      <c r="B48" s="187"/>
      <c r="C48" s="187"/>
      <c r="D48" s="187"/>
      <c r="E48" s="187"/>
      <c r="F48" s="187"/>
      <c r="G48" s="187"/>
      <c r="H48" s="187"/>
      <c r="I48" s="187"/>
      <c r="J48" s="187"/>
      <c r="K48" s="187"/>
      <c r="L48" s="110"/>
    </row>
    <row r="49" spans="1:12" x14ac:dyDescent="0.3">
      <c r="A49" s="187"/>
      <c r="B49" s="187"/>
      <c r="C49" s="187"/>
      <c r="D49" s="187"/>
      <c r="E49" s="187"/>
      <c r="F49" s="187"/>
      <c r="G49" s="187"/>
      <c r="H49" s="187"/>
      <c r="I49" s="187"/>
      <c r="J49" s="187"/>
      <c r="K49" s="187"/>
      <c r="L49" s="110"/>
    </row>
    <row r="50" spans="1:12" x14ac:dyDescent="0.3">
      <c r="A50" s="177" t="s">
        <v>315</v>
      </c>
      <c r="B50" s="177"/>
      <c r="C50" s="177"/>
      <c r="D50" s="177"/>
      <c r="E50" s="177"/>
      <c r="F50" s="177"/>
      <c r="G50" s="177"/>
      <c r="H50" s="177"/>
      <c r="I50" s="177"/>
      <c r="J50" s="179" t="s">
        <v>9</v>
      </c>
      <c r="K50" s="179">
        <v>0.25</v>
      </c>
      <c r="L50" s="110"/>
    </row>
    <row r="51" spans="1:12" x14ac:dyDescent="0.3">
      <c r="A51" s="177"/>
      <c r="B51" s="177"/>
      <c r="C51" s="177"/>
      <c r="D51" s="177"/>
      <c r="E51" s="177"/>
      <c r="F51" s="177"/>
      <c r="G51" s="177"/>
      <c r="H51" s="177"/>
      <c r="I51" s="177"/>
      <c r="J51" s="179"/>
      <c r="K51" s="179"/>
      <c r="L51" s="110">
        <f>+K50+K44</f>
        <v>0.5</v>
      </c>
    </row>
    <row r="52" spans="1:12" x14ac:dyDescent="0.3">
      <c r="A52" s="177"/>
      <c r="B52" s="177"/>
      <c r="C52" s="177"/>
      <c r="D52" s="177"/>
      <c r="E52" s="177"/>
      <c r="F52" s="177"/>
      <c r="G52" s="177"/>
      <c r="H52" s="177"/>
      <c r="I52" s="177"/>
      <c r="J52" s="179"/>
      <c r="K52" s="179"/>
      <c r="L52" s="110"/>
    </row>
    <row r="53" spans="1:12" x14ac:dyDescent="0.3">
      <c r="A53" s="177"/>
      <c r="B53" s="177"/>
      <c r="C53" s="177"/>
      <c r="D53" s="177"/>
      <c r="E53" s="177"/>
      <c r="F53" s="177"/>
      <c r="G53" s="177"/>
      <c r="H53" s="177"/>
      <c r="I53" s="177"/>
      <c r="J53" s="179"/>
      <c r="K53" s="179"/>
      <c r="L53" s="110"/>
    </row>
    <row r="54" spans="1:12" ht="26.4" customHeight="1" x14ac:dyDescent="0.3">
      <c r="A54" s="186" t="s">
        <v>321</v>
      </c>
      <c r="B54" s="186"/>
      <c r="C54" s="186"/>
      <c r="D54" s="186"/>
      <c r="E54" s="186"/>
      <c r="F54" s="186"/>
      <c r="G54" s="186"/>
      <c r="H54" s="186"/>
      <c r="I54" s="186"/>
      <c r="J54" s="111" t="s">
        <v>9</v>
      </c>
      <c r="K54" s="131">
        <v>1.3680000000000001</v>
      </c>
      <c r="L54" s="110"/>
    </row>
    <row r="55" spans="1:12" x14ac:dyDescent="0.3">
      <c r="A55" s="184" t="s">
        <v>320</v>
      </c>
      <c r="B55" s="184"/>
      <c r="C55" s="184"/>
      <c r="D55" s="184"/>
      <c r="E55" s="184"/>
      <c r="F55" s="184"/>
      <c r="G55" s="184"/>
      <c r="H55" s="184"/>
      <c r="I55" s="184"/>
      <c r="J55" s="185">
        <f>+K50+K44+K35+K29+K27+J22+K15++K17+K19+J10+J1+K54+K40</f>
        <v>58.368000000000002</v>
      </c>
      <c r="K55" s="185"/>
      <c r="L55" s="110"/>
    </row>
    <row r="56" spans="1:12" x14ac:dyDescent="0.3">
      <c r="A56" s="184"/>
      <c r="B56" s="184"/>
      <c r="C56" s="184"/>
      <c r="D56" s="184"/>
      <c r="E56" s="184"/>
      <c r="F56" s="184"/>
      <c r="G56" s="184"/>
      <c r="H56" s="184"/>
      <c r="I56" s="184"/>
      <c r="J56" s="185"/>
      <c r="K56" s="185"/>
      <c r="L56" s="110"/>
    </row>
    <row r="57" spans="1:12" x14ac:dyDescent="0.3">
      <c r="A57" s="184"/>
      <c r="B57" s="184"/>
      <c r="C57" s="184"/>
      <c r="D57" s="184"/>
      <c r="E57" s="184"/>
      <c r="F57" s="184"/>
      <c r="G57" s="184"/>
      <c r="H57" s="184"/>
      <c r="I57" s="184"/>
      <c r="J57" s="185"/>
      <c r="K57" s="185"/>
      <c r="L57" s="110"/>
    </row>
    <row r="58" spans="1:12" x14ac:dyDescent="0.3">
      <c r="A58" s="184"/>
      <c r="B58" s="184"/>
      <c r="C58" s="184"/>
      <c r="D58" s="184"/>
      <c r="E58" s="184"/>
      <c r="F58" s="184"/>
      <c r="G58" s="184"/>
      <c r="H58" s="184"/>
      <c r="I58" s="184"/>
      <c r="J58" s="185"/>
      <c r="K58" s="185"/>
      <c r="L58" s="110"/>
    </row>
    <row r="59" spans="1:12" x14ac:dyDescent="0.3">
      <c r="A59" s="180" t="s">
        <v>318</v>
      </c>
      <c r="B59" s="181"/>
      <c r="C59" s="181"/>
      <c r="D59" s="181"/>
      <c r="E59" s="181"/>
      <c r="F59" s="181"/>
      <c r="G59" s="181"/>
      <c r="H59" s="181"/>
      <c r="I59" s="181"/>
      <c r="J59" s="181"/>
      <c r="K59" s="181"/>
      <c r="L59" s="110"/>
    </row>
    <row r="60" spans="1:12" x14ac:dyDescent="0.3">
      <c r="A60" s="181"/>
      <c r="B60" s="181"/>
      <c r="C60" s="181"/>
      <c r="D60" s="181"/>
      <c r="E60" s="181"/>
      <c r="F60" s="181"/>
      <c r="G60" s="181"/>
      <c r="H60" s="181"/>
      <c r="I60" s="181"/>
      <c r="J60" s="181"/>
      <c r="K60" s="181"/>
      <c r="L60" s="110"/>
    </row>
    <row r="61" spans="1:12" x14ac:dyDescent="0.3">
      <c r="A61" s="182" t="s">
        <v>319</v>
      </c>
      <c r="B61" s="182"/>
      <c r="C61" s="182"/>
      <c r="D61" s="182"/>
      <c r="E61" s="182"/>
      <c r="F61" s="182"/>
      <c r="G61" s="182"/>
      <c r="H61" s="182"/>
      <c r="I61" s="182"/>
      <c r="J61" s="179" t="s">
        <v>10</v>
      </c>
      <c r="K61" s="183">
        <v>0</v>
      </c>
      <c r="L61" s="110"/>
    </row>
    <row r="62" spans="1:12" x14ac:dyDescent="0.3">
      <c r="A62" s="182"/>
      <c r="B62" s="182"/>
      <c r="C62" s="182"/>
      <c r="D62" s="182"/>
      <c r="E62" s="182"/>
      <c r="F62" s="182"/>
      <c r="G62" s="182"/>
      <c r="H62" s="182"/>
      <c r="I62" s="182"/>
      <c r="J62" s="179"/>
      <c r="K62" s="179"/>
      <c r="L62" s="110"/>
    </row>
    <row r="63" spans="1:12" ht="46.8" customHeight="1" x14ac:dyDescent="0.3">
      <c r="A63" s="182"/>
      <c r="B63" s="182"/>
      <c r="C63" s="182"/>
      <c r="D63" s="182"/>
      <c r="E63" s="182"/>
      <c r="F63" s="182"/>
      <c r="G63" s="182"/>
      <c r="H63" s="182"/>
      <c r="I63" s="182"/>
      <c r="J63" s="179"/>
      <c r="K63" s="179"/>
      <c r="L63" s="110"/>
    </row>
    <row r="64" spans="1:12" ht="19.2" customHeight="1" x14ac:dyDescent="0.3">
      <c r="A64" s="182"/>
      <c r="B64" s="182"/>
      <c r="C64" s="182"/>
      <c r="D64" s="182"/>
      <c r="E64" s="182"/>
      <c r="F64" s="182"/>
      <c r="G64" s="182"/>
      <c r="H64" s="182"/>
      <c r="I64" s="182"/>
      <c r="J64" s="179"/>
      <c r="K64" s="179"/>
      <c r="L64" s="110"/>
    </row>
  </sheetData>
  <dataConsolidate/>
  <mergeCells count="56">
    <mergeCell ref="A11:I11"/>
    <mergeCell ref="A20:K21"/>
    <mergeCell ref="A9:K9"/>
    <mergeCell ref="A7:K8"/>
    <mergeCell ref="A2:K2"/>
    <mergeCell ref="A3:K3"/>
    <mergeCell ref="A4:K4"/>
    <mergeCell ref="A5:K5"/>
    <mergeCell ref="B6:K6"/>
    <mergeCell ref="A40:I41"/>
    <mergeCell ref="J40:J41"/>
    <mergeCell ref="K40:K41"/>
    <mergeCell ref="A39:K39"/>
    <mergeCell ref="A13:F19"/>
    <mergeCell ref="G14:G15"/>
    <mergeCell ref="H14:J15"/>
    <mergeCell ref="G16:G17"/>
    <mergeCell ref="H16:J17"/>
    <mergeCell ref="G18:G19"/>
    <mergeCell ref="H18:J19"/>
    <mergeCell ref="G13:K13"/>
    <mergeCell ref="A35:I38"/>
    <mergeCell ref="J35:J38"/>
    <mergeCell ref="K35:K38"/>
    <mergeCell ref="J22:K23"/>
    <mergeCell ref="A33:K34"/>
    <mergeCell ref="A31:K32"/>
    <mergeCell ref="J10:K10"/>
    <mergeCell ref="A12:I12"/>
    <mergeCell ref="J12:K12"/>
    <mergeCell ref="A22:I23"/>
    <mergeCell ref="K29:K30"/>
    <mergeCell ref="A24:K25"/>
    <mergeCell ref="A26:F30"/>
    <mergeCell ref="G26:K26"/>
    <mergeCell ref="G27:G28"/>
    <mergeCell ref="H27:J28"/>
    <mergeCell ref="G29:G30"/>
    <mergeCell ref="H29:J30"/>
    <mergeCell ref="K27:K28"/>
    <mergeCell ref="C10:I10"/>
    <mergeCell ref="A44:I47"/>
    <mergeCell ref="J44:J47"/>
    <mergeCell ref="K44:K47"/>
    <mergeCell ref="A48:K49"/>
    <mergeCell ref="A42:K43"/>
    <mergeCell ref="A50:I53"/>
    <mergeCell ref="J50:J53"/>
    <mergeCell ref="K50:K53"/>
    <mergeCell ref="A59:K60"/>
    <mergeCell ref="A61:I64"/>
    <mergeCell ref="J61:J64"/>
    <mergeCell ref="K61:K64"/>
    <mergeCell ref="A55:I58"/>
    <mergeCell ref="J55:K58"/>
    <mergeCell ref="A54:I54"/>
  </mergeCells>
  <dataValidations count="12">
    <dataValidation type="list" showInputMessage="1" showErrorMessage="1" sqref="K14 K16 K18" xr:uid="{D9B8AE20-0C29-40CB-85C1-E90847D5AA66}">
      <formula1>"SI,NO"</formula1>
    </dataValidation>
    <dataValidation type="list" allowBlank="1" showInputMessage="1" showErrorMessage="1" sqref="K15" xr:uid="{63AD7417-1FE0-4A41-9F67-12D482D4924F}">
      <formula1>"30,0"</formula1>
    </dataValidation>
    <dataValidation type="list" allowBlank="1" showInputMessage="1" showErrorMessage="1" sqref="K17" xr:uid="{D5063D61-3CE8-4323-9D20-671B008374BB}">
      <formula1>"0,25"</formula1>
    </dataValidation>
    <dataValidation type="list" allowBlank="1" showInputMessage="1" showErrorMessage="1" sqref="K19" xr:uid="{383E2E83-E4CF-4F2F-BB10-2618B50A4BD9}">
      <formula1>"0,15"</formula1>
    </dataValidation>
    <dataValidation type="list" allowBlank="1" showInputMessage="1" showErrorMessage="1" sqref="K27:K28" xr:uid="{AC2AED69-7125-4653-9189-58E9D8F1744C}">
      <formula1>"30"</formula1>
    </dataValidation>
    <dataValidation type="list" allowBlank="1" showInputMessage="1" showErrorMessage="1" sqref="K29:K30" xr:uid="{AAC0979E-EA85-4056-A145-A8107BD399EB}">
      <formula1>"0"</formula1>
    </dataValidation>
    <dataValidation type="list" allowBlank="1" showInputMessage="1" showErrorMessage="1" sqref="J50:J54 J44:J47 J61:J64 J35:J38 J40" xr:uid="{04E3A8AB-CF24-493E-A9CA-44A87BA968E9}">
      <formula1>"SI,NO"</formula1>
    </dataValidation>
    <dataValidation type="list" allowBlank="1" showInputMessage="1" showErrorMessage="1" sqref="K35:K38" xr:uid="{5A12A691-BC4B-46ED-ADF3-D9765599ABB7}">
      <formula1>"10,0"</formula1>
    </dataValidation>
    <dataValidation type="list" allowBlank="1" showInputMessage="1" showErrorMessage="1" sqref="K44:K47 K50:K53" xr:uid="{80F10123-3491-40FE-8621-019D1270A04A}">
      <formula1>"0.25,0"</formula1>
    </dataValidation>
    <dataValidation type="list" allowBlank="1" showInputMessage="1" showErrorMessage="1" sqref="K61:K64" xr:uid="{85C0BC68-76EB-495F-8BD0-6EEEF2CEA4F5}">
      <formula1>"2%,0"</formula1>
    </dataValidation>
    <dataValidation type="list" allowBlank="1" showInputMessage="1" showErrorMessage="1" sqref="K40:K41" xr:uid="{8713ABB7-2293-4153-95BB-F29B6E2BC4E9}">
      <formula1>"1,0"</formula1>
    </dataValidation>
    <dataValidation type="list" allowBlank="1" showInputMessage="1" showErrorMessage="1" sqref="J10" xr:uid="{C5B86C7D-14B3-4960-9FAE-6F7A9C6FA574}">
      <formula1>"1.5,0"</formula1>
    </dataValidation>
  </dataValidations>
  <pageMargins left="0.7" right="0.7" top="0.75" bottom="0.75" header="0.3" footer="0.3"/>
  <drawing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0C43211-3EEC-4E49-9969-A6844F9F8F79}">
  <dimension ref="A1:O20"/>
  <sheetViews>
    <sheetView zoomScale="120" zoomScaleNormal="120" workbookViewId="0">
      <selection activeCell="F11" sqref="F11"/>
    </sheetView>
  </sheetViews>
  <sheetFormatPr baseColWidth="10" defaultRowHeight="14.4" x14ac:dyDescent="0.3"/>
  <cols>
    <col min="1" max="1" width="36.109375" customWidth="1"/>
    <col min="2" max="2" width="17.88671875" customWidth="1"/>
    <col min="3" max="3" width="20.109375" customWidth="1"/>
    <col min="4" max="4" width="15.44140625" customWidth="1"/>
    <col min="5" max="5" width="14.6640625" customWidth="1"/>
    <col min="6" max="6" width="17" customWidth="1"/>
    <col min="7" max="7" width="16" customWidth="1"/>
    <col min="8" max="8" width="15.33203125" bestFit="1" customWidth="1"/>
    <col min="10" max="10" width="16.33203125" customWidth="1"/>
  </cols>
  <sheetData>
    <row r="1" spans="1:15" x14ac:dyDescent="0.3">
      <c r="A1" s="217" t="s">
        <v>372</v>
      </c>
      <c r="B1" s="217"/>
      <c r="C1" s="217"/>
      <c r="D1" s="217"/>
      <c r="E1" s="217"/>
      <c r="F1" s="217"/>
      <c r="G1" s="217"/>
      <c r="H1" s="218" t="s">
        <v>355</v>
      </c>
      <c r="I1" s="218"/>
      <c r="J1" s="218"/>
      <c r="L1" s="207" t="s">
        <v>309</v>
      </c>
      <c r="M1" s="208"/>
      <c r="N1" s="208"/>
      <c r="O1" s="208"/>
    </row>
    <row r="2" spans="1:15" x14ac:dyDescent="0.3">
      <c r="A2" s="217"/>
      <c r="B2" s="217"/>
      <c r="C2" s="217"/>
      <c r="D2" s="217"/>
      <c r="E2" s="217"/>
      <c r="F2" s="217"/>
      <c r="G2" s="217"/>
      <c r="H2" s="218"/>
      <c r="I2" s="218"/>
      <c r="J2" s="218"/>
      <c r="L2" s="208"/>
      <c r="M2" s="208"/>
      <c r="N2" s="208"/>
      <c r="O2" s="208"/>
    </row>
    <row r="3" spans="1:15" x14ac:dyDescent="0.3">
      <c r="A3" s="217"/>
      <c r="B3" s="217"/>
      <c r="C3" s="217"/>
      <c r="D3" s="217"/>
      <c r="E3" s="217"/>
      <c r="F3" s="217"/>
      <c r="G3" s="217"/>
      <c r="H3" s="218"/>
      <c r="I3" s="218"/>
      <c r="J3" s="218"/>
      <c r="L3" s="208"/>
      <c r="M3" s="208"/>
      <c r="N3" s="208"/>
      <c r="O3" s="208"/>
    </row>
    <row r="4" spans="1:15" ht="50.4" customHeight="1" x14ac:dyDescent="0.3">
      <c r="A4" s="123" t="s">
        <v>227</v>
      </c>
      <c r="B4" s="122" t="s">
        <v>351</v>
      </c>
      <c r="C4" s="122" t="s">
        <v>298</v>
      </c>
      <c r="D4" s="122" t="s">
        <v>299</v>
      </c>
      <c r="E4" s="122" t="s">
        <v>352</v>
      </c>
      <c r="F4" s="122" t="s">
        <v>353</v>
      </c>
      <c r="G4" s="122" t="s">
        <v>354</v>
      </c>
      <c r="H4" s="122" t="s">
        <v>300</v>
      </c>
      <c r="I4" s="122" t="s">
        <v>301</v>
      </c>
      <c r="J4" s="122" t="s">
        <v>302</v>
      </c>
      <c r="L4" s="208"/>
      <c r="M4" s="208"/>
      <c r="N4" s="208"/>
      <c r="O4" s="208"/>
    </row>
    <row r="5" spans="1:15" x14ac:dyDescent="0.3">
      <c r="A5" s="100" t="str">
        <f>+HAB!C7</f>
        <v>ADPORT LTDA 99%</v>
      </c>
      <c r="B5" s="118">
        <v>0.99</v>
      </c>
      <c r="C5" s="120">
        <v>239</v>
      </c>
      <c r="D5" s="120">
        <v>107</v>
      </c>
      <c r="E5" s="120">
        <v>120</v>
      </c>
      <c r="F5" s="120">
        <v>122</v>
      </c>
      <c r="G5" s="3">
        <f>+B5*C5</f>
        <v>236.60999999999999</v>
      </c>
      <c r="H5" s="3">
        <f>+B5*D5</f>
        <v>105.92999999999999</v>
      </c>
      <c r="I5" s="3">
        <f>+E5*B5</f>
        <v>118.8</v>
      </c>
      <c r="J5" s="3">
        <f>+F5*B5</f>
        <v>120.78</v>
      </c>
      <c r="L5" s="208"/>
      <c r="M5" s="208"/>
      <c r="N5" s="208"/>
      <c r="O5" s="208"/>
    </row>
    <row r="6" spans="1:15" x14ac:dyDescent="0.3">
      <c r="A6" s="3" t="str">
        <f>+HAB!D7</f>
        <v>AMCOVIT LTDA 0.5%</v>
      </c>
      <c r="B6" s="118">
        <v>5.0000000000000001E-3</v>
      </c>
      <c r="C6" s="121">
        <v>1500</v>
      </c>
      <c r="D6" s="121">
        <v>470</v>
      </c>
      <c r="E6" s="121">
        <v>538</v>
      </c>
      <c r="F6" s="121">
        <v>40</v>
      </c>
      <c r="G6" s="3">
        <f>+B6*C6</f>
        <v>7.5</v>
      </c>
      <c r="H6" s="3">
        <f>+B6*D6</f>
        <v>2.35</v>
      </c>
      <c r="I6" s="3">
        <f>+E6*B6</f>
        <v>2.69</v>
      </c>
      <c r="J6" s="128">
        <f>+F6*B6</f>
        <v>0.2</v>
      </c>
      <c r="L6" s="208"/>
      <c r="M6" s="208"/>
      <c r="N6" s="208"/>
      <c r="O6" s="208"/>
    </row>
    <row r="7" spans="1:15" x14ac:dyDescent="0.3">
      <c r="A7" s="3" t="str">
        <f>+HAB!E7</f>
        <v>GRANADINA DE VIGILANCIA LTDA 0.5%</v>
      </c>
      <c r="B7" s="118">
        <v>5.0000000000000001E-3</v>
      </c>
      <c r="C7" s="121">
        <v>1350</v>
      </c>
      <c r="D7" s="121">
        <v>271</v>
      </c>
      <c r="E7" s="121">
        <v>302</v>
      </c>
      <c r="F7" s="121">
        <v>0</v>
      </c>
      <c r="G7" s="3">
        <f>+B7*C7</f>
        <v>6.75</v>
      </c>
      <c r="H7" s="3">
        <f t="shared" ref="H7" si="0">+B7*D7</f>
        <v>1.355</v>
      </c>
      <c r="I7" s="3">
        <f t="shared" ref="I7" si="1">+E7*B7</f>
        <v>1.51</v>
      </c>
      <c r="J7" s="3">
        <f t="shared" ref="J7" si="2">+F7*B7</f>
        <v>0</v>
      </c>
      <c r="L7" s="208"/>
      <c r="M7" s="208"/>
      <c r="N7" s="208"/>
      <c r="O7" s="208"/>
    </row>
    <row r="8" spans="1:15" x14ac:dyDescent="0.3">
      <c r="A8" s="3">
        <f>+HAB!F7</f>
        <v>0</v>
      </c>
      <c r="B8" s="118"/>
      <c r="C8" s="3"/>
      <c r="D8" s="3"/>
      <c r="E8" s="3"/>
      <c r="F8" s="3"/>
      <c r="G8" s="3"/>
      <c r="H8" s="3"/>
      <c r="I8" s="3"/>
      <c r="J8" s="3"/>
      <c r="L8" s="208"/>
      <c r="M8" s="208"/>
      <c r="N8" s="208"/>
      <c r="O8" s="208"/>
    </row>
    <row r="11" spans="1:15" x14ac:dyDescent="0.3">
      <c r="A11" s="209" t="s">
        <v>303</v>
      </c>
      <c r="B11" s="209"/>
      <c r="C11" s="209"/>
      <c r="D11" s="209"/>
      <c r="E11" s="209"/>
      <c r="G11" s="210" t="s">
        <v>310</v>
      </c>
      <c r="H11" s="210"/>
      <c r="I11" s="210"/>
      <c r="J11" s="210"/>
    </row>
    <row r="12" spans="1:15" x14ac:dyDescent="0.3">
      <c r="A12" s="209"/>
      <c r="B12" s="209"/>
      <c r="C12" s="209"/>
      <c r="D12" s="209"/>
      <c r="E12" s="209"/>
      <c r="G12" s="210"/>
      <c r="H12" s="210"/>
      <c r="I12" s="210"/>
      <c r="J12" s="210"/>
    </row>
    <row r="13" spans="1:15" ht="38.4" customHeight="1" x14ac:dyDescent="0.3">
      <c r="A13" s="211" t="s">
        <v>360</v>
      </c>
      <c r="B13" s="107" t="s">
        <v>356</v>
      </c>
      <c r="C13" s="107" t="s">
        <v>357</v>
      </c>
      <c r="D13" s="107" t="s">
        <v>358</v>
      </c>
      <c r="E13" s="107" t="s">
        <v>359</v>
      </c>
      <c r="G13" s="210"/>
      <c r="H13" s="210"/>
      <c r="I13" s="210"/>
      <c r="J13" s="210"/>
    </row>
    <row r="14" spans="1:15" ht="24" customHeight="1" x14ac:dyDescent="0.3">
      <c r="A14" s="211"/>
      <c r="B14" s="128">
        <f>SUM(G5:G8)</f>
        <v>250.85999999999999</v>
      </c>
      <c r="C14" s="128">
        <f>SUM(H5:H8)</f>
        <v>109.63499999999999</v>
      </c>
      <c r="D14" s="128">
        <f>SUM(I5:I8)</f>
        <v>123</v>
      </c>
      <c r="E14" s="128">
        <f>SUM(J5:J8)</f>
        <v>120.98</v>
      </c>
      <c r="G14" s="210"/>
      <c r="H14" s="210"/>
      <c r="I14" s="210"/>
      <c r="J14" s="210"/>
    </row>
    <row r="17" spans="1:10" x14ac:dyDescent="0.3">
      <c r="A17" s="212" t="s">
        <v>307</v>
      </c>
      <c r="B17" s="212"/>
      <c r="C17" s="212"/>
      <c r="D17" s="212"/>
      <c r="E17" s="212"/>
      <c r="G17" s="213" t="s">
        <v>311</v>
      </c>
      <c r="H17" s="214"/>
      <c r="I17" s="214"/>
      <c r="J17" s="214"/>
    </row>
    <row r="18" spans="1:10" x14ac:dyDescent="0.3">
      <c r="A18" s="212"/>
      <c r="B18" s="212"/>
      <c r="C18" s="212"/>
      <c r="D18" s="212"/>
      <c r="E18" s="212"/>
      <c r="G18" s="214"/>
      <c r="H18" s="214"/>
      <c r="I18" s="214"/>
      <c r="J18" s="214"/>
    </row>
    <row r="19" spans="1:10" ht="43.2" x14ac:dyDescent="0.3">
      <c r="A19" s="215" t="s">
        <v>361</v>
      </c>
      <c r="B19" s="83" t="s">
        <v>304</v>
      </c>
      <c r="C19" s="83" t="s">
        <v>305</v>
      </c>
      <c r="D19" s="83" t="s">
        <v>306</v>
      </c>
      <c r="E19" s="3"/>
      <c r="G19" s="214"/>
      <c r="H19" s="214"/>
      <c r="I19" s="214"/>
      <c r="J19" s="214"/>
    </row>
    <row r="20" spans="1:10" x14ac:dyDescent="0.3">
      <c r="A20" s="216"/>
      <c r="B20" s="129">
        <f>+C14/B14</f>
        <v>0.43703659411624013</v>
      </c>
      <c r="C20" s="129">
        <f>+D14/B14</f>
        <v>0.49031332217172929</v>
      </c>
      <c r="D20" s="129">
        <f>+E14/B14</f>
        <v>0.48226102208403099</v>
      </c>
      <c r="E20" s="3"/>
      <c r="G20" s="214"/>
      <c r="H20" s="214"/>
      <c r="I20" s="214"/>
      <c r="J20" s="214"/>
    </row>
  </sheetData>
  <mergeCells count="9">
    <mergeCell ref="L1:O8"/>
    <mergeCell ref="A11:E12"/>
    <mergeCell ref="G11:J14"/>
    <mergeCell ref="A13:A14"/>
    <mergeCell ref="A17:E18"/>
    <mergeCell ref="G17:J20"/>
    <mergeCell ref="A19:A20"/>
    <mergeCell ref="A1:G3"/>
    <mergeCell ref="H1:J3"/>
  </mergeCells>
  <pageMargins left="0.7" right="0.7" top="0.75" bottom="0.75" header="0.3" footer="0.3"/>
  <pageSetup orientation="portrait"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6BF4EA9-1E09-4625-9770-C2974399606E}">
  <dimension ref="B1:D1"/>
  <sheetViews>
    <sheetView workbookViewId="0">
      <selection activeCell="E5" sqref="E5"/>
    </sheetView>
  </sheetViews>
  <sheetFormatPr baseColWidth="10" defaultRowHeight="14.4" x14ac:dyDescent="0.3"/>
  <cols>
    <col min="2" max="2" width="13.5546875" bestFit="1" customWidth="1"/>
    <col min="4" max="4" width="15.5546875" bestFit="1" customWidth="1"/>
  </cols>
  <sheetData>
    <row r="1" spans="2:4" x14ac:dyDescent="0.3">
      <c r="B1" s="130">
        <v>1160000</v>
      </c>
      <c r="C1">
        <v>400</v>
      </c>
      <c r="D1" s="130">
        <f>+C1*B1</f>
        <v>464000000</v>
      </c>
    </row>
  </sheetData>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9AEB23F-F8AA-4312-A27C-F74876DBC9BE}">
  <dimension ref="A1:E11"/>
  <sheetViews>
    <sheetView workbookViewId="0">
      <selection activeCell="C25" sqref="C25"/>
    </sheetView>
  </sheetViews>
  <sheetFormatPr baseColWidth="10" defaultRowHeight="14.4" x14ac:dyDescent="0.3"/>
  <cols>
    <col min="1" max="1" width="6" customWidth="1"/>
    <col min="2" max="3" width="44.77734375" customWidth="1"/>
    <col min="4" max="4" width="32.21875" customWidth="1"/>
    <col min="5" max="5" width="34.44140625" customWidth="1"/>
  </cols>
  <sheetData>
    <row r="1" spans="1:5" ht="43.2" x14ac:dyDescent="0.3">
      <c r="A1" s="101" t="s">
        <v>308</v>
      </c>
      <c r="B1" s="102" t="s">
        <v>223</v>
      </c>
      <c r="C1" s="102" t="s">
        <v>335</v>
      </c>
      <c r="D1" s="103" t="s">
        <v>333</v>
      </c>
      <c r="E1" s="104" t="s">
        <v>334</v>
      </c>
    </row>
    <row r="2" spans="1:5" x14ac:dyDescent="0.3">
      <c r="A2" s="3">
        <v>1</v>
      </c>
      <c r="B2" s="3" t="s">
        <v>324</v>
      </c>
      <c r="C2" s="3" t="s">
        <v>343</v>
      </c>
      <c r="D2" s="105"/>
      <c r="E2" s="106"/>
    </row>
    <row r="3" spans="1:5" x14ac:dyDescent="0.3">
      <c r="A3" s="3">
        <v>2</v>
      </c>
      <c r="B3" s="99" t="s">
        <v>325</v>
      </c>
      <c r="C3" s="99" t="s">
        <v>341</v>
      </c>
      <c r="D3" s="105"/>
      <c r="E3" s="106"/>
    </row>
    <row r="4" spans="1:5" x14ac:dyDescent="0.3">
      <c r="A4" s="3">
        <v>3</v>
      </c>
      <c r="B4" s="3" t="s">
        <v>326</v>
      </c>
      <c r="C4" s="3" t="s">
        <v>339</v>
      </c>
      <c r="D4" s="105"/>
      <c r="E4" s="106"/>
    </row>
    <row r="5" spans="1:5" x14ac:dyDescent="0.3">
      <c r="A5" s="3">
        <v>4</v>
      </c>
      <c r="B5" s="3" t="s">
        <v>327</v>
      </c>
      <c r="C5" s="3" t="s">
        <v>338</v>
      </c>
      <c r="D5" s="105"/>
      <c r="E5" s="106"/>
    </row>
    <row r="6" spans="1:5" x14ac:dyDescent="0.3">
      <c r="A6" s="3">
        <v>5</v>
      </c>
      <c r="B6" s="99" t="s">
        <v>328</v>
      </c>
      <c r="C6" s="99" t="s">
        <v>340</v>
      </c>
      <c r="D6" s="105"/>
      <c r="E6" s="106"/>
    </row>
    <row r="7" spans="1:5" x14ac:dyDescent="0.3">
      <c r="A7" s="3">
        <v>6</v>
      </c>
      <c r="B7" s="113" t="s">
        <v>330</v>
      </c>
      <c r="C7" s="113" t="s">
        <v>349</v>
      </c>
      <c r="D7" s="105"/>
      <c r="E7" s="106"/>
    </row>
    <row r="8" spans="1:5" x14ac:dyDescent="0.3">
      <c r="A8" s="3">
        <v>7</v>
      </c>
      <c r="B8" s="3" t="s">
        <v>329</v>
      </c>
      <c r="C8" s="3" t="s">
        <v>337</v>
      </c>
      <c r="D8" s="105"/>
      <c r="E8" s="106"/>
    </row>
    <row r="9" spans="1:5" x14ac:dyDescent="0.3">
      <c r="A9" s="3">
        <v>8</v>
      </c>
      <c r="B9" s="3" t="s">
        <v>331</v>
      </c>
      <c r="C9" s="3" t="s">
        <v>342</v>
      </c>
      <c r="D9" s="105"/>
      <c r="E9" s="106"/>
    </row>
    <row r="10" spans="1:5" x14ac:dyDescent="0.3">
      <c r="A10" s="3">
        <v>9</v>
      </c>
      <c r="B10" s="3" t="s">
        <v>332</v>
      </c>
      <c r="C10" s="3" t="s">
        <v>336</v>
      </c>
      <c r="D10" s="105"/>
      <c r="E10" s="106"/>
    </row>
    <row r="11" spans="1:5" x14ac:dyDescent="0.3">
      <c r="A11" s="3">
        <v>10</v>
      </c>
      <c r="B11" s="3"/>
      <c r="C11" s="3"/>
      <c r="D11" s="105"/>
      <c r="E11" s="106"/>
    </row>
  </sheetData>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Hoja4"/>
  <dimension ref="A1:H51"/>
  <sheetViews>
    <sheetView topLeftCell="A18" zoomScale="145" zoomScaleNormal="145" workbookViewId="0">
      <selection activeCell="C8" sqref="C8"/>
    </sheetView>
  </sheetViews>
  <sheetFormatPr baseColWidth="10" defaultRowHeight="14.4" x14ac:dyDescent="0.3"/>
  <cols>
    <col min="1" max="1" width="13.21875" customWidth="1"/>
    <col min="2" max="2" width="38.6640625" customWidth="1"/>
    <col min="3" max="3" width="54.5546875" customWidth="1"/>
    <col min="6" max="6" width="21.21875" customWidth="1"/>
    <col min="7" max="7" width="18.6640625" customWidth="1"/>
  </cols>
  <sheetData>
    <row r="1" spans="1:8" x14ac:dyDescent="0.3">
      <c r="A1" s="242" t="s">
        <v>137</v>
      </c>
      <c r="B1" s="242"/>
      <c r="C1" s="242"/>
      <c r="D1" s="242"/>
      <c r="E1" s="242"/>
      <c r="F1" s="242"/>
      <c r="G1" s="242"/>
    </row>
    <row r="2" spans="1:8" ht="15" thickBot="1" x14ac:dyDescent="0.35"/>
    <row r="3" spans="1:8" x14ac:dyDescent="0.3">
      <c r="A3" s="248" t="s">
        <v>158</v>
      </c>
      <c r="B3" s="249"/>
      <c r="C3" s="249"/>
      <c r="D3" s="249"/>
      <c r="E3" s="249"/>
      <c r="F3" s="249"/>
      <c r="G3" s="254"/>
      <c r="H3" s="24"/>
    </row>
    <row r="4" spans="1:8" ht="15" thickBot="1" x14ac:dyDescent="0.35">
      <c r="A4" s="255"/>
      <c r="B4" s="256"/>
      <c r="C4" s="256"/>
      <c r="D4" s="256"/>
      <c r="E4" s="256"/>
      <c r="F4" s="256"/>
      <c r="G4" s="257"/>
      <c r="H4" s="24"/>
    </row>
    <row r="5" spans="1:8" ht="15" thickBot="1" x14ac:dyDescent="0.35">
      <c r="A5" s="258" t="s">
        <v>58</v>
      </c>
      <c r="B5" s="259"/>
      <c r="C5" s="260" t="s">
        <v>59</v>
      </c>
      <c r="D5" s="261"/>
      <c r="E5" s="25" t="s">
        <v>8</v>
      </c>
      <c r="F5" s="229" t="s">
        <v>61</v>
      </c>
      <c r="G5" s="232" t="s">
        <v>62</v>
      </c>
      <c r="H5" s="24"/>
    </row>
    <row r="6" spans="1:8" ht="21" thickBot="1" x14ac:dyDescent="0.35">
      <c r="A6" s="235" t="s">
        <v>63</v>
      </c>
      <c r="B6" s="235" t="s">
        <v>64</v>
      </c>
      <c r="C6" s="262"/>
      <c r="D6" s="263"/>
      <c r="E6" s="26" t="s">
        <v>60</v>
      </c>
      <c r="F6" s="230"/>
      <c r="G6" s="233"/>
      <c r="H6" s="24"/>
    </row>
    <row r="7" spans="1:8" ht="21" thickBot="1" x14ac:dyDescent="0.35">
      <c r="A7" s="231"/>
      <c r="B7" s="231"/>
      <c r="C7" s="27" t="s">
        <v>65</v>
      </c>
      <c r="D7" s="27" t="s">
        <v>66</v>
      </c>
      <c r="E7" s="28"/>
      <c r="F7" s="231"/>
      <c r="G7" s="234"/>
      <c r="H7" s="24"/>
    </row>
    <row r="8" spans="1:8" ht="126" customHeight="1" thickBot="1" x14ac:dyDescent="0.35">
      <c r="A8" s="29" t="s">
        <v>91</v>
      </c>
      <c r="B8" s="36" t="s">
        <v>1</v>
      </c>
      <c r="C8" s="36" t="s">
        <v>83</v>
      </c>
      <c r="D8" s="31" t="s">
        <v>9</v>
      </c>
      <c r="E8" s="31" t="s">
        <v>9</v>
      </c>
      <c r="F8" s="39" t="s">
        <v>159</v>
      </c>
      <c r="G8" s="30"/>
      <c r="H8" s="24"/>
    </row>
    <row r="9" spans="1:8" ht="123" thickBot="1" x14ac:dyDescent="0.35">
      <c r="A9" s="29" t="s">
        <v>92</v>
      </c>
      <c r="B9" s="36" t="s">
        <v>12</v>
      </c>
      <c r="C9" s="36" t="s">
        <v>84</v>
      </c>
      <c r="D9" s="31" t="s">
        <v>9</v>
      </c>
      <c r="E9" s="31" t="s">
        <v>10</v>
      </c>
      <c r="F9" s="39" t="s">
        <v>140</v>
      </c>
      <c r="G9" s="30" t="s">
        <v>160</v>
      </c>
      <c r="H9" s="24"/>
    </row>
    <row r="10" spans="1:8" ht="123" thickBot="1" x14ac:dyDescent="0.35">
      <c r="A10" s="29" t="s">
        <v>93</v>
      </c>
      <c r="B10" s="36" t="s">
        <v>13</v>
      </c>
      <c r="C10" s="36" t="s">
        <v>85</v>
      </c>
      <c r="D10" s="31" t="s">
        <v>9</v>
      </c>
      <c r="E10" s="31" t="s">
        <v>9</v>
      </c>
      <c r="F10" s="39" t="s">
        <v>141</v>
      </c>
      <c r="G10" s="30"/>
      <c r="H10" s="24"/>
    </row>
    <row r="11" spans="1:8" ht="102.6" thickBot="1" x14ac:dyDescent="0.35">
      <c r="A11" s="29" t="s">
        <v>94</v>
      </c>
      <c r="B11" s="36" t="s">
        <v>67</v>
      </c>
      <c r="C11" s="36" t="s">
        <v>86</v>
      </c>
      <c r="D11" s="31" t="s">
        <v>9</v>
      </c>
      <c r="E11" s="31" t="s">
        <v>9</v>
      </c>
      <c r="F11" s="39" t="s">
        <v>142</v>
      </c>
      <c r="G11" s="30"/>
      <c r="H11" s="24"/>
    </row>
    <row r="12" spans="1:8" ht="51.6" thickBot="1" x14ac:dyDescent="0.35">
      <c r="A12" s="29" t="s">
        <v>95</v>
      </c>
      <c r="B12" s="36" t="s">
        <v>68</v>
      </c>
      <c r="C12" s="36" t="s">
        <v>87</v>
      </c>
      <c r="D12" s="31" t="s">
        <v>143</v>
      </c>
      <c r="E12" s="31" t="s">
        <v>9</v>
      </c>
      <c r="F12" s="39" t="s">
        <v>144</v>
      </c>
      <c r="G12" s="30"/>
      <c r="H12" s="24"/>
    </row>
    <row r="13" spans="1:8" ht="112.8" thickBot="1" x14ac:dyDescent="0.35">
      <c r="A13" s="29" t="s">
        <v>96</v>
      </c>
      <c r="B13" s="36" t="s">
        <v>16</v>
      </c>
      <c r="C13" s="37" t="s">
        <v>69</v>
      </c>
      <c r="D13" s="31" t="s">
        <v>9</v>
      </c>
      <c r="E13" s="31" t="s">
        <v>9</v>
      </c>
      <c r="F13" s="39" t="s">
        <v>145</v>
      </c>
      <c r="G13" s="30"/>
      <c r="H13" s="24"/>
    </row>
    <row r="14" spans="1:8" s="73" customFormat="1" ht="79.8" customHeight="1" thickBot="1" x14ac:dyDescent="0.35">
      <c r="A14" s="66" t="s">
        <v>97</v>
      </c>
      <c r="B14" s="67" t="s">
        <v>17</v>
      </c>
      <c r="C14" s="68" t="s">
        <v>70</v>
      </c>
      <c r="D14" s="69"/>
      <c r="E14" s="69"/>
      <c r="F14" s="70" t="s">
        <v>110</v>
      </c>
      <c r="G14" s="71"/>
      <c r="H14" s="72"/>
    </row>
    <row r="15" spans="1:8" ht="133.19999999999999" thickBot="1" x14ac:dyDescent="0.35">
      <c r="A15" s="29" t="s">
        <v>98</v>
      </c>
      <c r="B15" s="36" t="s">
        <v>18</v>
      </c>
      <c r="C15" s="37" t="s">
        <v>71</v>
      </c>
      <c r="D15" s="31" t="s">
        <v>9</v>
      </c>
      <c r="E15" s="31" t="s">
        <v>10</v>
      </c>
      <c r="F15" s="39" t="s">
        <v>146</v>
      </c>
      <c r="G15" s="30" t="s">
        <v>147</v>
      </c>
      <c r="H15" s="24"/>
    </row>
    <row r="16" spans="1:8" ht="184.2" thickBot="1" x14ac:dyDescent="0.35">
      <c r="A16" s="29" t="s">
        <v>99</v>
      </c>
      <c r="B16" s="36" t="s">
        <v>19</v>
      </c>
      <c r="C16" s="37" t="s">
        <v>72</v>
      </c>
      <c r="D16" s="31" t="s">
        <v>9</v>
      </c>
      <c r="E16" s="31" t="s">
        <v>9</v>
      </c>
      <c r="F16" s="39" t="s">
        <v>148</v>
      </c>
      <c r="G16" s="30"/>
      <c r="H16" s="24"/>
    </row>
    <row r="17" spans="1:8" ht="51.6" thickBot="1" x14ac:dyDescent="0.35">
      <c r="A17" s="29" t="s">
        <v>100</v>
      </c>
      <c r="B17" s="36" t="s">
        <v>20</v>
      </c>
      <c r="C17" s="37" t="s">
        <v>73</v>
      </c>
      <c r="D17" s="31" t="s">
        <v>9</v>
      </c>
      <c r="E17" s="31" t="s">
        <v>9</v>
      </c>
      <c r="F17" s="39" t="s">
        <v>149</v>
      </c>
      <c r="G17" s="30"/>
      <c r="H17" s="24"/>
    </row>
    <row r="18" spans="1:8" ht="92.4" thickBot="1" x14ac:dyDescent="0.35">
      <c r="A18" s="29" t="s">
        <v>101</v>
      </c>
      <c r="B18" s="36" t="s">
        <v>21</v>
      </c>
      <c r="C18" s="37" t="s">
        <v>74</v>
      </c>
      <c r="D18" s="31" t="s">
        <v>9</v>
      </c>
      <c r="E18" s="31" t="s">
        <v>9</v>
      </c>
      <c r="F18" s="39" t="s">
        <v>150</v>
      </c>
      <c r="G18" s="30"/>
      <c r="H18" s="24"/>
    </row>
    <row r="19" spans="1:8" ht="51.6" thickBot="1" x14ac:dyDescent="0.35">
      <c r="A19" s="29" t="s">
        <v>102</v>
      </c>
      <c r="B19" s="36" t="s">
        <v>22</v>
      </c>
      <c r="C19" s="37" t="s">
        <v>75</v>
      </c>
      <c r="D19" s="31" t="s">
        <v>9</v>
      </c>
      <c r="E19" s="31" t="s">
        <v>9</v>
      </c>
      <c r="F19" s="39" t="s">
        <v>151</v>
      </c>
      <c r="G19" s="30"/>
      <c r="H19" s="24"/>
    </row>
    <row r="20" spans="1:8" ht="70.5" customHeight="1" thickBot="1" x14ac:dyDescent="0.35">
      <c r="A20" s="34" t="s">
        <v>103</v>
      </c>
      <c r="B20" s="36" t="s">
        <v>23</v>
      </c>
      <c r="C20" s="37" t="s">
        <v>111</v>
      </c>
      <c r="D20" s="34" t="s">
        <v>9</v>
      </c>
      <c r="E20" s="34" t="s">
        <v>9</v>
      </c>
      <c r="F20" s="39" t="s">
        <v>152</v>
      </c>
      <c r="G20" s="35"/>
      <c r="H20" s="33"/>
    </row>
    <row r="21" spans="1:8" ht="117" customHeight="1" thickBot="1" x14ac:dyDescent="0.35">
      <c r="A21" s="34" t="s">
        <v>104</v>
      </c>
      <c r="B21" s="36" t="s">
        <v>76</v>
      </c>
      <c r="C21" s="38" t="s">
        <v>112</v>
      </c>
      <c r="D21" s="34" t="s">
        <v>9</v>
      </c>
      <c r="E21" s="34" t="s">
        <v>143</v>
      </c>
      <c r="F21" s="39" t="s">
        <v>150</v>
      </c>
      <c r="G21" s="35"/>
      <c r="H21" s="33"/>
    </row>
    <row r="22" spans="1:8" ht="204.6" thickBot="1" x14ac:dyDescent="0.35">
      <c r="A22" s="29" t="s">
        <v>105</v>
      </c>
      <c r="B22" s="36" t="s">
        <v>26</v>
      </c>
      <c r="C22" s="37" t="s">
        <v>77</v>
      </c>
      <c r="D22" s="31" t="s">
        <v>9</v>
      </c>
      <c r="E22" s="31" t="s">
        <v>9</v>
      </c>
      <c r="F22" s="39" t="s">
        <v>153</v>
      </c>
      <c r="G22" s="30"/>
      <c r="H22" s="24"/>
    </row>
    <row r="23" spans="1:8" ht="82.2" thickBot="1" x14ac:dyDescent="0.35">
      <c r="A23" s="29" t="s">
        <v>106</v>
      </c>
      <c r="B23" s="36" t="s">
        <v>19</v>
      </c>
      <c r="C23" s="37" t="s">
        <v>78</v>
      </c>
      <c r="D23" s="31" t="s">
        <v>9</v>
      </c>
      <c r="E23" s="31" t="s">
        <v>9</v>
      </c>
      <c r="F23" s="39" t="s">
        <v>154</v>
      </c>
      <c r="G23" s="30"/>
      <c r="H23" s="24"/>
    </row>
    <row r="24" spans="1:8" ht="61.8" thickBot="1" x14ac:dyDescent="0.35">
      <c r="A24" s="29" t="s">
        <v>107</v>
      </c>
      <c r="B24" s="36" t="s">
        <v>52</v>
      </c>
      <c r="C24" s="37" t="s">
        <v>79</v>
      </c>
      <c r="D24" s="31" t="s">
        <v>9</v>
      </c>
      <c r="E24" s="31" t="s">
        <v>9</v>
      </c>
      <c r="F24" s="39" t="s">
        <v>155</v>
      </c>
      <c r="G24" s="30"/>
      <c r="H24" s="24"/>
    </row>
    <row r="25" spans="1:8" ht="184.2" thickBot="1" x14ac:dyDescent="0.35">
      <c r="A25" s="29" t="s">
        <v>108</v>
      </c>
      <c r="B25" s="36" t="s">
        <v>56</v>
      </c>
      <c r="C25" s="37" t="s">
        <v>80</v>
      </c>
      <c r="D25" s="31" t="s">
        <v>9</v>
      </c>
      <c r="E25" s="31" t="s">
        <v>9</v>
      </c>
      <c r="F25" s="39" t="s">
        <v>156</v>
      </c>
      <c r="G25" s="30"/>
      <c r="H25" s="24"/>
    </row>
    <row r="26" spans="1:8" ht="153.6" thickBot="1" x14ac:dyDescent="0.35">
      <c r="A26" s="29" t="s">
        <v>109</v>
      </c>
      <c r="B26" s="36" t="s">
        <v>57</v>
      </c>
      <c r="C26" s="37" t="s">
        <v>81</v>
      </c>
      <c r="D26" s="31" t="s">
        <v>143</v>
      </c>
      <c r="E26" s="31" t="s">
        <v>9</v>
      </c>
      <c r="F26" s="39" t="s">
        <v>157</v>
      </c>
      <c r="G26" s="30"/>
      <c r="H26" s="24"/>
    </row>
    <row r="27" spans="1:8" x14ac:dyDescent="0.3">
      <c r="A27" s="220" t="s">
        <v>82</v>
      </c>
      <c r="B27" s="221"/>
      <c r="C27" s="221"/>
      <c r="D27" s="221"/>
      <c r="E27" s="221"/>
      <c r="F27" s="221"/>
      <c r="G27" s="222"/>
      <c r="H27" s="24"/>
    </row>
    <row r="28" spans="1:8" ht="31.5" customHeight="1" x14ac:dyDescent="0.3">
      <c r="A28" s="223" t="s">
        <v>88</v>
      </c>
      <c r="B28" s="224"/>
      <c r="C28" s="224"/>
      <c r="D28" s="224"/>
      <c r="E28" s="224"/>
      <c r="F28" s="224"/>
      <c r="G28" s="225"/>
      <c r="H28" s="24"/>
    </row>
    <row r="29" spans="1:8" x14ac:dyDescent="0.3">
      <c r="A29" s="226"/>
      <c r="B29" s="227"/>
      <c r="C29" s="227"/>
      <c r="D29" s="227"/>
      <c r="E29" s="227"/>
      <c r="F29" s="227"/>
      <c r="G29" s="228"/>
      <c r="H29" s="24"/>
    </row>
    <row r="30" spans="1:8" ht="30" customHeight="1" x14ac:dyDescent="0.3">
      <c r="A30" s="223" t="s">
        <v>89</v>
      </c>
      <c r="B30" s="224"/>
      <c r="C30" s="224"/>
      <c r="D30" s="224"/>
      <c r="E30" s="224"/>
      <c r="F30" s="224"/>
      <c r="G30" s="225"/>
      <c r="H30" s="24"/>
    </row>
    <row r="31" spans="1:8" ht="15" thickBot="1" x14ac:dyDescent="0.35">
      <c r="A31" s="236"/>
      <c r="B31" s="237"/>
      <c r="C31" s="237"/>
      <c r="D31" s="237"/>
      <c r="E31" s="237"/>
      <c r="F31" s="237"/>
      <c r="G31" s="238"/>
      <c r="H31" s="24"/>
    </row>
    <row r="34" spans="1:7" x14ac:dyDescent="0.3">
      <c r="A34" s="242" t="s">
        <v>117</v>
      </c>
      <c r="B34" s="242"/>
      <c r="C34" s="242"/>
      <c r="D34" s="242"/>
      <c r="E34" s="242"/>
      <c r="F34" s="242"/>
      <c r="G34" s="242"/>
    </row>
    <row r="35" spans="1:7" ht="15" customHeight="1" x14ac:dyDescent="0.3">
      <c r="A35" s="219" t="s">
        <v>33</v>
      </c>
      <c r="B35" s="219"/>
      <c r="C35" s="219"/>
      <c r="D35" s="219"/>
      <c r="E35" s="219"/>
    </row>
    <row r="36" spans="1:7" ht="15" thickBot="1" x14ac:dyDescent="0.35">
      <c r="A36" s="32"/>
      <c r="B36" s="32"/>
      <c r="C36" s="32"/>
      <c r="D36" s="32"/>
      <c r="E36" s="32"/>
    </row>
    <row r="37" spans="1:7" x14ac:dyDescent="0.3">
      <c r="A37" s="248" t="s">
        <v>158</v>
      </c>
      <c r="B37" s="249"/>
      <c r="C37" s="249"/>
      <c r="D37" s="249"/>
      <c r="E37" s="249"/>
      <c r="F37" s="250"/>
      <c r="G37" s="41"/>
    </row>
    <row r="38" spans="1:7" ht="15" thickBot="1" x14ac:dyDescent="0.35">
      <c r="A38" s="251"/>
      <c r="B38" s="252"/>
      <c r="C38" s="252"/>
      <c r="D38" s="252"/>
      <c r="E38" s="252"/>
      <c r="F38" s="253"/>
      <c r="G38" s="41"/>
    </row>
    <row r="39" spans="1:7" ht="15" thickBot="1" x14ac:dyDescent="0.35">
      <c r="A39" s="243" t="s">
        <v>58</v>
      </c>
      <c r="B39" s="244"/>
      <c r="C39" s="245" t="s">
        <v>121</v>
      </c>
      <c r="D39" s="247" t="s">
        <v>119</v>
      </c>
      <c r="E39" s="233" t="s">
        <v>120</v>
      </c>
      <c r="F39" s="245" t="s">
        <v>122</v>
      </c>
      <c r="G39" s="246"/>
    </row>
    <row r="40" spans="1:7" x14ac:dyDescent="0.3">
      <c r="A40" s="235" t="s">
        <v>63</v>
      </c>
      <c r="B40" s="235" t="s">
        <v>64</v>
      </c>
      <c r="C40" s="245"/>
      <c r="D40" s="247"/>
      <c r="E40" s="233"/>
      <c r="F40" s="245"/>
      <c r="G40" s="246"/>
    </row>
    <row r="41" spans="1:7" ht="15" thickBot="1" x14ac:dyDescent="0.35">
      <c r="A41" s="230"/>
      <c r="B41" s="230"/>
      <c r="C41" s="245"/>
      <c r="D41" s="247"/>
      <c r="E41" s="233"/>
      <c r="F41" s="245"/>
      <c r="G41" s="246"/>
    </row>
    <row r="42" spans="1:7" ht="15" thickBot="1" x14ac:dyDescent="0.35">
      <c r="A42" s="57" t="s">
        <v>113</v>
      </c>
      <c r="B42" s="58" t="s">
        <v>90</v>
      </c>
      <c r="C42" s="59" t="s">
        <v>114</v>
      </c>
      <c r="D42" s="60">
        <v>1</v>
      </c>
      <c r="E42" s="61"/>
      <c r="F42" s="62"/>
      <c r="G42" s="42"/>
    </row>
    <row r="43" spans="1:7" ht="30.6" x14ac:dyDescent="0.3">
      <c r="A43" s="45" t="s">
        <v>115</v>
      </c>
      <c r="B43" s="46" t="s">
        <v>36</v>
      </c>
      <c r="C43" s="47" t="s">
        <v>118</v>
      </c>
      <c r="D43" s="48">
        <v>15</v>
      </c>
      <c r="E43" s="48">
        <v>15</v>
      </c>
      <c r="F43" s="49" t="s">
        <v>161</v>
      </c>
      <c r="G43" s="239" t="s">
        <v>123</v>
      </c>
    </row>
    <row r="44" spans="1:7" ht="71.400000000000006" x14ac:dyDescent="0.3">
      <c r="A44" s="50" t="s">
        <v>124</v>
      </c>
      <c r="B44" s="40" t="s">
        <v>126</v>
      </c>
      <c r="C44" s="43" t="s">
        <v>125</v>
      </c>
      <c r="D44" s="44">
        <v>30</v>
      </c>
      <c r="E44" s="44">
        <v>30</v>
      </c>
      <c r="F44" s="74" t="s">
        <v>162</v>
      </c>
      <c r="G44" s="240"/>
    </row>
    <row r="45" spans="1:7" ht="61.8" thickBot="1" x14ac:dyDescent="0.35">
      <c r="A45" s="51" t="s">
        <v>116</v>
      </c>
      <c r="B45" s="52" t="s">
        <v>39</v>
      </c>
      <c r="C45" s="53" t="s">
        <v>127</v>
      </c>
      <c r="D45" s="54">
        <v>40</v>
      </c>
      <c r="E45" s="54">
        <v>40</v>
      </c>
      <c r="F45" s="74" t="s">
        <v>163</v>
      </c>
      <c r="G45" s="241"/>
    </row>
    <row r="46" spans="1:7" ht="93" customHeight="1" x14ac:dyDescent="0.3">
      <c r="A46" s="45" t="s">
        <v>128</v>
      </c>
      <c r="B46" s="46" t="s">
        <v>40</v>
      </c>
      <c r="C46" s="47" t="s">
        <v>138</v>
      </c>
      <c r="D46" s="77">
        <v>1</v>
      </c>
      <c r="E46" s="77">
        <v>1</v>
      </c>
      <c r="F46" s="78"/>
      <c r="G46" s="239" t="s">
        <v>131</v>
      </c>
    </row>
    <row r="47" spans="1:7" ht="71.400000000000006" x14ac:dyDescent="0.3">
      <c r="A47" s="50" t="s">
        <v>129</v>
      </c>
      <c r="B47" s="40" t="s">
        <v>45</v>
      </c>
      <c r="C47" s="43" t="s">
        <v>138</v>
      </c>
      <c r="D47" s="79">
        <v>1</v>
      </c>
      <c r="E47" s="79">
        <v>1</v>
      </c>
      <c r="F47" s="80"/>
      <c r="G47" s="240"/>
    </row>
    <row r="48" spans="1:7" ht="72" thickBot="1" x14ac:dyDescent="0.35">
      <c r="A48" s="51" t="s">
        <v>130</v>
      </c>
      <c r="B48" s="52" t="s">
        <v>42</v>
      </c>
      <c r="C48" s="53" t="s">
        <v>138</v>
      </c>
      <c r="D48" s="81">
        <v>1</v>
      </c>
      <c r="E48" s="81">
        <v>1</v>
      </c>
      <c r="F48" s="82"/>
      <c r="G48" s="241"/>
    </row>
    <row r="49" spans="1:6" ht="61.8" thickBot="1" x14ac:dyDescent="0.35">
      <c r="A49" s="57" t="s">
        <v>132</v>
      </c>
      <c r="B49" s="58" t="s">
        <v>134</v>
      </c>
      <c r="C49" s="63" t="s">
        <v>133</v>
      </c>
      <c r="D49" s="64">
        <v>10</v>
      </c>
      <c r="E49" s="64">
        <v>10</v>
      </c>
      <c r="F49" s="76" t="s">
        <v>164</v>
      </c>
    </row>
    <row r="50" spans="1:6" ht="82.2" thickBot="1" x14ac:dyDescent="0.35">
      <c r="A50" s="57" t="s">
        <v>135</v>
      </c>
      <c r="B50" s="58" t="s">
        <v>136</v>
      </c>
      <c r="C50" s="63" t="s">
        <v>139</v>
      </c>
      <c r="D50" s="64">
        <v>1</v>
      </c>
      <c r="E50" s="64">
        <v>1</v>
      </c>
      <c r="F50" s="75" t="s">
        <v>165</v>
      </c>
    </row>
    <row r="51" spans="1:6" ht="15" thickBot="1" x14ac:dyDescent="0.35">
      <c r="C51" s="55" t="s">
        <v>54</v>
      </c>
      <c r="D51" s="56">
        <f>SUM(D42:D50)</f>
        <v>100</v>
      </c>
      <c r="E51" s="65">
        <f>SUM(E43:E50)</f>
        <v>99</v>
      </c>
    </row>
  </sheetData>
  <mergeCells count="26">
    <mergeCell ref="G43:G45"/>
    <mergeCell ref="G46:G48"/>
    <mergeCell ref="A1:G1"/>
    <mergeCell ref="A34:G34"/>
    <mergeCell ref="A39:B39"/>
    <mergeCell ref="F39:F41"/>
    <mergeCell ref="G39:G41"/>
    <mergeCell ref="A40:A41"/>
    <mergeCell ref="B40:B41"/>
    <mergeCell ref="C39:C41"/>
    <mergeCell ref="D39:D41"/>
    <mergeCell ref="E39:E41"/>
    <mergeCell ref="A37:F38"/>
    <mergeCell ref="A3:G4"/>
    <mergeCell ref="A5:B5"/>
    <mergeCell ref="C5:D6"/>
    <mergeCell ref="F5:F7"/>
    <mergeCell ref="G5:G7"/>
    <mergeCell ref="A6:A7"/>
    <mergeCell ref="B6:B7"/>
    <mergeCell ref="A31:G31"/>
    <mergeCell ref="A35:E35"/>
    <mergeCell ref="A27:G27"/>
    <mergeCell ref="A28:G28"/>
    <mergeCell ref="A29:G29"/>
    <mergeCell ref="A30:G30"/>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8</vt:i4>
      </vt:variant>
      <vt:variant>
        <vt:lpstr>Rangos con nombre</vt:lpstr>
      </vt:variant>
      <vt:variant>
        <vt:i4>2</vt:i4>
      </vt:variant>
    </vt:vector>
  </HeadingPairs>
  <TitlesOfParts>
    <vt:vector size="10" baseType="lpstr">
      <vt:lpstr>MODELO</vt:lpstr>
      <vt:lpstr>HAB</vt:lpstr>
      <vt:lpstr>COYSUP</vt:lpstr>
      <vt:lpstr>PUNTOS</vt:lpstr>
      <vt:lpstr> PARTICIPACION</vt:lpstr>
      <vt:lpstr>Hoja1</vt:lpstr>
      <vt:lpstr>VERIFICACION DE CEDULA</vt:lpstr>
      <vt:lpstr>MODELO FORMATO ISOLUTION</vt:lpstr>
      <vt:lpstr>COYSUP!Área_de_impresión</vt:lpstr>
      <vt:lpstr>HAB!Área_de_impresión</vt:lpstr>
    </vt:vector>
  </TitlesOfParts>
  <Company>Microsoft</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Diana Patricia Galeano Bernal</dc:creator>
  <cp:lastModifiedBy>paul david alvarez pardo</cp:lastModifiedBy>
  <dcterms:created xsi:type="dcterms:W3CDTF">2022-03-24T15:10:43Z</dcterms:created>
  <dcterms:modified xsi:type="dcterms:W3CDTF">2023-03-24T23:25:12Z</dcterms:modified>
</cp:coreProperties>
</file>