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amon.bueno\Documents\COMPRAS 2023\SELECCIONES ABREVIADAS 2023\S.A. 031-2023 SUMINISTRO INSUMOS MEDICO QUIRURGICOS DESIERTOS 2023\"/>
    </mc:Choice>
  </mc:AlternateContent>
  <bookViews>
    <workbookView xWindow="-120" yWindow="-120" windowWidth="24240" windowHeight="13140" activeTab="3"/>
  </bookViews>
  <sheets>
    <sheet name="PRESUPUESTO SA-031-2023" sheetId="5" r:id="rId1"/>
    <sheet name="precio historico def." sheetId="6" r:id="rId2"/>
    <sheet name="cotizaciones" sheetId="8" r:id="rId3"/>
    <sheet name="precio referencia SA-031-2023" sheetId="4" r:id="rId4"/>
  </sheets>
  <definedNames>
    <definedName name="_xlnm._FilterDatabase" localSheetId="2" hidden="1">cotizaciones!$A$1:$EE$561</definedName>
    <definedName name="_xlnm._FilterDatabase" localSheetId="1" hidden="1">'precio historico def.'!#REF!</definedName>
    <definedName name="_xlnm._FilterDatabase" localSheetId="3" hidden="1">'precio referencia SA-031-2023'!#REF!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58" i="5" l="1"/>
  <c r="L576" i="8"/>
  <c r="I576" i="8"/>
  <c r="L575" i="8"/>
  <c r="I575" i="8"/>
  <c r="O574" i="8"/>
  <c r="L574" i="8"/>
  <c r="I574" i="8"/>
  <c r="O573" i="8"/>
  <c r="L573" i="8"/>
  <c r="I573" i="8"/>
  <c r="O572" i="8"/>
  <c r="L572" i="8"/>
  <c r="I572" i="8"/>
  <c r="O571" i="8"/>
  <c r="L571" i="8"/>
  <c r="I571" i="8"/>
  <c r="O570" i="8"/>
  <c r="L570" i="8"/>
  <c r="I570" i="8"/>
  <c r="L569" i="8"/>
  <c r="I569" i="8"/>
  <c r="L568" i="8"/>
  <c r="I568" i="8"/>
  <c r="L567" i="8"/>
  <c r="I567" i="8"/>
  <c r="L566" i="8"/>
  <c r="I566" i="8"/>
  <c r="L565" i="8"/>
  <c r="I565" i="8"/>
  <c r="L564" i="8"/>
  <c r="I564" i="8"/>
  <c r="I567" i="4"/>
  <c r="I566" i="4"/>
  <c r="I565" i="4"/>
  <c r="I564" i="4"/>
  <c r="H539" i="4" l="1"/>
  <c r="I539" i="4" s="1"/>
  <c r="H538" i="4"/>
  <c r="I538" i="4" s="1"/>
  <c r="H537" i="4"/>
  <c r="I537" i="4" s="1"/>
  <c r="H536" i="4"/>
  <c r="I536" i="4" s="1"/>
  <c r="H535" i="4"/>
  <c r="I535" i="4" s="1"/>
  <c r="H534" i="4"/>
  <c r="I534" i="4" s="1"/>
  <c r="H533" i="4"/>
  <c r="I533" i="4" s="1"/>
  <c r="H532" i="4"/>
  <c r="I532" i="4" s="1"/>
  <c r="H531" i="4"/>
  <c r="I531" i="4" s="1"/>
  <c r="H530" i="4"/>
  <c r="I530" i="4" s="1"/>
  <c r="H529" i="4"/>
  <c r="I529" i="4" s="1"/>
  <c r="H528" i="4"/>
  <c r="I528" i="4" s="1"/>
  <c r="H527" i="4"/>
  <c r="I527" i="4" s="1"/>
  <c r="H526" i="4"/>
  <c r="I526" i="4" s="1"/>
  <c r="H525" i="4"/>
  <c r="I525" i="4" s="1"/>
  <c r="H524" i="4"/>
  <c r="I524" i="4" s="1"/>
  <c r="H523" i="4"/>
  <c r="I523" i="4" s="1"/>
  <c r="H522" i="4"/>
  <c r="I522" i="4" s="1"/>
  <c r="H521" i="4"/>
  <c r="I521" i="4" s="1"/>
  <c r="H520" i="4"/>
  <c r="I520" i="4" s="1"/>
  <c r="H519" i="4"/>
  <c r="I519" i="4" s="1"/>
  <c r="H518" i="4"/>
  <c r="I518" i="4" s="1"/>
  <c r="H517" i="4"/>
  <c r="I517" i="4" s="1"/>
  <c r="H516" i="4"/>
  <c r="I516" i="4" s="1"/>
  <c r="H515" i="4"/>
  <c r="I515" i="4" s="1"/>
  <c r="H514" i="4"/>
  <c r="I514" i="4" s="1"/>
  <c r="H513" i="4"/>
  <c r="I513" i="4" s="1"/>
  <c r="H512" i="4"/>
  <c r="I512" i="4" s="1"/>
  <c r="H511" i="4"/>
  <c r="I511" i="4" s="1"/>
  <c r="H510" i="4"/>
  <c r="I510" i="4" s="1"/>
  <c r="H509" i="4"/>
  <c r="I509" i="4" s="1"/>
  <c r="I539" i="8"/>
  <c r="H539" i="8"/>
  <c r="H538" i="8"/>
  <c r="I538" i="8" s="1"/>
  <c r="H537" i="8"/>
  <c r="I537" i="8" s="1"/>
  <c r="H536" i="8"/>
  <c r="I536" i="8" s="1"/>
  <c r="H535" i="8"/>
  <c r="I535" i="8" s="1"/>
  <c r="H534" i="8"/>
  <c r="I534" i="8" s="1"/>
  <c r="H533" i="8"/>
  <c r="I533" i="8" s="1"/>
  <c r="H532" i="8"/>
  <c r="I532" i="8" s="1"/>
  <c r="H531" i="8"/>
  <c r="I531" i="8" s="1"/>
  <c r="H530" i="8"/>
  <c r="I530" i="8" s="1"/>
  <c r="H529" i="8"/>
  <c r="I529" i="8" s="1"/>
  <c r="H528" i="8"/>
  <c r="I528" i="8" s="1"/>
  <c r="H527" i="8"/>
  <c r="I527" i="8" s="1"/>
  <c r="H526" i="8"/>
  <c r="I526" i="8" s="1"/>
  <c r="H525" i="8"/>
  <c r="I525" i="8" s="1"/>
  <c r="H524" i="8"/>
  <c r="I524" i="8" s="1"/>
  <c r="I523" i="8"/>
  <c r="H523" i="8"/>
  <c r="H522" i="8"/>
  <c r="I522" i="8" s="1"/>
  <c r="H521" i="8"/>
  <c r="I521" i="8" s="1"/>
  <c r="H520" i="8"/>
  <c r="I520" i="8" s="1"/>
  <c r="H519" i="8"/>
  <c r="I519" i="8" s="1"/>
  <c r="H518" i="8"/>
  <c r="I518" i="8" s="1"/>
  <c r="H517" i="8"/>
  <c r="I517" i="8" s="1"/>
  <c r="H516" i="8"/>
  <c r="I516" i="8" s="1"/>
  <c r="H515" i="8"/>
  <c r="I515" i="8" s="1"/>
  <c r="H514" i="8"/>
  <c r="I514" i="8" s="1"/>
  <c r="H513" i="8"/>
  <c r="I513" i="8" s="1"/>
  <c r="H512" i="8"/>
  <c r="I512" i="8" s="1"/>
  <c r="H511" i="8"/>
  <c r="I511" i="8" s="1"/>
  <c r="H510" i="8"/>
  <c r="I510" i="8" s="1"/>
  <c r="H509" i="8"/>
  <c r="I509" i="8" s="1"/>
  <c r="S492" i="8"/>
  <c r="S491" i="8"/>
  <c r="G487" i="6"/>
  <c r="H487" i="6" s="1"/>
  <c r="I487" i="6" s="1"/>
  <c r="G483" i="6"/>
  <c r="H483" i="6" s="1"/>
  <c r="I483" i="6" s="1"/>
  <c r="G482" i="6"/>
  <c r="H482" i="6" s="1"/>
  <c r="I482" i="6" s="1"/>
  <c r="G468" i="6"/>
  <c r="H468" i="6" s="1"/>
  <c r="I468" i="6" s="1"/>
  <c r="G478" i="6"/>
  <c r="H478" i="6" s="1"/>
  <c r="I478" i="6" s="1"/>
  <c r="G477" i="6"/>
  <c r="H477" i="6" s="1"/>
  <c r="I477" i="6" s="1"/>
  <c r="G469" i="6"/>
  <c r="G464" i="6"/>
  <c r="I464" i="6" s="1"/>
  <c r="I443" i="6"/>
  <c r="I444" i="6"/>
  <c r="I445" i="6"/>
  <c r="I446" i="6"/>
  <c r="I442" i="6"/>
  <c r="I431" i="6"/>
  <c r="I432" i="6"/>
  <c r="I433" i="6"/>
  <c r="I434" i="6"/>
  <c r="I435" i="6"/>
  <c r="I436" i="6"/>
  <c r="I437" i="6"/>
  <c r="I438" i="6"/>
  <c r="I430" i="6"/>
  <c r="G424" i="6"/>
  <c r="I424" i="6" s="1"/>
  <c r="G325" i="6"/>
  <c r="H325" i="6" s="1"/>
  <c r="G324" i="6"/>
  <c r="G323" i="6"/>
  <c r="G322" i="6"/>
  <c r="G321" i="6"/>
  <c r="I325" i="6" l="1"/>
  <c r="H469" i="6"/>
  <c r="I469" i="6" s="1"/>
  <c r="H321" i="6"/>
  <c r="I321" i="6" s="1"/>
  <c r="H324" i="6"/>
  <c r="I324" i="6" s="1"/>
  <c r="H323" i="6"/>
  <c r="I323" i="6" s="1"/>
  <c r="H322" i="6"/>
  <c r="I322" i="6" s="1"/>
  <c r="H231" i="4"/>
  <c r="H230" i="4"/>
  <c r="H229" i="4"/>
  <c r="H228" i="4"/>
  <c r="H227" i="4"/>
  <c r="H231" i="8"/>
  <c r="H230" i="8"/>
  <c r="H229" i="8"/>
  <c r="H228" i="8"/>
  <c r="H227" i="8"/>
  <c r="O258" i="8" l="1"/>
  <c r="O257" i="8"/>
  <c r="O256" i="8"/>
  <c r="O255" i="8"/>
  <c r="O254" i="8"/>
  <c r="O253" i="8"/>
  <c r="H175" i="8" l="1"/>
  <c r="I175" i="8" s="1"/>
  <c r="H390" i="8" l="1"/>
  <c r="I390" i="8" s="1"/>
  <c r="K354" i="8"/>
  <c r="L354" i="8" s="1"/>
  <c r="Z267" i="8" l="1"/>
  <c r="AA267" i="8" s="1"/>
  <c r="Z266" i="8"/>
  <c r="AA266" i="8" s="1"/>
  <c r="Z265" i="8"/>
  <c r="AA265" i="8" s="1"/>
  <c r="Z264" i="8"/>
  <c r="AA264" i="8" s="1"/>
  <c r="Z263" i="8"/>
  <c r="AA263" i="8" s="1"/>
  <c r="Z262" i="8"/>
  <c r="AA262" i="8" s="1"/>
  <c r="Q270" i="8"/>
  <c r="R270" i="8" s="1"/>
  <c r="Q269" i="8"/>
  <c r="R269" i="8" s="1"/>
  <c r="N304" i="8" l="1"/>
  <c r="O304" i="8" s="1"/>
  <c r="N303" i="8"/>
  <c r="O303" i="8" s="1"/>
  <c r="N302" i="8"/>
  <c r="O302" i="8" s="1"/>
  <c r="N301" i="8"/>
  <c r="O301" i="8" s="1"/>
  <c r="N300" i="8"/>
  <c r="O300" i="8" s="1"/>
  <c r="N299" i="8"/>
  <c r="O299" i="8" s="1"/>
  <c r="N297" i="8"/>
  <c r="O297" i="8" s="1"/>
  <c r="N296" i="8"/>
  <c r="O296" i="8" s="1"/>
  <c r="N288" i="8"/>
  <c r="O288" i="8" s="1"/>
  <c r="N287" i="8"/>
  <c r="O287" i="8" s="1"/>
  <c r="N286" i="8"/>
  <c r="O286" i="8" s="1"/>
  <c r="N285" i="8"/>
  <c r="O285" i="8" s="1"/>
  <c r="N284" i="8"/>
  <c r="O284" i="8" s="1"/>
  <c r="N283" i="8"/>
  <c r="O283" i="8" s="1"/>
  <c r="N282" i="8"/>
  <c r="O282" i="8" s="1"/>
  <c r="N281" i="8"/>
  <c r="O281" i="8" s="1"/>
  <c r="N280" i="8"/>
  <c r="O280" i="8" s="1"/>
  <c r="N279" i="8"/>
  <c r="O279" i="8" s="1"/>
  <c r="N278" i="8"/>
  <c r="O278" i="8" s="1"/>
  <c r="N277" i="8"/>
  <c r="O277" i="8" s="1"/>
  <c r="N276" i="8"/>
  <c r="O276" i="8" s="1"/>
  <c r="N275" i="8"/>
  <c r="O275" i="8" s="1"/>
  <c r="N274" i="8"/>
  <c r="O274" i="8" s="1"/>
  <c r="N273" i="8"/>
  <c r="O273" i="8" s="1"/>
  <c r="N271" i="8"/>
  <c r="O271" i="8" s="1"/>
  <c r="N270" i="8"/>
  <c r="O270" i="8" s="1"/>
  <c r="N269" i="8"/>
  <c r="O269" i="8" s="1"/>
  <c r="N267" i="8"/>
  <c r="O267" i="8" s="1"/>
  <c r="N266" i="8"/>
  <c r="O266" i="8" s="1"/>
  <c r="N265" i="8"/>
  <c r="O265" i="8" s="1"/>
  <c r="N264" i="8"/>
  <c r="O264" i="8" s="1"/>
  <c r="N263" i="8"/>
  <c r="O263" i="8" s="1"/>
  <c r="N262" i="8"/>
  <c r="O262" i="8" s="1"/>
  <c r="W304" i="8"/>
  <c r="X304" i="8" s="1"/>
  <c r="W303" i="8"/>
  <c r="X303" i="8" s="1"/>
  <c r="W302" i="8"/>
  <c r="X302" i="8" s="1"/>
  <c r="W301" i="8"/>
  <c r="X301" i="8" s="1"/>
  <c r="W300" i="8"/>
  <c r="X300" i="8" s="1"/>
  <c r="W299" i="8"/>
  <c r="X299" i="8" s="1"/>
  <c r="W298" i="8"/>
  <c r="X298" i="8" s="1"/>
  <c r="W294" i="8"/>
  <c r="X294" i="8" s="1"/>
  <c r="W293" i="8"/>
  <c r="X293" i="8" s="1"/>
  <c r="W292" i="8"/>
  <c r="X292" i="8" s="1"/>
  <c r="W291" i="8"/>
  <c r="X291" i="8" s="1"/>
  <c r="W290" i="8"/>
  <c r="X290" i="8" s="1"/>
  <c r="W289" i="8"/>
  <c r="X289" i="8" s="1"/>
  <c r="W288" i="8"/>
  <c r="X288" i="8" s="1"/>
  <c r="W287" i="8"/>
  <c r="X287" i="8" s="1"/>
  <c r="W286" i="8"/>
  <c r="X286" i="8" s="1"/>
  <c r="W285" i="8"/>
  <c r="X285" i="8" s="1"/>
  <c r="W284" i="8"/>
  <c r="X284" i="8" s="1"/>
  <c r="W283" i="8"/>
  <c r="X283" i="8" s="1"/>
  <c r="W282" i="8"/>
  <c r="X282" i="8" s="1"/>
  <c r="W281" i="8"/>
  <c r="X281" i="8" s="1"/>
  <c r="W280" i="8"/>
  <c r="X280" i="8" s="1"/>
  <c r="W279" i="8"/>
  <c r="X279" i="8" s="1"/>
  <c r="W278" i="8"/>
  <c r="X278" i="8" s="1"/>
  <c r="W277" i="8"/>
  <c r="X277" i="8" s="1"/>
  <c r="W276" i="8"/>
  <c r="X276" i="8" s="1"/>
  <c r="W275" i="8"/>
  <c r="X275" i="8" s="1"/>
  <c r="W274" i="8"/>
  <c r="X274" i="8" s="1"/>
  <c r="W273" i="8"/>
  <c r="X273" i="8" s="1"/>
  <c r="W271" i="8"/>
  <c r="X271" i="8" s="1"/>
  <c r="W270" i="8"/>
  <c r="X270" i="8" s="1"/>
  <c r="W269" i="8"/>
  <c r="X269" i="8" s="1"/>
  <c r="W268" i="8"/>
  <c r="X268" i="8" s="1"/>
  <c r="W267" i="8"/>
  <c r="X267" i="8" s="1"/>
  <c r="W266" i="8"/>
  <c r="X266" i="8" s="1"/>
  <c r="W265" i="8"/>
  <c r="X265" i="8" s="1"/>
  <c r="W264" i="8"/>
  <c r="X264" i="8" s="1"/>
  <c r="W263" i="8"/>
  <c r="X263" i="8" s="1"/>
  <c r="W262" i="8"/>
  <c r="X262" i="8" s="1"/>
  <c r="H297" i="8"/>
  <c r="I297" i="8" s="1"/>
  <c r="H296" i="8"/>
  <c r="I296" i="8" s="1"/>
  <c r="T304" i="8"/>
  <c r="U304" i="8" s="1"/>
  <c r="T303" i="8"/>
  <c r="U303" i="8" s="1"/>
  <c r="T302" i="8"/>
  <c r="U302" i="8" s="1"/>
  <c r="T301" i="8"/>
  <c r="U301" i="8" s="1"/>
  <c r="T300" i="8"/>
  <c r="U300" i="8" s="1"/>
  <c r="T299" i="8"/>
  <c r="U299" i="8" s="1"/>
  <c r="T298" i="8"/>
  <c r="U298" i="8" s="1"/>
  <c r="T297" i="8"/>
  <c r="U297" i="8" s="1"/>
  <c r="T296" i="8"/>
  <c r="U296" i="8" s="1"/>
  <c r="T295" i="8"/>
  <c r="U295" i="8" s="1"/>
  <c r="T294" i="8"/>
  <c r="U294" i="8" s="1"/>
  <c r="T293" i="8"/>
  <c r="U293" i="8" s="1"/>
  <c r="T292" i="8"/>
  <c r="U292" i="8" s="1"/>
  <c r="T291" i="8"/>
  <c r="U291" i="8" s="1"/>
  <c r="T290" i="8"/>
  <c r="U290" i="8" s="1"/>
  <c r="T289" i="8"/>
  <c r="U289" i="8" s="1"/>
  <c r="T288" i="8"/>
  <c r="U288" i="8" s="1"/>
  <c r="T287" i="8"/>
  <c r="U287" i="8" s="1"/>
  <c r="T286" i="8"/>
  <c r="U286" i="8" s="1"/>
  <c r="T285" i="8"/>
  <c r="U285" i="8" s="1"/>
  <c r="T284" i="8"/>
  <c r="U284" i="8" s="1"/>
  <c r="T283" i="8"/>
  <c r="U283" i="8" s="1"/>
  <c r="T282" i="8"/>
  <c r="U282" i="8" s="1"/>
  <c r="T281" i="8"/>
  <c r="U281" i="8" s="1"/>
  <c r="T280" i="8"/>
  <c r="U280" i="8" s="1"/>
  <c r="T279" i="8"/>
  <c r="U279" i="8" s="1"/>
  <c r="T278" i="8"/>
  <c r="U278" i="8" s="1"/>
  <c r="T277" i="8"/>
  <c r="U277" i="8" s="1"/>
  <c r="T276" i="8"/>
  <c r="U276" i="8" s="1"/>
  <c r="T275" i="8"/>
  <c r="U275" i="8" s="1"/>
  <c r="T274" i="8"/>
  <c r="U274" i="8" s="1"/>
  <c r="T273" i="8"/>
  <c r="U273" i="8" s="1"/>
  <c r="T272" i="8"/>
  <c r="U272" i="8" s="1"/>
  <c r="T271" i="8"/>
  <c r="U271" i="8" s="1"/>
  <c r="T270" i="8"/>
  <c r="U270" i="8" s="1"/>
  <c r="T269" i="8"/>
  <c r="U269" i="8" s="1"/>
  <c r="T268" i="8"/>
  <c r="U268" i="8" s="1"/>
  <c r="T267" i="8"/>
  <c r="U267" i="8" s="1"/>
  <c r="T266" i="8"/>
  <c r="U266" i="8" s="1"/>
  <c r="T265" i="8"/>
  <c r="U265" i="8" s="1"/>
  <c r="T264" i="8"/>
  <c r="U264" i="8" s="1"/>
  <c r="T263" i="8"/>
  <c r="U263" i="8" s="1"/>
  <c r="T262" i="8"/>
  <c r="U262" i="8" s="1"/>
  <c r="N317" i="8" l="1"/>
  <c r="O317" i="8" s="1"/>
  <c r="N316" i="8"/>
  <c r="O316" i="8" s="1"/>
  <c r="N315" i="8"/>
  <c r="O315" i="8" s="1"/>
  <c r="O314" i="8"/>
  <c r="O313" i="8"/>
  <c r="O312" i="8"/>
  <c r="U201" i="8"/>
  <c r="U200" i="8"/>
  <c r="U199" i="8"/>
  <c r="U198" i="8"/>
  <c r="U197" i="8"/>
  <c r="H53" i="8"/>
  <c r="H52" i="8"/>
  <c r="H505" i="8" l="1"/>
  <c r="I505" i="8" s="1"/>
  <c r="H504" i="8"/>
  <c r="I504" i="8" s="1"/>
  <c r="K545" i="8" l="1"/>
  <c r="L545" i="8"/>
  <c r="R491" i="8"/>
  <c r="R492" i="8"/>
  <c r="R200" i="8"/>
  <c r="R199" i="8"/>
  <c r="R198" i="8"/>
  <c r="R143" i="8"/>
  <c r="O40" i="8"/>
  <c r="N560" i="8"/>
  <c r="O560" i="8" s="1"/>
  <c r="N559" i="8"/>
  <c r="O559" i="8" s="1"/>
  <c r="K559" i="8"/>
  <c r="L559" i="8" s="1"/>
  <c r="H559" i="8"/>
  <c r="I559" i="8" s="1"/>
  <c r="L555" i="8"/>
  <c r="I555" i="8"/>
  <c r="I551" i="8"/>
  <c r="I550" i="8"/>
  <c r="I549" i="8"/>
  <c r="I545" i="8"/>
  <c r="L500" i="8"/>
  <c r="I500" i="8"/>
  <c r="L499" i="8"/>
  <c r="L498" i="8"/>
  <c r="L497" i="8"/>
  <c r="I497" i="8"/>
  <c r="L496" i="8"/>
  <c r="I496" i="8"/>
  <c r="O492" i="8"/>
  <c r="L492" i="8"/>
  <c r="I492" i="8"/>
  <c r="L491" i="8"/>
  <c r="I476" i="8"/>
  <c r="I475" i="8"/>
  <c r="I474" i="8"/>
  <c r="I473" i="8"/>
  <c r="H468" i="8"/>
  <c r="I468" i="8" s="1"/>
  <c r="L460" i="8"/>
  <c r="H460" i="8"/>
  <c r="I460" i="8" s="1"/>
  <c r="K459" i="8"/>
  <c r="L459" i="8" s="1"/>
  <c r="O458" i="8"/>
  <c r="L458" i="8"/>
  <c r="I458" i="8"/>
  <c r="K457" i="8"/>
  <c r="L457" i="8" s="1"/>
  <c r="K456" i="8"/>
  <c r="L456" i="8" s="1"/>
  <c r="L455" i="8"/>
  <c r="O454" i="8"/>
  <c r="I454" i="8"/>
  <c r="H450" i="8"/>
  <c r="I450" i="8" s="1"/>
  <c r="I429" i="8"/>
  <c r="I428" i="8"/>
  <c r="L420" i="8"/>
  <c r="I420" i="8"/>
  <c r="L419" i="8"/>
  <c r="I419" i="8"/>
  <c r="H415" i="8"/>
  <c r="I415" i="8" s="1"/>
  <c r="H414" i="8"/>
  <c r="I414" i="8" s="1"/>
  <c r="H413" i="8"/>
  <c r="I413" i="8" s="1"/>
  <c r="H412" i="8"/>
  <c r="I412" i="8" s="1"/>
  <c r="H411" i="8"/>
  <c r="I411" i="8" s="1"/>
  <c r="H407" i="8"/>
  <c r="I407" i="8" s="1"/>
  <c r="H406" i="8"/>
  <c r="I406" i="8" s="1"/>
  <c r="H405" i="8"/>
  <c r="I405" i="8" s="1"/>
  <c r="H404" i="8"/>
  <c r="I404" i="8" s="1"/>
  <c r="H403" i="8"/>
  <c r="I403" i="8" s="1"/>
  <c r="H402" i="8"/>
  <c r="I402" i="8" s="1"/>
  <c r="H401" i="8"/>
  <c r="I401" i="8" s="1"/>
  <c r="H400" i="8"/>
  <c r="I400" i="8" s="1"/>
  <c r="H399" i="8"/>
  <c r="I399" i="8" s="1"/>
  <c r="H398" i="8"/>
  <c r="I398" i="8" s="1"/>
  <c r="H397" i="8"/>
  <c r="I397" i="8" s="1"/>
  <c r="H396" i="8"/>
  <c r="I396" i="8" s="1"/>
  <c r="H395" i="8"/>
  <c r="I395" i="8" s="1"/>
  <c r="H394" i="8"/>
  <c r="I394" i="8" s="1"/>
  <c r="H393" i="8"/>
  <c r="I393" i="8" s="1"/>
  <c r="H392" i="8"/>
  <c r="I392" i="8" s="1"/>
  <c r="H391" i="8"/>
  <c r="I391" i="8" s="1"/>
  <c r="H389" i="8"/>
  <c r="I389" i="8" s="1"/>
  <c r="H388" i="8"/>
  <c r="I388" i="8" s="1"/>
  <c r="H387" i="8"/>
  <c r="I387" i="8" s="1"/>
  <c r="H386" i="8"/>
  <c r="I386" i="8" s="1"/>
  <c r="H385" i="8"/>
  <c r="I385" i="8" s="1"/>
  <c r="H384" i="8"/>
  <c r="I384" i="8" s="1"/>
  <c r="H383" i="8"/>
  <c r="I383" i="8" s="1"/>
  <c r="H382" i="8"/>
  <c r="I382" i="8" s="1"/>
  <c r="H381" i="8"/>
  <c r="I381" i="8" s="1"/>
  <c r="H380" i="8"/>
  <c r="I380" i="8" s="1"/>
  <c r="H379" i="8"/>
  <c r="I379" i="8" s="1"/>
  <c r="H378" i="8"/>
  <c r="I378" i="8" s="1"/>
  <c r="H377" i="8"/>
  <c r="I377" i="8" s="1"/>
  <c r="H376" i="8"/>
  <c r="I376" i="8" s="1"/>
  <c r="H375" i="8"/>
  <c r="I375" i="8" s="1"/>
  <c r="H374" i="8"/>
  <c r="I374" i="8" s="1"/>
  <c r="H373" i="8"/>
  <c r="I373" i="8" s="1"/>
  <c r="H372" i="8"/>
  <c r="I372" i="8" s="1"/>
  <c r="H371" i="8"/>
  <c r="I371" i="8" s="1"/>
  <c r="H370" i="8"/>
  <c r="I370" i="8" s="1"/>
  <c r="H369" i="8"/>
  <c r="I369" i="8" s="1"/>
  <c r="H368" i="8"/>
  <c r="I368" i="8" s="1"/>
  <c r="H367" i="8"/>
  <c r="I367" i="8" s="1"/>
  <c r="H366" i="8"/>
  <c r="I366" i="8" s="1"/>
  <c r="H365" i="8"/>
  <c r="I365" i="8" s="1"/>
  <c r="H364" i="8"/>
  <c r="I364" i="8" s="1"/>
  <c r="H363" i="8"/>
  <c r="I363" i="8" s="1"/>
  <c r="H362" i="8"/>
  <c r="I362" i="8" s="1"/>
  <c r="H361" i="8"/>
  <c r="I361" i="8" s="1"/>
  <c r="H360" i="8"/>
  <c r="I360" i="8" s="1"/>
  <c r="H359" i="8"/>
  <c r="I359" i="8" s="1"/>
  <c r="H358" i="8"/>
  <c r="I358" i="8" s="1"/>
  <c r="H354" i="8"/>
  <c r="I354" i="8" s="1"/>
  <c r="H350" i="8"/>
  <c r="I350" i="8" s="1"/>
  <c r="H349" i="8"/>
  <c r="I349" i="8" s="1"/>
  <c r="H348" i="8"/>
  <c r="I348" i="8" s="1"/>
  <c r="H347" i="8"/>
  <c r="I347" i="8" s="1"/>
  <c r="H346" i="8"/>
  <c r="I346" i="8" s="1"/>
  <c r="H345" i="8"/>
  <c r="I345" i="8" s="1"/>
  <c r="U341" i="8"/>
  <c r="R341" i="8"/>
  <c r="O341" i="8"/>
  <c r="L341" i="8"/>
  <c r="U340" i="8"/>
  <c r="R340" i="8"/>
  <c r="O340" i="8"/>
  <c r="L340" i="8"/>
  <c r="I340" i="8"/>
  <c r="U339" i="8"/>
  <c r="R339" i="8"/>
  <c r="O339" i="8"/>
  <c r="L339" i="8"/>
  <c r="U338" i="8"/>
  <c r="R338" i="8"/>
  <c r="O338" i="8"/>
  <c r="L338" i="8"/>
  <c r="U337" i="8"/>
  <c r="R337" i="8"/>
  <c r="O337" i="8"/>
  <c r="L337" i="8"/>
  <c r="I337" i="8"/>
  <c r="U336" i="8"/>
  <c r="R336" i="8"/>
  <c r="O336" i="8"/>
  <c r="L336" i="8"/>
  <c r="I336" i="8"/>
  <c r="U335" i="8"/>
  <c r="R335" i="8"/>
  <c r="O335" i="8"/>
  <c r="L335" i="8"/>
  <c r="U334" i="8"/>
  <c r="R334" i="8"/>
  <c r="O334" i="8"/>
  <c r="L334" i="8"/>
  <c r="U333" i="8"/>
  <c r="R333" i="8"/>
  <c r="O333" i="8"/>
  <c r="L333" i="8"/>
  <c r="R332" i="8"/>
  <c r="O332" i="8"/>
  <c r="L332" i="8"/>
  <c r="U331" i="8"/>
  <c r="R331" i="8"/>
  <c r="O331" i="8"/>
  <c r="L331" i="8"/>
  <c r="U330" i="8"/>
  <c r="R330" i="8"/>
  <c r="O330" i="8"/>
  <c r="L330" i="8"/>
  <c r="U329" i="8"/>
  <c r="R329" i="8"/>
  <c r="O329" i="8"/>
  <c r="L329" i="8"/>
  <c r="K317" i="8"/>
  <c r="L317" i="8" s="1"/>
  <c r="K316" i="8"/>
  <c r="L316" i="8" s="1"/>
  <c r="K315" i="8"/>
  <c r="L315" i="8" s="1"/>
  <c r="L314" i="8"/>
  <c r="I314" i="8"/>
  <c r="L313" i="8"/>
  <c r="I313" i="8"/>
  <c r="L312" i="8"/>
  <c r="I312" i="8"/>
  <c r="I308" i="8"/>
  <c r="Q304" i="8"/>
  <c r="R304" i="8" s="1"/>
  <c r="K304" i="8"/>
  <c r="L304" i="8" s="1"/>
  <c r="Q303" i="8"/>
  <c r="R303" i="8" s="1"/>
  <c r="K303" i="8"/>
  <c r="L303" i="8" s="1"/>
  <c r="Q302" i="8"/>
  <c r="R302" i="8" s="1"/>
  <c r="K302" i="8"/>
  <c r="L302" i="8" s="1"/>
  <c r="Q301" i="8"/>
  <c r="R301" i="8" s="1"/>
  <c r="K301" i="8"/>
  <c r="L301" i="8" s="1"/>
  <c r="Q300" i="8"/>
  <c r="R300" i="8" s="1"/>
  <c r="K300" i="8"/>
  <c r="L300" i="8" s="1"/>
  <c r="Q299" i="8"/>
  <c r="R299" i="8" s="1"/>
  <c r="K299" i="8"/>
  <c r="L299" i="8" s="1"/>
  <c r="K298" i="8"/>
  <c r="L298" i="8" s="1"/>
  <c r="K297" i="8"/>
  <c r="L297" i="8" s="1"/>
  <c r="K296" i="8"/>
  <c r="L296" i="8" s="1"/>
  <c r="K295" i="8"/>
  <c r="L295" i="8" s="1"/>
  <c r="K294" i="8"/>
  <c r="L294" i="8" s="1"/>
  <c r="K293" i="8"/>
  <c r="L293" i="8" s="1"/>
  <c r="K292" i="8"/>
  <c r="L292" i="8" s="1"/>
  <c r="K291" i="8"/>
  <c r="L291" i="8" s="1"/>
  <c r="K290" i="8"/>
  <c r="L290" i="8" s="1"/>
  <c r="K289" i="8"/>
  <c r="L289" i="8" s="1"/>
  <c r="Q288" i="8"/>
  <c r="R288" i="8" s="1"/>
  <c r="K288" i="8"/>
  <c r="L288" i="8" s="1"/>
  <c r="Q287" i="8"/>
  <c r="R287" i="8" s="1"/>
  <c r="K287" i="8"/>
  <c r="L287" i="8" s="1"/>
  <c r="Q286" i="8"/>
  <c r="R286" i="8" s="1"/>
  <c r="K286" i="8"/>
  <c r="L286" i="8" s="1"/>
  <c r="Q285" i="8"/>
  <c r="R285" i="8" s="1"/>
  <c r="K285" i="8"/>
  <c r="L285" i="8" s="1"/>
  <c r="Q284" i="8"/>
  <c r="R284" i="8" s="1"/>
  <c r="K284" i="8"/>
  <c r="L284" i="8" s="1"/>
  <c r="Q283" i="8"/>
  <c r="R283" i="8" s="1"/>
  <c r="K283" i="8"/>
  <c r="L283" i="8" s="1"/>
  <c r="Q282" i="8"/>
  <c r="R282" i="8" s="1"/>
  <c r="K282" i="8"/>
  <c r="L282" i="8" s="1"/>
  <c r="K281" i="8"/>
  <c r="L281" i="8" s="1"/>
  <c r="K280" i="8"/>
  <c r="L280" i="8" s="1"/>
  <c r="Q279" i="8"/>
  <c r="R279" i="8" s="1"/>
  <c r="K279" i="8"/>
  <c r="L279" i="8" s="1"/>
  <c r="K278" i="8"/>
  <c r="L278" i="8" s="1"/>
  <c r="K277" i="8"/>
  <c r="L277" i="8" s="1"/>
  <c r="K276" i="8"/>
  <c r="L276" i="8" s="1"/>
  <c r="H276" i="8"/>
  <c r="I276" i="8" s="1"/>
  <c r="K275" i="8"/>
  <c r="L275" i="8" s="1"/>
  <c r="H275" i="8"/>
  <c r="I275" i="8" s="1"/>
  <c r="K274" i="8"/>
  <c r="L274" i="8" s="1"/>
  <c r="K273" i="8"/>
  <c r="L273" i="8" s="1"/>
  <c r="K272" i="8"/>
  <c r="L272" i="8" s="1"/>
  <c r="K271" i="8"/>
  <c r="L271" i="8" s="1"/>
  <c r="K270" i="8"/>
  <c r="L270" i="8" s="1"/>
  <c r="H270" i="8"/>
  <c r="I270" i="8" s="1"/>
  <c r="K269" i="8"/>
  <c r="L269" i="8" s="1"/>
  <c r="H269" i="8"/>
  <c r="I269" i="8" s="1"/>
  <c r="N268" i="8"/>
  <c r="O268" i="8" s="1"/>
  <c r="K268" i="8"/>
  <c r="L268" i="8" s="1"/>
  <c r="H268" i="8"/>
  <c r="I268" i="8" s="1"/>
  <c r="Q267" i="8"/>
  <c r="R267" i="8" s="1"/>
  <c r="K267" i="8"/>
  <c r="L267" i="8" s="1"/>
  <c r="Q266" i="8"/>
  <c r="R266" i="8" s="1"/>
  <c r="K266" i="8"/>
  <c r="L266" i="8" s="1"/>
  <c r="H266" i="8"/>
  <c r="I266" i="8" s="1"/>
  <c r="Q265" i="8"/>
  <c r="R265" i="8" s="1"/>
  <c r="K265" i="8"/>
  <c r="L265" i="8" s="1"/>
  <c r="H265" i="8"/>
  <c r="I265" i="8" s="1"/>
  <c r="Q264" i="8"/>
  <c r="R264" i="8" s="1"/>
  <c r="K264" i="8"/>
  <c r="L264" i="8" s="1"/>
  <c r="H264" i="8"/>
  <c r="I264" i="8" s="1"/>
  <c r="Q263" i="8"/>
  <c r="R263" i="8" s="1"/>
  <c r="K263" i="8"/>
  <c r="L263" i="8" s="1"/>
  <c r="H263" i="8"/>
  <c r="I263" i="8" s="1"/>
  <c r="Q262" i="8"/>
  <c r="R262" i="8" s="1"/>
  <c r="K262" i="8"/>
  <c r="L262" i="8" s="1"/>
  <c r="H262" i="8"/>
  <c r="I262" i="8" s="1"/>
  <c r="L258" i="8"/>
  <c r="I258" i="8"/>
  <c r="L257" i="8"/>
  <c r="I257" i="8"/>
  <c r="L256" i="8"/>
  <c r="I256" i="8"/>
  <c r="L255" i="8"/>
  <c r="I255" i="8"/>
  <c r="L254" i="8"/>
  <c r="L253" i="8"/>
  <c r="I253" i="8"/>
  <c r="I249" i="8"/>
  <c r="I248" i="8"/>
  <c r="I247" i="8"/>
  <c r="I246" i="8"/>
  <c r="I245" i="8"/>
  <c r="J244" i="8"/>
  <c r="L244" i="8" s="1"/>
  <c r="I244" i="8"/>
  <c r="I243" i="8"/>
  <c r="I242" i="8"/>
  <c r="J241" i="8"/>
  <c r="L241" i="8" s="1"/>
  <c r="I241" i="8"/>
  <c r="I231" i="8"/>
  <c r="I230" i="8"/>
  <c r="I229" i="8"/>
  <c r="I228" i="8"/>
  <c r="I227" i="8"/>
  <c r="H223" i="8"/>
  <c r="I223" i="8" s="1"/>
  <c r="H222" i="8"/>
  <c r="I222" i="8" s="1"/>
  <c r="I218" i="8"/>
  <c r="I217" i="8"/>
  <c r="I216" i="8"/>
  <c r="H212" i="8"/>
  <c r="I212" i="8" s="1"/>
  <c r="H211" i="8"/>
  <c r="I211" i="8" s="1"/>
  <c r="L201" i="8"/>
  <c r="O200" i="8"/>
  <c r="L200" i="8"/>
  <c r="O199" i="8"/>
  <c r="L199" i="8"/>
  <c r="I199" i="8"/>
  <c r="O198" i="8"/>
  <c r="L198" i="8"/>
  <c r="I198" i="8"/>
  <c r="O197" i="8"/>
  <c r="L197" i="8"/>
  <c r="I197" i="8"/>
  <c r="O193" i="8"/>
  <c r="L193" i="8"/>
  <c r="I193" i="8"/>
  <c r="O192" i="8"/>
  <c r="L192" i="8"/>
  <c r="I192" i="8"/>
  <c r="O191" i="8"/>
  <c r="L191" i="8"/>
  <c r="I191" i="8"/>
  <c r="O190" i="8"/>
  <c r="L190" i="8"/>
  <c r="I190" i="8"/>
  <c r="O189" i="8"/>
  <c r="L189" i="8"/>
  <c r="I189" i="8"/>
  <c r="O188" i="8"/>
  <c r="L188" i="8"/>
  <c r="I188" i="8"/>
  <c r="O187" i="8"/>
  <c r="L187" i="8"/>
  <c r="I187" i="8"/>
  <c r="O186" i="8"/>
  <c r="L186" i="8"/>
  <c r="I186" i="8"/>
  <c r="O185" i="8"/>
  <c r="L185" i="8"/>
  <c r="I185" i="8"/>
  <c r="O184" i="8"/>
  <c r="L184" i="8"/>
  <c r="I184" i="8"/>
  <c r="O183" i="8"/>
  <c r="L183" i="8"/>
  <c r="I183" i="8"/>
  <c r="O182" i="8"/>
  <c r="L182" i="8"/>
  <c r="I182" i="8"/>
  <c r="O181" i="8"/>
  <c r="L181" i="8"/>
  <c r="I181" i="8"/>
  <c r="O180" i="8"/>
  <c r="L180" i="8"/>
  <c r="I180" i="8"/>
  <c r="O179" i="8"/>
  <c r="L179" i="8"/>
  <c r="I179" i="8"/>
  <c r="I171" i="8"/>
  <c r="I170" i="8"/>
  <c r="I169" i="8"/>
  <c r="H168" i="8"/>
  <c r="I168" i="8" s="1"/>
  <c r="H167" i="8"/>
  <c r="I167" i="8" s="1"/>
  <c r="H166" i="8"/>
  <c r="I166" i="8" s="1"/>
  <c r="I165" i="8"/>
  <c r="I164" i="8"/>
  <c r="I163" i="8"/>
  <c r="I162" i="8"/>
  <c r="I161" i="8"/>
  <c r="I160" i="8"/>
  <c r="N156" i="8"/>
  <c r="O156" i="8" s="1"/>
  <c r="K156" i="8"/>
  <c r="L156" i="8" s="1"/>
  <c r="N155" i="8"/>
  <c r="O155" i="8" s="1"/>
  <c r="K155" i="8"/>
  <c r="L155" i="8" s="1"/>
  <c r="N154" i="8"/>
  <c r="O154" i="8" s="1"/>
  <c r="K154" i="8"/>
  <c r="L154" i="8" s="1"/>
  <c r="L153" i="8"/>
  <c r="L152" i="8"/>
  <c r="L151" i="8"/>
  <c r="L150" i="8"/>
  <c r="H150" i="8"/>
  <c r="I150" i="8" s="1"/>
  <c r="L149" i="8"/>
  <c r="L148" i="8"/>
  <c r="L147" i="8"/>
  <c r="L146" i="8"/>
  <c r="L145" i="8"/>
  <c r="L144" i="8"/>
  <c r="L143" i="8"/>
  <c r="L142" i="8"/>
  <c r="L141" i="8"/>
  <c r="L140" i="8"/>
  <c r="R136" i="8"/>
  <c r="R135" i="8"/>
  <c r="R134" i="8"/>
  <c r="R133" i="8"/>
  <c r="R132" i="8"/>
  <c r="Q131" i="8"/>
  <c r="R131" i="8" s="1"/>
  <c r="K131" i="8"/>
  <c r="L131" i="8" s="1"/>
  <c r="H131" i="8"/>
  <c r="I131" i="8" s="1"/>
  <c r="Q130" i="8"/>
  <c r="R130" i="8" s="1"/>
  <c r="K130" i="8"/>
  <c r="L130" i="8" s="1"/>
  <c r="H130" i="8"/>
  <c r="I130" i="8" s="1"/>
  <c r="T129" i="8"/>
  <c r="U129" i="8" s="1"/>
  <c r="Q129" i="8"/>
  <c r="R129" i="8" s="1"/>
  <c r="T128" i="8"/>
  <c r="U128" i="8" s="1"/>
  <c r="Q128" i="8"/>
  <c r="R128" i="8" s="1"/>
  <c r="H128" i="8"/>
  <c r="I128" i="8" s="1"/>
  <c r="T127" i="8"/>
  <c r="U127" i="8" s="1"/>
  <c r="Q127" i="8"/>
  <c r="R127" i="8" s="1"/>
  <c r="H127" i="8"/>
  <c r="I127" i="8" s="1"/>
  <c r="T126" i="8"/>
  <c r="U126" i="8" s="1"/>
  <c r="Q126" i="8"/>
  <c r="R126" i="8" s="1"/>
  <c r="H126" i="8"/>
  <c r="I126" i="8" s="1"/>
  <c r="U125" i="8"/>
  <c r="R125" i="8"/>
  <c r="I125" i="8"/>
  <c r="U124" i="8"/>
  <c r="R124" i="8"/>
  <c r="Q123" i="8"/>
  <c r="R123" i="8" s="1"/>
  <c r="Q122" i="8"/>
  <c r="R122" i="8" s="1"/>
  <c r="N122" i="8"/>
  <c r="O122" i="8" s="1"/>
  <c r="I118" i="8"/>
  <c r="I117" i="8"/>
  <c r="I116" i="8"/>
  <c r="I115" i="8"/>
  <c r="I114" i="8"/>
  <c r="I113" i="8"/>
  <c r="I112" i="8"/>
  <c r="I111" i="8"/>
  <c r="I110" i="8"/>
  <c r="I109" i="8"/>
  <c r="I108" i="8"/>
  <c r="I107" i="8"/>
  <c r="I106" i="8"/>
  <c r="I105" i="8"/>
  <c r="I104" i="8"/>
  <c r="I103" i="8"/>
  <c r="I102" i="8"/>
  <c r="I101" i="8"/>
  <c r="I100" i="8"/>
  <c r="I99" i="8"/>
  <c r="I98" i="8"/>
  <c r="I97" i="8"/>
  <c r="I96" i="8"/>
  <c r="I95" i="8"/>
  <c r="I94" i="8"/>
  <c r="I93" i="8"/>
  <c r="I89" i="8"/>
  <c r="I88" i="8"/>
  <c r="L84" i="8"/>
  <c r="I84" i="8"/>
  <c r="K83" i="8"/>
  <c r="L83" i="8" s="1"/>
  <c r="H83" i="8"/>
  <c r="I83" i="8" s="1"/>
  <c r="H72" i="8"/>
  <c r="I72" i="8" s="1"/>
  <c r="H71" i="8"/>
  <c r="I71" i="8" s="1"/>
  <c r="H70" i="8"/>
  <c r="I70" i="8" s="1"/>
  <c r="H69" i="8"/>
  <c r="I69" i="8" s="1"/>
  <c r="H68" i="8"/>
  <c r="I68" i="8" s="1"/>
  <c r="H67" i="8"/>
  <c r="I67" i="8" s="1"/>
  <c r="H66" i="8"/>
  <c r="I66" i="8" s="1"/>
  <c r="I65" i="8"/>
  <c r="I61" i="8"/>
  <c r="I60" i="8"/>
  <c r="I59" i="8"/>
  <c r="I55" i="8"/>
  <c r="L54" i="8"/>
  <c r="I54" i="8"/>
  <c r="I53" i="8"/>
  <c r="I52" i="8"/>
  <c r="H48" i="8"/>
  <c r="I48" i="8" s="1"/>
  <c r="L40" i="8"/>
  <c r="I40" i="8"/>
  <c r="I39" i="8"/>
  <c r="O35" i="8"/>
  <c r="L35" i="8"/>
  <c r="O34" i="8"/>
  <c r="L34" i="8"/>
  <c r="O33" i="8"/>
  <c r="L33" i="8"/>
  <c r="O32" i="8"/>
  <c r="L32" i="8"/>
  <c r="O28" i="8"/>
  <c r="L28" i="8"/>
  <c r="L27" i="8"/>
  <c r="L26" i="8"/>
  <c r="L25" i="8"/>
  <c r="L24" i="8"/>
  <c r="L23" i="8"/>
  <c r="L22" i="8"/>
  <c r="L21" i="8"/>
  <c r="O20" i="8"/>
  <c r="L20" i="8"/>
  <c r="L19" i="8"/>
  <c r="L18" i="8"/>
  <c r="O17" i="8"/>
  <c r="L17" i="8"/>
  <c r="O16" i="8"/>
  <c r="L16" i="8"/>
  <c r="O15" i="8"/>
  <c r="L15" i="8"/>
  <c r="O14" i="8"/>
  <c r="L14" i="8"/>
  <c r="O13" i="8"/>
  <c r="L13" i="8"/>
  <c r="O12" i="8"/>
  <c r="L12" i="8"/>
  <c r="O11" i="8"/>
  <c r="L11" i="8"/>
  <c r="O10" i="8"/>
  <c r="L10" i="8"/>
  <c r="O9" i="8"/>
  <c r="L9" i="8"/>
  <c r="O8" i="8"/>
  <c r="L8" i="8"/>
  <c r="G4" i="8"/>
  <c r="H4" i="8" s="1"/>
  <c r="I4" i="8" s="1"/>
  <c r="I551" i="6"/>
  <c r="I551" i="4" l="1"/>
  <c r="I550" i="4"/>
  <c r="I549" i="4"/>
  <c r="I545" i="4"/>
  <c r="I546" i="4" s="1"/>
  <c r="I552" i="4" l="1"/>
  <c r="H541" i="4"/>
  <c r="I541" i="4" s="1"/>
  <c r="H540" i="4"/>
  <c r="I540" i="4" s="1"/>
  <c r="I542" i="4" l="1"/>
  <c r="I35" i="4"/>
  <c r="I34" i="4"/>
  <c r="I33" i="4"/>
  <c r="I32" i="4"/>
  <c r="I36" i="4" l="1"/>
  <c r="H79" i="4"/>
  <c r="I79" i="4" s="1"/>
  <c r="H78" i="4"/>
  <c r="I78" i="4" s="1"/>
  <c r="H77" i="4"/>
  <c r="I77" i="4" s="1"/>
  <c r="H76" i="4"/>
  <c r="I76" i="4" s="1"/>
  <c r="I80" i="4" l="1"/>
  <c r="H559" i="4"/>
  <c r="I559" i="4" s="1"/>
  <c r="I446" i="4" l="1"/>
  <c r="I445" i="4"/>
  <c r="I444" i="4"/>
  <c r="I443" i="4"/>
  <c r="I442" i="4"/>
  <c r="I447" i="4" l="1"/>
  <c r="I231" i="4"/>
  <c r="I230" i="4"/>
  <c r="I229" i="4"/>
  <c r="I228" i="4"/>
  <c r="I227" i="4"/>
  <c r="I232" i="4" l="1"/>
  <c r="H175" i="4"/>
  <c r="I175" i="4" s="1"/>
  <c r="I176" i="4" s="1"/>
  <c r="I89" i="4"/>
  <c r="I88" i="4"/>
  <c r="I90" i="4" l="1"/>
  <c r="H560" i="4"/>
  <c r="I560" i="4" s="1"/>
  <c r="I561" i="4" s="1"/>
  <c r="I555" i="4"/>
  <c r="I556" i="4" s="1"/>
  <c r="H505" i="4"/>
  <c r="I505" i="4" s="1"/>
  <c r="H504" i="4"/>
  <c r="I504" i="4" s="1"/>
  <c r="I500" i="4"/>
  <c r="I499" i="4"/>
  <c r="I498" i="4"/>
  <c r="I497" i="4"/>
  <c r="I496" i="4"/>
  <c r="I492" i="4"/>
  <c r="I491" i="4"/>
  <c r="I493" i="4" s="1"/>
  <c r="H487" i="4"/>
  <c r="I487" i="4" s="1"/>
  <c r="I488" i="4" s="1"/>
  <c r="H483" i="4"/>
  <c r="I483" i="4" s="1"/>
  <c r="H482" i="4"/>
  <c r="I482" i="4" s="1"/>
  <c r="H478" i="4"/>
  <c r="I478" i="4" s="1"/>
  <c r="H477" i="4"/>
  <c r="I477" i="4" s="1"/>
  <c r="I476" i="4"/>
  <c r="I475" i="4"/>
  <c r="I474" i="4"/>
  <c r="I473" i="4"/>
  <c r="H469" i="4"/>
  <c r="I469" i="4" s="1"/>
  <c r="H468" i="4"/>
  <c r="I468" i="4" s="1"/>
  <c r="I464" i="4"/>
  <c r="I465" i="4" s="1"/>
  <c r="I460" i="4"/>
  <c r="I459" i="4"/>
  <c r="H458" i="4"/>
  <c r="I458" i="4" s="1"/>
  <c r="I457" i="4"/>
  <c r="H456" i="4"/>
  <c r="I456" i="4" s="1"/>
  <c r="I455" i="4"/>
  <c r="I454" i="4"/>
  <c r="H450" i="4"/>
  <c r="I450" i="4" s="1"/>
  <c r="I451" i="4" s="1"/>
  <c r="I438" i="4"/>
  <c r="I437" i="4"/>
  <c r="I436" i="4"/>
  <c r="I435" i="4"/>
  <c r="I434" i="4"/>
  <c r="I433" i="4"/>
  <c r="I432" i="4"/>
  <c r="I431" i="4"/>
  <c r="I430" i="4"/>
  <c r="I429" i="4"/>
  <c r="I428" i="4"/>
  <c r="I424" i="4"/>
  <c r="I425" i="4" s="1"/>
  <c r="I420" i="4"/>
  <c r="I419" i="4"/>
  <c r="H415" i="4"/>
  <c r="I415" i="4" s="1"/>
  <c r="H414" i="4"/>
  <c r="I414" i="4" s="1"/>
  <c r="H413" i="4"/>
  <c r="I413" i="4" s="1"/>
  <c r="H412" i="4"/>
  <c r="I412" i="4" s="1"/>
  <c r="H411" i="4"/>
  <c r="I411" i="4" s="1"/>
  <c r="H407" i="4"/>
  <c r="I407" i="4" s="1"/>
  <c r="H406" i="4"/>
  <c r="I406" i="4" s="1"/>
  <c r="H405" i="4"/>
  <c r="I405" i="4" s="1"/>
  <c r="H404" i="4"/>
  <c r="I404" i="4" s="1"/>
  <c r="H403" i="4"/>
  <c r="I403" i="4" s="1"/>
  <c r="H402" i="4"/>
  <c r="I402" i="4" s="1"/>
  <c r="H401" i="4"/>
  <c r="I401" i="4" s="1"/>
  <c r="H400" i="4"/>
  <c r="I400" i="4" s="1"/>
  <c r="H399" i="4"/>
  <c r="I399" i="4" s="1"/>
  <c r="H398" i="4"/>
  <c r="I398" i="4" s="1"/>
  <c r="H397" i="4"/>
  <c r="I397" i="4" s="1"/>
  <c r="H396" i="4"/>
  <c r="I396" i="4" s="1"/>
  <c r="H395" i="4"/>
  <c r="I395" i="4" s="1"/>
  <c r="H394" i="4"/>
  <c r="I394" i="4" s="1"/>
  <c r="H393" i="4"/>
  <c r="I393" i="4" s="1"/>
  <c r="H392" i="4"/>
  <c r="I392" i="4" s="1"/>
  <c r="H391" i="4"/>
  <c r="I391" i="4" s="1"/>
  <c r="H390" i="4"/>
  <c r="I390" i="4" s="1"/>
  <c r="H389" i="4"/>
  <c r="I389" i="4" s="1"/>
  <c r="H388" i="4"/>
  <c r="I388" i="4" s="1"/>
  <c r="H387" i="4"/>
  <c r="I387" i="4" s="1"/>
  <c r="H386" i="4"/>
  <c r="I386" i="4" s="1"/>
  <c r="H385" i="4"/>
  <c r="I385" i="4" s="1"/>
  <c r="H384" i="4"/>
  <c r="I384" i="4" s="1"/>
  <c r="H383" i="4"/>
  <c r="I383" i="4" s="1"/>
  <c r="H382" i="4"/>
  <c r="I382" i="4" s="1"/>
  <c r="H381" i="4"/>
  <c r="I381" i="4" s="1"/>
  <c r="H380" i="4"/>
  <c r="I380" i="4" s="1"/>
  <c r="H379" i="4"/>
  <c r="I379" i="4" s="1"/>
  <c r="H378" i="4"/>
  <c r="I378" i="4" s="1"/>
  <c r="H377" i="4"/>
  <c r="I377" i="4" s="1"/>
  <c r="H376" i="4"/>
  <c r="I376" i="4" s="1"/>
  <c r="H375" i="4"/>
  <c r="I375" i="4" s="1"/>
  <c r="H374" i="4"/>
  <c r="I374" i="4" s="1"/>
  <c r="H373" i="4"/>
  <c r="I373" i="4" s="1"/>
  <c r="H372" i="4"/>
  <c r="I372" i="4" s="1"/>
  <c r="H371" i="4"/>
  <c r="I371" i="4" s="1"/>
  <c r="H370" i="4"/>
  <c r="I370" i="4" s="1"/>
  <c r="H369" i="4"/>
  <c r="I369" i="4" s="1"/>
  <c r="H368" i="4"/>
  <c r="I368" i="4" s="1"/>
  <c r="H367" i="4"/>
  <c r="I367" i="4" s="1"/>
  <c r="H366" i="4"/>
  <c r="I366" i="4" s="1"/>
  <c r="H365" i="4"/>
  <c r="I365" i="4" s="1"/>
  <c r="H364" i="4"/>
  <c r="I364" i="4" s="1"/>
  <c r="H363" i="4"/>
  <c r="I363" i="4" s="1"/>
  <c r="H362" i="4"/>
  <c r="I362" i="4" s="1"/>
  <c r="H361" i="4"/>
  <c r="I361" i="4" s="1"/>
  <c r="H360" i="4"/>
  <c r="I360" i="4" s="1"/>
  <c r="H359" i="4"/>
  <c r="I359" i="4" s="1"/>
  <c r="H358" i="4"/>
  <c r="I358" i="4" s="1"/>
  <c r="H354" i="4"/>
  <c r="I354" i="4" s="1"/>
  <c r="I355" i="4" s="1"/>
  <c r="H350" i="4"/>
  <c r="I350" i="4" s="1"/>
  <c r="H349" i="4"/>
  <c r="I349" i="4" s="1"/>
  <c r="H348" i="4"/>
  <c r="I348" i="4" s="1"/>
  <c r="H347" i="4"/>
  <c r="I347" i="4" s="1"/>
  <c r="H346" i="4"/>
  <c r="I346" i="4" s="1"/>
  <c r="H345" i="4"/>
  <c r="I345" i="4" s="1"/>
  <c r="I341" i="4"/>
  <c r="I340" i="4"/>
  <c r="I339" i="4"/>
  <c r="I338" i="4"/>
  <c r="I337" i="4"/>
  <c r="I336" i="4"/>
  <c r="I335" i="4"/>
  <c r="I334" i="4"/>
  <c r="I333" i="4"/>
  <c r="I332" i="4"/>
  <c r="I331" i="4"/>
  <c r="I330" i="4"/>
  <c r="I329" i="4"/>
  <c r="I325" i="4"/>
  <c r="I324" i="4"/>
  <c r="I323" i="4"/>
  <c r="I322" i="4"/>
  <c r="H321" i="4"/>
  <c r="I321" i="4" s="1"/>
  <c r="H317" i="4"/>
  <c r="I317" i="4" s="1"/>
  <c r="H316" i="4"/>
  <c r="I316" i="4" s="1"/>
  <c r="H315" i="4"/>
  <c r="I315" i="4" s="1"/>
  <c r="I314" i="4"/>
  <c r="I313" i="4"/>
  <c r="I312" i="4"/>
  <c r="I308" i="4"/>
  <c r="I309" i="4" s="1"/>
  <c r="H304" i="4"/>
  <c r="I304" i="4" s="1"/>
  <c r="H303" i="4"/>
  <c r="I303" i="4" s="1"/>
  <c r="H302" i="4"/>
  <c r="I302" i="4" s="1"/>
  <c r="H301" i="4"/>
  <c r="I301" i="4" s="1"/>
  <c r="H300" i="4"/>
  <c r="I300" i="4" s="1"/>
  <c r="H299" i="4"/>
  <c r="I299" i="4" s="1"/>
  <c r="H298" i="4"/>
  <c r="I298" i="4" s="1"/>
  <c r="H297" i="4"/>
  <c r="I297" i="4" s="1"/>
  <c r="H296" i="4"/>
  <c r="I296" i="4" s="1"/>
  <c r="H295" i="4"/>
  <c r="I295" i="4" s="1"/>
  <c r="H294" i="4"/>
  <c r="I294" i="4" s="1"/>
  <c r="H293" i="4"/>
  <c r="I293" i="4" s="1"/>
  <c r="H292" i="4"/>
  <c r="I292" i="4" s="1"/>
  <c r="H291" i="4"/>
  <c r="I291" i="4" s="1"/>
  <c r="H290" i="4"/>
  <c r="I290" i="4" s="1"/>
  <c r="H289" i="4"/>
  <c r="I289" i="4" s="1"/>
  <c r="H288" i="4"/>
  <c r="I288" i="4" s="1"/>
  <c r="H287" i="4"/>
  <c r="I287" i="4" s="1"/>
  <c r="H286" i="4"/>
  <c r="I286" i="4" s="1"/>
  <c r="H285" i="4"/>
  <c r="I285" i="4" s="1"/>
  <c r="H284" i="4"/>
  <c r="I284" i="4" s="1"/>
  <c r="H283" i="4"/>
  <c r="I283" i="4" s="1"/>
  <c r="H282" i="4"/>
  <c r="I282" i="4" s="1"/>
  <c r="H281" i="4"/>
  <c r="I281" i="4" s="1"/>
  <c r="H280" i="4"/>
  <c r="I280" i="4" s="1"/>
  <c r="H279" i="4"/>
  <c r="I279" i="4" s="1"/>
  <c r="H278" i="4"/>
  <c r="I278" i="4" s="1"/>
  <c r="H277" i="4"/>
  <c r="I277" i="4" s="1"/>
  <c r="H276" i="4"/>
  <c r="I276" i="4" s="1"/>
  <c r="H275" i="4"/>
  <c r="I275" i="4" s="1"/>
  <c r="H274" i="4"/>
  <c r="I274" i="4" s="1"/>
  <c r="H273" i="4"/>
  <c r="I273" i="4" s="1"/>
  <c r="H272" i="4"/>
  <c r="I272" i="4" s="1"/>
  <c r="H271" i="4"/>
  <c r="I271" i="4" s="1"/>
  <c r="H270" i="4"/>
  <c r="I270" i="4" s="1"/>
  <c r="H269" i="4"/>
  <c r="I269" i="4" s="1"/>
  <c r="H268" i="4"/>
  <c r="I268" i="4" s="1"/>
  <c r="H267" i="4"/>
  <c r="I267" i="4" s="1"/>
  <c r="H266" i="4"/>
  <c r="I266" i="4" s="1"/>
  <c r="H265" i="4"/>
  <c r="I265" i="4" s="1"/>
  <c r="H264" i="4"/>
  <c r="I264" i="4" s="1"/>
  <c r="H263" i="4"/>
  <c r="I263" i="4" s="1"/>
  <c r="H262" i="4"/>
  <c r="I262" i="4" s="1"/>
  <c r="I258" i="4"/>
  <c r="I257" i="4"/>
  <c r="I256" i="4"/>
  <c r="I255" i="4"/>
  <c r="I254" i="4"/>
  <c r="I253" i="4"/>
  <c r="I249" i="4"/>
  <c r="I248" i="4"/>
  <c r="I247" i="4"/>
  <c r="I246" i="4"/>
  <c r="I245" i="4"/>
  <c r="I244" i="4"/>
  <c r="I243" i="4"/>
  <c r="I242" i="4"/>
  <c r="I241" i="4"/>
  <c r="H237" i="4"/>
  <c r="I237" i="4" s="1"/>
  <c r="H236" i="4"/>
  <c r="I236" i="4" s="1"/>
  <c r="H235" i="4"/>
  <c r="I235" i="4" s="1"/>
  <c r="H223" i="4"/>
  <c r="I223" i="4" s="1"/>
  <c r="H222" i="4"/>
  <c r="I222" i="4" s="1"/>
  <c r="I218" i="4"/>
  <c r="I217" i="4"/>
  <c r="I216" i="4"/>
  <c r="H212" i="4"/>
  <c r="I212" i="4" s="1"/>
  <c r="H211" i="4"/>
  <c r="I211" i="4" s="1"/>
  <c r="I207" i="4"/>
  <c r="I206" i="4"/>
  <c r="I205" i="4"/>
  <c r="I201" i="4"/>
  <c r="I200" i="4"/>
  <c r="I199" i="4"/>
  <c r="I198" i="4"/>
  <c r="I197" i="4"/>
  <c r="I193" i="4"/>
  <c r="I192" i="4"/>
  <c r="I191" i="4"/>
  <c r="I190" i="4"/>
  <c r="I189" i="4"/>
  <c r="I188" i="4"/>
  <c r="I187" i="4"/>
  <c r="I186" i="4"/>
  <c r="I185" i="4"/>
  <c r="I184" i="4"/>
  <c r="I183" i="4"/>
  <c r="I182" i="4"/>
  <c r="I181" i="4"/>
  <c r="I180" i="4"/>
  <c r="I179" i="4"/>
  <c r="I171" i="4"/>
  <c r="I170" i="4"/>
  <c r="I169" i="4"/>
  <c r="H168" i="4"/>
  <c r="I168" i="4" s="1"/>
  <c r="H167" i="4"/>
  <c r="I167" i="4" s="1"/>
  <c r="H166" i="4"/>
  <c r="I166" i="4" s="1"/>
  <c r="I165" i="4"/>
  <c r="I164" i="4"/>
  <c r="I163" i="4"/>
  <c r="I162" i="4"/>
  <c r="I161" i="4"/>
  <c r="I160" i="4"/>
  <c r="H156" i="4"/>
  <c r="I156" i="4" s="1"/>
  <c r="H155" i="4"/>
  <c r="I155" i="4" s="1"/>
  <c r="H154" i="4"/>
  <c r="I154" i="4" s="1"/>
  <c r="I153" i="4"/>
  <c r="I152" i="4"/>
  <c r="I151" i="4"/>
  <c r="I150" i="4"/>
  <c r="I149" i="4"/>
  <c r="I148" i="4"/>
  <c r="I147" i="4"/>
  <c r="I146" i="4"/>
  <c r="I145" i="4"/>
  <c r="I144" i="4"/>
  <c r="I143" i="4"/>
  <c r="I142" i="4"/>
  <c r="I141" i="4"/>
  <c r="I140" i="4"/>
  <c r="I136" i="4"/>
  <c r="I135" i="4"/>
  <c r="I134" i="4"/>
  <c r="I133" i="4"/>
  <c r="I132" i="4"/>
  <c r="H131" i="4"/>
  <c r="I131" i="4" s="1"/>
  <c r="H130" i="4"/>
  <c r="I130" i="4" s="1"/>
  <c r="H129" i="4"/>
  <c r="I129" i="4" s="1"/>
  <c r="H128" i="4"/>
  <c r="I128" i="4" s="1"/>
  <c r="H127" i="4"/>
  <c r="I127" i="4" s="1"/>
  <c r="H126" i="4"/>
  <c r="I126" i="4" s="1"/>
  <c r="I125" i="4"/>
  <c r="I124" i="4"/>
  <c r="H123" i="4"/>
  <c r="I123" i="4" s="1"/>
  <c r="H122" i="4"/>
  <c r="I122" i="4" s="1"/>
  <c r="I118" i="4"/>
  <c r="I117" i="4"/>
  <c r="I116" i="4"/>
  <c r="I115" i="4"/>
  <c r="I114" i="4"/>
  <c r="I113" i="4"/>
  <c r="I112" i="4"/>
  <c r="I111" i="4"/>
  <c r="I110" i="4"/>
  <c r="I109" i="4"/>
  <c r="I108" i="4"/>
  <c r="I107" i="4"/>
  <c r="I106" i="4"/>
  <c r="I105" i="4"/>
  <c r="I104" i="4"/>
  <c r="I103" i="4"/>
  <c r="I102" i="4"/>
  <c r="I101" i="4"/>
  <c r="I100" i="4"/>
  <c r="I99" i="4"/>
  <c r="I98" i="4"/>
  <c r="I97" i="4"/>
  <c r="I96" i="4"/>
  <c r="I95" i="4"/>
  <c r="I94" i="4"/>
  <c r="I93" i="4"/>
  <c r="I84" i="4"/>
  <c r="H83" i="4"/>
  <c r="I83" i="4" s="1"/>
  <c r="H72" i="4"/>
  <c r="I72" i="4" s="1"/>
  <c r="H71" i="4"/>
  <c r="I71" i="4" s="1"/>
  <c r="H70" i="4"/>
  <c r="I70" i="4" s="1"/>
  <c r="H69" i="4"/>
  <c r="I69" i="4" s="1"/>
  <c r="H68" i="4"/>
  <c r="I68" i="4" s="1"/>
  <c r="H67" i="4"/>
  <c r="I67" i="4" s="1"/>
  <c r="H66" i="4"/>
  <c r="I66" i="4" s="1"/>
  <c r="I65" i="4"/>
  <c r="I61" i="4"/>
  <c r="I60" i="4"/>
  <c r="I59" i="4"/>
  <c r="I55" i="4"/>
  <c r="I54" i="4"/>
  <c r="I53" i="4"/>
  <c r="I52" i="4"/>
  <c r="H48" i="4"/>
  <c r="I48" i="4" s="1"/>
  <c r="I49" i="4" s="1"/>
  <c r="I44" i="4"/>
  <c r="I45" i="4" s="1"/>
  <c r="I40" i="4"/>
  <c r="I39" i="4"/>
  <c r="I576" i="4"/>
  <c r="I575" i="4"/>
  <c r="I574" i="4"/>
  <c r="I573" i="4"/>
  <c r="I572" i="4"/>
  <c r="I571" i="4"/>
  <c r="I570" i="4"/>
  <c r="I569" i="4"/>
  <c r="I568" i="4"/>
  <c r="I28" i="4"/>
  <c r="I27" i="4"/>
  <c r="I26" i="4"/>
  <c r="I25" i="4"/>
  <c r="I24" i="4"/>
  <c r="I23" i="4"/>
  <c r="I22" i="4"/>
  <c r="I21" i="4"/>
  <c r="I20" i="4"/>
  <c r="I19" i="4"/>
  <c r="I18" i="4"/>
  <c r="I17" i="4"/>
  <c r="I16" i="4"/>
  <c r="I15" i="4"/>
  <c r="I14" i="4"/>
  <c r="I13" i="4"/>
  <c r="I12" i="4"/>
  <c r="I11" i="4"/>
  <c r="I10" i="4"/>
  <c r="I9" i="4"/>
  <c r="I8" i="4"/>
  <c r="H4" i="4"/>
  <c r="I4" i="4" s="1"/>
  <c r="H3" i="4"/>
  <c r="I3" i="4" s="1"/>
  <c r="I85" i="4" l="1"/>
  <c r="I29" i="4"/>
  <c r="I577" i="4"/>
  <c r="I470" i="4"/>
  <c r="I484" i="4"/>
  <c r="I506" i="4"/>
  <c r="I5" i="4"/>
  <c r="I41" i="4"/>
  <c r="I208" i="4"/>
  <c r="I224" i="4"/>
  <c r="I202" i="4"/>
  <c r="I213" i="4"/>
  <c r="I342" i="4"/>
  <c r="I326" i="4"/>
  <c r="I305" i="4"/>
  <c r="I56" i="4"/>
  <c r="I219" i="4"/>
  <c r="I250" i="4"/>
  <c r="I461" i="4"/>
  <c r="I119" i="4"/>
  <c r="I259" i="4"/>
  <c r="I421" i="4"/>
  <c r="I157" i="4"/>
  <c r="I408" i="4"/>
  <c r="I479" i="4"/>
  <c r="I73" i="4"/>
  <c r="I137" i="4"/>
  <c r="I318" i="4"/>
  <c r="I351" i="4"/>
  <c r="I194" i="4"/>
  <c r="I62" i="4"/>
  <c r="I416" i="4"/>
  <c r="I238" i="4"/>
  <c r="I501" i="4"/>
  <c r="I439" i="4"/>
  <c r="I172" i="4"/>
</calcChain>
</file>

<file path=xl/sharedStrings.xml><?xml version="1.0" encoding="utf-8"?>
<sst xmlns="http://schemas.openxmlformats.org/spreadsheetml/2006/main" count="6618" uniqueCount="1151">
  <si>
    <t>LOTE No. 1</t>
  </si>
  <si>
    <t>PRECIO DE REFERENCIA</t>
  </si>
  <si>
    <t>ITEM</t>
  </si>
  <si>
    <t>CÓDIGO INTERNO</t>
  </si>
  <si>
    <t>DESCRIPCION</t>
  </si>
  <si>
    <t xml:space="preserve">ESPECIFICACION TECNICA </t>
  </si>
  <si>
    <t>UNIDAD DE MEDIDA</t>
  </si>
  <si>
    <t>VALOR UNITARIO</t>
  </si>
  <si>
    <t>VALOR IVA</t>
  </si>
  <si>
    <t>VALOR UNITARIO CON IVA</t>
  </si>
  <si>
    <t>UNIDAD</t>
  </si>
  <si>
    <t xml:space="preserve">CÓDIGO NUEVO </t>
  </si>
  <si>
    <t>LOTE No. 2</t>
  </si>
  <si>
    <t xml:space="preserve">UNIDAD </t>
  </si>
  <si>
    <t>LOTE No. 3</t>
  </si>
  <si>
    <t>LOTE No. 4</t>
  </si>
  <si>
    <t>LOTE No. 5</t>
  </si>
  <si>
    <t xml:space="preserve">CÓDIGO
 NUEVO </t>
  </si>
  <si>
    <t>LOTE No. 6</t>
  </si>
  <si>
    <t xml:space="preserve">CIRUGIA VASCULAR </t>
  </si>
  <si>
    <t>LOTE No. 7</t>
  </si>
  <si>
    <t>LOTE No. 8</t>
  </si>
  <si>
    <t>LOTE No. 9</t>
  </si>
  <si>
    <t>LOTE No. 10</t>
  </si>
  <si>
    <t xml:space="preserve">ANESTESIA </t>
  </si>
  <si>
    <t>LOTE No. 11</t>
  </si>
  <si>
    <t xml:space="preserve">CÓDIGO 
NUEVO </t>
  </si>
  <si>
    <t>LOTE No. 12</t>
  </si>
  <si>
    <t xml:space="preserve">HOJAS PARA SIERRA ESTERNAL Y DERMATOMO </t>
  </si>
  <si>
    <t xml:space="preserve">CIRUGIA PLASTICA Y 
CARDIOVASCULAR </t>
  </si>
  <si>
    <t>HOJAS DE SIERRA PARA ESTERNOTOMO PUNTA ESTERNAL  3MM</t>
  </si>
  <si>
    <t>ESTERIL. EMPAQUE INDIVIDUAL. COMPATIBLE CON SIERRA DE REFERENCIA GC761R DE LA INSTITUCION.</t>
  </si>
  <si>
    <t>HOJAS DEL DERMATOMO</t>
  </si>
  <si>
    <t>HOJAS DEL DERMATOMO COMPATIBLE CON EL EQUIPO DE LA INSTITUCION MARCA AESCULAP . DESECHABLE. UNICO USO. ESTERIL.</t>
  </si>
  <si>
    <t>LOTE No. 13</t>
  </si>
  <si>
    <t xml:space="preserve">CIRUGIA CARDIOVASCULAR </t>
  </si>
  <si>
    <t>ANILLO PARA ANULOPLASTICA # 26mm TRICUSPIDEA</t>
  </si>
  <si>
    <t>ANILLO RIGIDO PARA ANULOPLASTIA 26     DIAMETRO INTERNO 24MM    DIAMETRO EXTERNO  32MM DIAMETRO AP  15.1MM  DIAMETRO INTERNO COMISURA 26MM   AREA INTERIOR DEL ORIFICIO BIDIMENCIONAL  276mm2   ANILLO RIGUIDO NUCLEO EN TITANIO   CUBIERTO DE POLIESTER DE DOBLE CAPA</t>
  </si>
  <si>
    <t>ANILLO PARA ANULOPLASTICA # 28mm TRICUSPIDEA</t>
  </si>
  <si>
    <t>ANILLO RIGIDO PARA ANULOPLASTIA 28     DIAMETRO INTERNO 26MM    DIAMETRO EXTERNO  34MM DIAMETRO AP  16.2MM  DIAMETRO INTERNO COMISURA 28MM   AREA INTERIOR DEL ORIFICIO BIDIMENCIONAL  331mm2   ANILLO RIGUIDO NUCLEO EN TITANIO   CUBIERTO DE POLIESTER DE DOBLE CAPA</t>
  </si>
  <si>
    <t>ANILLO PARA ANULOPLASTIA # 30MM TRICUSPIDEA</t>
  </si>
  <si>
    <t>ANILLO RIGIDO PARA ANULOPLASTIA 30     DIAMETRO INTERNO 28MM    DIAMETRO EXTERNO  36MM DIAMETRO AP  17.9MM  DIAMETRO INTERNO COMISURA 30MM   AREA INTERIOR DEL ORIFICIO BIDIMENCIONAL  387mm2   ANILLO RIGUIDO NUCLEO EN TITANIO   CUBIERTO DE POLIESTER DE DOBLE CAPA</t>
  </si>
  <si>
    <t>ANILLO PARA ANULOPLASTIA #32MM TRICUSPIDEA</t>
  </si>
  <si>
    <t>ANILLO RIGIDO PARA ANULOPLASTIA 32     DIAMETRO INTERNO 30MM    DIAMETRO EXTERNO  38MM DIAMETRO AP  19.2MM  DIAMETRO INTERNO COMISURA 32MM   AREA INTERIOR DEL ORIFICIO BIDIMENCIONAL  450mm2   ANILLO RIGUIDO NUCLEO EN TITANIO   CUBIERTO DE POLIESTER DE DOBLE CAPA</t>
  </si>
  <si>
    <t>TUBO VALVULADO #21</t>
  </si>
  <si>
    <t xml:space="preserve">TUBO VALVULADO No  21    ORIFICIO ÁREA GEOMÉTRICO  2.6MM ANGULO DE APERTURA 85° GRADIENTES IN VIVO 8.2 MM HG  DIAMETRO ORIFICIO  INTERNO 16.7MM ORIFICIO INTERIOR DEL INGERTO 22MM   MATERIAL VALVULA MECANICA 21 DE CARBON PIRROLITICO   TUBO EN MATERIAL DE POLIESTER. Y/O CON DISPONIBILIDAD DE ELEMENTO O BATERIA ESTERIL DESECHABLE  OPERADA CON CAUTERIO (QUEMADOR O CAUNTÍN) PARA CORTE DE INJERTO  </t>
  </si>
  <si>
    <t>TUBO VALVULADO #23</t>
  </si>
  <si>
    <t xml:space="preserve">TUBO VALVULADO No . 23    ORIFICIO ÁREA GEOMÉTRICO  2.6MM ANGULO DE APERTURA 85° GRADIENTES IN VIVO5.7 MM HG  DIAMETRO ORIFICIO  INTERNO 18.5MM     ORIFICIO INTERIOR DEL INGERTO 24MM   MATERIAL VALVULA MECANICA 23 DE CARBON PIRROLITICO   TUBO EN MATERIAL DE POLIESTE. Y/O CON DISPONIBILIDAD DE ELEMENTO O BATERIA ESTERIL DESECHABLE  OPERADA CON CAUTERIO (QUEMADOR O CAUNTÍN) PARA CORTE DE INJERTO  </t>
  </si>
  <si>
    <t>TUBO VALVULADO #25</t>
  </si>
  <si>
    <t xml:space="preserve">TUBO VALVULADO No . 25 ORIFICIO ÁREA GEOMÉTRICO  3.09MM ANGULO DE APERTURA 85° GRADIENTES IN VIVO 5.7MM HG  DIAMETRO ORIFICIO  INTERNO 20.4MM ORIFICIO INTERIOR DEL INGERTO 28MM   MATERIAL VALVULA MECANICA 25 DE CARBON PIRROLITICO   TUBO EN MATERIAL DE POLIESTE.Y/O  CON DISPONIBILIDAD DE ELEMENTO O BATERIA ESTERIL DESECHABLE  OPERADA CON CAUTERIO (QUEMADOR O CAUNTÍN) PARA CORTE DE INJERTO </t>
  </si>
  <si>
    <t>TUBO VALVULADO #27</t>
  </si>
  <si>
    <t xml:space="preserve">CÓDIGO
NUEVO  </t>
  </si>
  <si>
    <t>TUBO VALVULADO #29</t>
  </si>
  <si>
    <t xml:space="preserve">TUBO VALVULADO #29  ORIFICIO ÁREA GEOMÉTRICO  3.67MM ANGULO DE APERTURA 85° GRADIENTES IN VIVO 5.7 MM HG  DIAMETRO ORIFICIO  INTERNO 22.3MM ORIFICIO INTERIOR DEL INGERTO 30MM   MATERIAL VALVULA MECANICA 21 DE CARBON PIRROLITICO   TUBO EN MATERIAL DE POLIESTE.  Y/O CON DISPONIBILIDAD DE ELEMENTO O BATERIA ESTERIL DESECHABLE  OPERADA CON CAUTERIO (QUEMADOR O CAUNTÍN) PARA CORTE DE INJERTO  </t>
  </si>
  <si>
    <t>VALVULA AORTICA MECANICA # 19</t>
  </si>
  <si>
    <t xml:space="preserve">DIAMETRO TOTAL 19MM   ORIFICIO DE AREA EFECTIVO 1.8CM2   ORIFICIO DE AREA GEOMETRICO  2.39CM2     ALTURA IMPLANTE 7.3MM   GRADIENTE DE PRESION IN VIVO  9MMHG   ANGULO DE APERTURA 85° DIAMETRO INTERNO 17.8MM  ALTURA TOTAL 13MMHG  MATERIAL CARBON PIRROLITICO </t>
  </si>
  <si>
    <t>VALVULA AORTICA MECANICA # 21</t>
  </si>
  <si>
    <t>DIAMETRO TORAL 21MM   ORIFICIO DE AREA EFECTIVO 2.47CM2  ORIFICIO DE AREA GEOMETRICO 2.9CM2  ALTURA DE IMPLANTE 7.,3MM   GRADIENTE DE PRESION IN VIVO 8.2MMHG  ANGULO DE APERTURA  85°  DIAMETRO INTERNO  19.6 ALTURA TORAL 13MM  MATERIAL CARBON PIRROLITICO</t>
  </si>
  <si>
    <t>VALVULA AORTICA MECANICA # 23</t>
  </si>
  <si>
    <t xml:space="preserve">DIAMETRO TORAL 23MM   ORIFRICIO DE AREA EFECTIVO 2.91CM2   ORIFICIO DE AREA GEOMETRICA 3.45CM2   ALTURA DE IMPLNATE 7,3MM   GRADIENTE DE PRESION IN VIVO 5.7MMHG   ANGULO DE  APERTURA 85°   DIAMETRO INTERNO 21.4MM  ALTURA TOTAL 13MM  MATERIAL CARBON PIRROLITICO  </t>
  </si>
  <si>
    <t>VALVULA AORTICA MECANICA #,25</t>
  </si>
  <si>
    <t xml:space="preserve">DIAMETRO TORAL 25MM   ORIFRICIO DE AREA EFECTIVO 3.34CM2   ORIFICIO DE AREA GEOMETRICA 4.02CM2   ALTURA DE IMPLNATE 7,3MM   GRADIENTE DE PRESION IN VIVO 5.7MMHG   ANGULO DE  APERTURA 85°   DIAMETRO INTERNO 23  MMALTURA TOTAL 13MM  MATERIAL CARBON PIRROLITICO  </t>
  </si>
  <si>
    <t>VALVULA AORTICA MECANICA # 27</t>
  </si>
  <si>
    <t xml:space="preserve">VALVULA DE 27 MM ORIFRICIO DE AREA EFECTIVO 4.3CM2   ORIFICIO DE AREA GEOMETRICA 4.7CM2   ALTURA DE IMPLANTE 7,3MM   GRADIENTE DE PRESION IN VIVO 4MMHG   ANGULO DE  APERTURA 85°   DIAMETRO INTERNO 24.9  MMALTURA TOTAL 13MM  MATERIAL CARBON PIRROLITICO   DIAMETRO INTERNO 27MM  </t>
  </si>
  <si>
    <t>VALVULA AORTICA MECANICA # 29</t>
  </si>
  <si>
    <t xml:space="preserve">VALVULA DE 27 MM ORIFRICIO DE AREA EFECTIVO 4.3CM2   ORIFICIO DE AREA GEOMETRICA 4.7CM2   ALTURA DE IMPLNATE 7,3MM   GRADIENTE DE PRESION IN VIVO 4MMHG   ANGULO DE  APERTURA 85°   DIAMETRO INTERNO 24.9  MMALTURA TOTAL 13MM  MATERIAL CARBON PIRROLITICO   DIAMETRO INTERNO 27MM  </t>
  </si>
  <si>
    <t>VALVULA AORTICA MECANICA # 31</t>
  </si>
  <si>
    <t>VALVULA MITRAL BIOLOGICA # 25</t>
  </si>
  <si>
    <t xml:space="preserve">VALVULA  MITRAL   BIOLOGICA No. 25 DIAMETRO ORIFICIO VALVULAR 20.4MM   AREA GEOMETRICA 3.09cm2   ALTURA TOTAL  16 MM PROTRUSION VENTRICULAR 9 MM     DIAMETRO INTERNO 23MM PROTRUSION VENTRICULAR 9 MM     DIAMETRO INTERNO 23MM DURABILIDAD A MAS DE 20 AÑOS   MATERIAL  TEJIDO DE PORCINO  </t>
  </si>
  <si>
    <t>VALVULA MITRAL BIOLOGICA # 27</t>
  </si>
  <si>
    <t xml:space="preserve">VALVULA  MITRAL   BIOLOGICA No. 25 DIAMETRO ORIFICIO VALVULAR 22.5MM   AREA GEOMETRICA 3.67cm2   DURABILIDAD A MAS DE 20 AÑOS PROTRUSION VENTRICULAR 9 MM     DIAMETRO INTERNO 25MM   MATERIAL  TEJIDO DE  PORCINO ALTURA TOTAL  17 MM    </t>
  </si>
  <si>
    <t>VALVULA MITRAL BIOLOGICA # 29</t>
  </si>
  <si>
    <t xml:space="preserve">VALVULA  MITRAL   BIOLOGICA No. 25 DIAMETRO ORIFICIO VALVULAR 24.2MM   AREA GEOMETRICA 4.41cm2   ALTURA TOTAL  19 MM PROTRUSION VENTRICULAR 10 MM     DIAMETRO INTERNO 27MM DURABILIDAD A MAS DE 20 AÑOS   MATERIAL  TEJIDO DE PORCINO   </t>
  </si>
  <si>
    <t>VALVULA MITRAL BIOLOGICA #31</t>
  </si>
  <si>
    <t xml:space="preserve">VALVULA  MITRAL BIOLOGICA #31 DIAMETRO DEL ORIFICIO VALVULAR  26.1MM     AREA GEOMETRICA 5.18MM      ALTURA TOTAL   20MM   PROTUCION VALVULAR 10MM    DIAMETRO INTERNO  31MM   DURABILIDAD  A MAS DE 20 AÑOS     MATERIAL  TEJIDO DE PORCINO    </t>
  </si>
  <si>
    <t>VALVULA MITRAL MECANICA # 25</t>
  </si>
  <si>
    <t xml:space="preserve">VALVULA MITRAL MECANICA No  25  ORIFICO GEOMETRICO 3.09MM       ALTURA DE IMPLANTE 7.3MM  ALTURA TOTAL 13MM   GRADIENTE DE PRESION IN VIVO 5.7MM   ANGULO DE APERTURA 85°  DIAMETRO INTERNO 20.4MM   ALTUTRA TOTAL 13MM  MATERIAL CARBON PIRROLITICO </t>
  </si>
  <si>
    <t>VALVULA MITRAL MECANICA # 27</t>
  </si>
  <si>
    <t xml:space="preserve">VALVULA MITRAL MECANICA 27  ORIFICO GEOMETRICO 3.67CM     ALTURA DE IMPLANTE 7.3MM  ALTURA TOTAL 13MM      ANGULO DE APERTURA 85°  DIAMETRO INTERNO 22.5MM   ALTUTRA TOTAL 13MM  MATERIAL CARBON PIRROLITICO13MM </t>
  </si>
  <si>
    <t>VALVULA MITRAL MECANICA # 29</t>
  </si>
  <si>
    <t xml:space="preserve">VALVULA MITRAL MECANICA  No. 29    ALTURA DE IMPLANTE 7.3MM ALTURA TOTAL 13MM DIAMETRO INTENO 24.2mm        ALTURA TOTAL 13MM         ANGULO DE APERTURA 85°  MATERIAL  CARBON PIRROLITICO ORIFICIO ÁREA GEOMÉTRICO 4.41CM2   </t>
  </si>
  <si>
    <t>VALVULA MITRAL MECANICA # 31</t>
  </si>
  <si>
    <t>VALVULA MITRAL MECANICA  No. 31  
ORIFICIO ÁREA GEOMÉTRICO 5.18CM2  
ALTURA DE IMPLANTE 7.3MM   ALTURA TOTAL 13MM
ANGULO DE APERTURA 85° 
DIÁMETRO. INTERNO/26.1MM     MATERIAL CARBON PIRROLITICO</t>
  </si>
  <si>
    <t>VALVULA MITRAL MECANICA # 33</t>
  </si>
  <si>
    <t>VALVULA MITRAL MECANICA  No. 33 ORIFICIO ÁREA GEOMÉTRICO 5.18CM2 ALTURA DE IMPLANTE 7.3MM   ALTURA TOTAL 13MM  ANGULO DE APERTURA 85°  DIAMETRO INTERNO 26,1    MATERIAL CARBON  PIRROLITICO</t>
  </si>
  <si>
    <t>VALVULA MITRAL MECANICA # 19</t>
  </si>
  <si>
    <t>VALVULA MITRAL MECANICA  No. 19 ORIFICIO ÁREA GEOMÉTRICO 5.18CM2  ALTURA DE IMPLANTE 7.3MM   ALTURA TOTAL 13MM  ANGULO DE APERTURA 85°      DIAMETRO INTERNO 26,1    MATERIAL CARBON  PIRROLITICO</t>
  </si>
  <si>
    <t>VALVULA MITRAL MECANICA # 21</t>
  </si>
  <si>
    <t>VALVULA MITRAL MECANICA  No. 21 ORIFICIO ÁREA GEOMÉTRICO 5.18CM2 ALTURA DE IMPLANTE 7.3MM   ALTURA TOTAL 13MM  ANGULO DE APERTURA 85° DIAMETRO INTERNO 26,1    MATERIAL CARBON  PIRROLITICO</t>
  </si>
  <si>
    <t>VALVULA MITRAL MECANICA # 23</t>
  </si>
  <si>
    <t>VALVULA MITRAL MECANICA  No. 23 ORIFICIO ÁREA GEOMÉTRICO 5.18CM2 ALTURA DE IMPLANTE 7.3MM   ALTURA TOTAL 13MM  ANGULO DE APERTURA 85° DIAMETRO INTERNO 26,1 MATERIAL CARBON  PIRROLITICO</t>
  </si>
  <si>
    <t>VALVULA  MITRAL   BIOLOGICA No. 33 DIAMETRO ORIFICIO VALVULAR 24.2MM   AREA GEOMETRICA 4.41cm2   ALTURA TOTAL  19 MM PROTRUSION VENTRICULAR 10 MM     DIAMETRO INTERNO 27MM DURABILIDAD A MAS DE 20 AÑOS   MATERIAL  TEJIDO DE PORCINO</t>
  </si>
  <si>
    <t>ANILLO PARA ANULOPLASTICA # 34mm  TRICUSPIDEA</t>
  </si>
  <si>
    <t>ANILLO RIGIDO PARA ANULOPLASTIA 26     DIAMETRO INTERNO 24MM    DIAMETRO EXTERNO  34MMDIAMETRO AP  15.1MM  DIAMETRO INTERNO COMISURA 34MM   AREA INTERIOR DEL ORIFICIO BIDIMENCIONAL  276mm2   ANILLO RIGUIDO NUCLEO EN TITANIO   CUBIERTO DE POLIESTER DE DOBLE CAPA, TRICUSPIDEA . CON DISPONIBILIDAD DE RIGIDOS O FLEXIBLES Y COMPLETOS O INCOMPLETOS</t>
  </si>
  <si>
    <t>ANILLO PARA ANULOPLASTICA # 24mm MITRAL</t>
  </si>
  <si>
    <t>ANILLO RIGIDO PARA ANULOPLASTIA 26     DIAMETRO INTERNO 24MM    DIAMETRO EXTERNO  32MMDIAMETRO AP  15.1MM  DIAMETRO INTERNO COMISURA 24MM   AREA INTERIOR DEL ORIFICIO BIDIMENCIONAL  276mm2   ANILLO RIGUIDO NUCLEO EN TITANIO   CUBIERTO DE POLIESTER DE DOBLE CAPA, MITRAL   CON DISPONIBILIDAD DE RIGIDOS O FLEXIBLES Y COMPLETOS O INCOMPLETOS</t>
  </si>
  <si>
    <t>ANILLO PARA ANULOPLASTICA # 26mm MITRAL</t>
  </si>
  <si>
    <t>ANILLO RIGIDO PARA ANULOPLASTIA 26     DIAMETRO INTERNO 26MM    DIAMETRO EXTERNO  32MMDIAMETRO AP  15.1MM  DIAMETRO INTERNO COMISURA 26MM   AREA INTERIOR DEL ORIFICIO BIDIMENCIONAL  276mm2   ANILLO RIGUIDO NUCLEO EN TITANIO   CUBIERTO DE POLIESTER DE DOBLE CAPA, MITRAL. CON DISPONIBILIDAD DE RIGIDOS O FLEXIBLES Y COMPLETOS O INCOMPLETOS</t>
  </si>
  <si>
    <t>ANILLO PARA ANULOPLASTICA # 28mm MITRAL</t>
  </si>
  <si>
    <t>ANILLO RIGIDO PARA ANULOPLASTIA 26     DIAMETRO INTERNO 28MM    DIAMETRO EXTERNO  32MMDIAMETRO AP  15.1MM  DIAMETRO INTERNO COMISURA 28MM   AREA INTERIOR DEL ORIFICIO BIDIMENCIONAL  276mm2   ANILLO RIGUIDO NUCLEO EN TITANIO   CUBIERTO DE POLIESTER DE DOBLE CAPA, MITRAL.  CON DISPONIBILIDAD DE RIGIDOS O FLEXIBLES Y COMPLETOS O INCOMPLETOS TRICUSPIDEA  REF. 690R34</t>
  </si>
  <si>
    <t>ANILLO PARA ANULOPLASTICA # 30mm MITRAL</t>
  </si>
  <si>
    <t>ANILLO RIGIDO PARA ANULOPLASTIA 26     DIAMETRO INTERNO 30MM    DIAMETRO EXTERNO  32MMDIAMETRO AP  15.1MM  DIAMETRO INTERNO COMISURA 30MM   AREA INTERIOR DEL ORIFICIO BIDIMENCIONAL  276mm2   ANILLO RIGUIDO NUCLEO EN TITANIO   CUBIERTO DE POLIESTER DE DOBLE CAPA, MITRAL.  CON DISPONIBILIDAD DE RIGIDOS O FLEXIBLES Y COMPLETOS O INCOMPLETOS TCON DISPONIBILIDAD DE RIGIDOS O FLEXIBLES Y COMPLETOS O INCOMPLETOS RICUSPIDEA  REF. 690R34</t>
  </si>
  <si>
    <t>ANILLO PARA ANULOPLASTICA # 32mm MITRAL</t>
  </si>
  <si>
    <t>ANILLO RIGIDO PARA ANULOPLASTIA 26     DIAMETRO INTERNO 32MM    DIAMETRO EXTERNO  32MMDIAMETRO AP  15.1MM  DIAMETRO INTERNO COMISURA 26MM   AREA INTERIOR DEL ORIFICIO BIDIMENCIONAL  276mm2   ANILLO RIGUIDO NUCLEO EN TITANIO   CUBIERTO DE POLIESTER DE DOBLE CAPA, MITRAL REF 638RL32CON DISPONIBILIDAD DE RIGIDOS O FLEXIBLES Y COMPLETOS O INCOMPLETOS TRICUSPIDEA  REF. 690R34</t>
  </si>
  <si>
    <t>ANILLO PARA ANULOPLASTICA # 34mm MITRAL</t>
  </si>
  <si>
    <t>ANILLO RIGIDO PARA ANULOPLASTIA 26     DIAMETRO INTERNO 34MM    DIAMETRO EXTERNO  32MMDIAMETRO AP  15.1MM  DIAMETRO INTERNO COMISURA 26MM   AREA INTERIOR DEL ORIFICIO BIDIMENCIONAL  276mm2   ANILLO RIGUIDO NUCLEO EN TITANIO   CUBIERTO DE POLIESTER DE DOBLE CAPA, MITRAL.  CON DISPONIBILIDAD DE RIGIDOS O FLEXIBLES Y COMPLETOS O INCOMPLETOS TCON DISPONIBILIDAD DE RIGIDOS O FLEXIBLES Y COMPLETOS O INCOMPLETOS RICUSPIDEA  REF. 690R34</t>
  </si>
  <si>
    <t>ANILLO PARA ANULOPLASTICA # 36mm MITRAL</t>
  </si>
  <si>
    <t>ANILLO RIGIDO PARA ANULOPLASTIA 26     DIAMETRO INTERNO 36MM    DIAMETRO EXTERNO  32MMDIAMETRO AP  15.1MM  DIAMETRO INTERNO COMISURA 26MM   AREA INTERIOR DEL ORIFICIO BIDIMENCIONAL  276mm2   ANILLO RIGUIDO NUCLEO EN TITANIO   CUBIERTO DE POLIESTER DE DOBLE CAPA, MITRAL.. CON DISPONIBILIDAD DE RIGIDOS O FLEXIBLES Y COMPLETOS O INCOMPLETOS TRICUSPIDEA  REF. 690R34</t>
  </si>
  <si>
    <t>ANILLO PARA ANULOPLASTICA # 38mm MITRAL</t>
  </si>
  <si>
    <t>ANILLO RIGIDO PARA ANULOPLASTIA 26     DIAMETRO INTERNO 38MM    DIAMETRO EXTERNO  32MMDIAMETRO AP  15.1MM  DIAMETRO INTERNO COMISURA 26MM   AREA INTERIOR DEL ORIFICIO BIDIMENCIONAL  276mm2   ANILLO RIGUIDO NUCLEO EN TITANIO   CUBIERTO DE POLIESTER DE DOBLE CAPA, MITRAL.  CON DISPONIBILIDAD DE RIGIDOS O FLEXIBLES Y COMPLETOS O INCOMPLETOS CON DISPONIBILIDAD DE RIGIDOS O FLEXIBLES Y COMPLETOS O INCOMPLETOS TRICUSPIDEA  REF. 690R34ON DISPONIBILIDAD DE RIGIDOS O FLEXIBLES Y COMPLETOS O INCOMPLETOS CON DISPONIBILIDAD DE RIGIDOS O FLEXIBLES Y COMPLETOS O INCOMPLETOS RICUSPIDEA  REF. 690R34</t>
  </si>
  <si>
    <t>LOTE No. 14</t>
  </si>
  <si>
    <t>LOTE No. 15</t>
  </si>
  <si>
    <t>STEN Y BALÒN MEDICADO SERVICIO VASCULAR</t>
  </si>
  <si>
    <t>STENT MEDICADO</t>
  </si>
  <si>
    <t>STENT AUTOEXPANSIBLE, CORTADO CON LÁSER Y FABRICADO CON UNA ALEACIÓN DE NÍQUEL Y TITANIO (NITINOL). EN LOS EXTREMOS PROXIMAL Y DISTAL DEL STENT CON MARCADORES RADIOPACOS DE TÁNTALO QUE AUMENTAN LA VISIBILIDAD DEL STENT, FACILITANDO SU COLOCACIÓN.  EL SISTEMA INTRODUCTOR DEL STENT CON DISEÑO TRIAXIAL,  COMPATIBLE CON GUÍAS DE 0,035 IN (0,89 MM). COMBINACIÓN DE DISPOSITIVO Y FÁRMACO QUE CONSTA DE UN DISPOSITIVO (SISTEMA DE STENT) Y UN REVESTIMIENTO CON FÁRMACO (UNA FORMULACIÓN DE PACLITAXEL CONTENIDA EN UNA MATRIZ DE POLÍMERO). SISTEMA INTRODUCTOR CON DOS LONGITUDES DE TRABAJO (75 CM Y 130 CM).</t>
  </si>
  <si>
    <t>BALON MEDICADO</t>
  </si>
  <si>
    <t xml:space="preserve">CATÉTERES BALÓN OVER-THE-WIRE (OTW) PARA ANGIOPLASTIA TRANSLUMINAL PERCUTÁNEA (ATP) CON UN BALÓN SEMIDISTENSIBLE REVESTIDO CON UNA FORMULACIÓN DE PACLITAXEL (FÁRMACO) Y UN EXCIPIENTE. DISEÑADOS PARA INHIBIR LA REESTENOSIS MEDIANTE LA LIBERACIÓN DEL FÁRMACO EN EL TEJIDO ARTERIAL AFECTADO. DISEÑO DE CUERPO COAXIAL. PERMITE UTILIZAR GUÍAS DE 0,014 IN O 0,018 IN (0,36 MM O 0,46 MM) PARA FACILITAR EL AVANCE DEL CATÉTER.  PUNTA CÓNICA, DOS BANDAS MARCADORAS RADIOPACAS (UNA PROXIMAL Y UNA DISTAL) LONGITUDES DE TRABAJO DE 80 CM Y 135 CM. </t>
  </si>
  <si>
    <t>LOTE No. 16</t>
  </si>
  <si>
    <t>LOTE No. 17</t>
  </si>
  <si>
    <t>LOTE No. 18</t>
  </si>
  <si>
    <t>UROLOGIA</t>
  </si>
  <si>
    <t>ANESTESIA</t>
  </si>
  <si>
    <t>CATETER DE OXIMETRIA CONTINUA</t>
  </si>
  <si>
    <t xml:space="preserve">CATETER DE OXIMETRIA CONTINUA  </t>
  </si>
  <si>
    <t xml:space="preserve">KIT DE INSERCION FRIBRA OPTICA PARA MEDICION DE SATURACION CONTINUA DE OXIGENO DIAMETRO CATETER ENTRE  4,5 A  5,5 FR Y LONGITUD DE 15 CM </t>
  </si>
  <si>
    <t>CATETER DE PRESIÒN TISULAR DE OXIGENO</t>
  </si>
  <si>
    <t xml:space="preserve">CATETER DE PRESION TISULAR DE OXIGENO </t>
  </si>
  <si>
    <t>CATETER PARA MEDICION DE PARAMETROS CEREBRALES : PIC , TEMPERATURA Y PRESION PARCIAL DE OXIGENO CEREBRAL REQUIERE APOYO TECNOLOGICO</t>
  </si>
  <si>
    <t xml:space="preserve">BALÒN DE CONTRAPULSACIÓN </t>
  </si>
  <si>
    <t>CARDIOVASCULAR - GINECO</t>
  </si>
  <si>
    <t>BALON DE CONTRAPULSACION DE 7.0   FR Y BALON DE 34 CC. COMPATIBLE CON LA CONSOLA DE LA INSTITUCION. Y CON DISPOSICION DE APOYO TECNOLÒGICO.</t>
  </si>
  <si>
    <t>TAMAÑO DEL CATETER BALON 7,0- VOLUMEN DE 34 CC. FIBRA OPTICA. 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t>
  </si>
  <si>
    <t>BALON DE CONTRAPULSACION DE 7,0 FR Y BALON DE 40 CC. COMPATIBLE CON LA CONSOLA DE LA INSTITUCION. Y CON DISPOSICION DE APOYO TECNOLOGICO.</t>
  </si>
  <si>
    <t xml:space="preserve">TAMAÑO DEL CATETER BALON 7,0FR VOLUMEN DE 40 CC. FIBRA OPTICA.LONGITUD INSERTABLE CON DISPOSITIVO DE HEMOSTASIA 26,0, CATETER od. 8.0 VAINA DE LONGITUD 6 (15CM.), VOLUMEN CENTRAL ID. MAXIMO DE 0,27 GUIA CATETER, MATERIAL DE POLIURETANO_  LONGITUD 10.2 MEMBRANA DE DIAMETRO INFLADO 0.59 CON KIT DE REEMPLAZO DE INSERCION PARA EL USO CON ONDAS DE LUZ, DE 30CC. CADA UNO DE LOS CATETERES IAB. KIT CONTIENE LO SIGUIENTE: Ga 18x2 1/2ARTERIAL AGUJA. 1:8,0fr FUNDA DE MONTAJE DILATADOR 1:8.0 REFORZADA CON EL ALAMBRE CUBIERTA CON PUERTO LATERAL Y DILATADOR.2: 0,025X 175CM. RECUBIERTOS DE TEFLON. 3MM JDURAGUIAS ADICIONALES. 1:8.0FR VASO PREDILATADOR . 1:N11 BISTURI. </t>
  </si>
  <si>
    <t xml:space="preserve">CATETER DE HISTEROSONOGRAFIA </t>
  </si>
  <si>
    <t xml:space="preserve">CATETER DE SONOHISTEROGRAFIA </t>
  </si>
  <si>
    <t xml:space="preserve">BALON DE BAKRI 
PARA HEMORRAGIA UTERINA </t>
  </si>
  <si>
    <t xml:space="preserve">BALON DE BAKRI PARA HEMORRAGIA UTERINA </t>
  </si>
  <si>
    <t>KIT</t>
  </si>
  <si>
    <t>CIRUGIA VASCULAR</t>
  </si>
  <si>
    <t xml:space="preserve">ENDOPROTESIS AORTICA  CON FIJACION PARARENAL  EXTENSIONES Y KIT DE IMPLANTACION </t>
  </si>
  <si>
    <t xml:space="preserve">ENDOPROTESIS AORTICA VASCULAR PARA CORRECCION DE ANEURISMA AORTICA ABDOMINAL BIFURCADA, CON FIJACIÓN PARARRENAL, CON ESQUELETO EN POLIESTER Y/O NITINOL,   CON SU RESPECTIVO KIT DE IMPLANTACION. </t>
  </si>
  <si>
    <t xml:space="preserve">ENDOPROTESIS AORTICA VASCULAR PARA CORRECCION DE ANEURISMA AORTICA ABDOMINAL BIFURCADA, CON FIJACIÓN PARARRENAL, CON ESQUELETO EN POLIESTER Y/O NITINOL,   CON SU RESPECTIVO KIT DE IMPLANTACION: COMPUESTO DE ENDOPROTESIS COMPUESTO PRINCIPAL (1)  GUIA DE ALTO SOPORTE  PARA ENDOPROTESIS (2). BALON DE IMPACTACION (1) , INTRODUCTORES VASCULARES ANGIOGRAFICOS 6,7 O 8 FR  (2) CATETER PIGTAIL CENTIMETRADO (1) CATETER MULTIPROPOSITO (1). GUIA HODROFILICA DE 0,35 X 260 (2) INTRODUCTORES CORRESPONDIENTE A LA ENDOPROTESIS </t>
  </si>
  <si>
    <t>EXTENSION ILIACA (CONTRALATERLA) PARA ENDOPROTESIS ABDOMINAL COMPATIBLE CON ENDOPROTESIS PARARENAL</t>
  </si>
  <si>
    <t>EXTESION Y/O CUFF PARA ENDOPROTESIS ABDOMINAL  COMPATIBLE CON ENDOPROTESIS PARARENAL</t>
  </si>
  <si>
    <t>EXTESION Y/O CUFF PARA ENDOPROTESIS ABDOMINAL  COMPATIBLE CON ENDOPROTESIS  PARARENAL</t>
  </si>
  <si>
    <t>INSUMOS METODO DE ESTERILIZACIÒN FORMALDEHIDO</t>
  </si>
  <si>
    <t>CENTRAL DE ESTERILIZACIÒN</t>
  </si>
  <si>
    <t xml:space="preserve">ESPECIFICACIÓN TÉCNICA </t>
  </si>
  <si>
    <t xml:space="preserve">BOLSAS DE LIQUIDO FORMALDEHIDO AL 2 %, PARA AUTOCLAVE </t>
  </si>
  <si>
    <t>1. SOLUCIÓN DE AGENTE ESTERILIZANTE DE FORMALDEHIDO AL 2%. . 2. BOLSAS EN LDPE, DE 2.7 LITROS DE CAPACIDAD. 3. SOLUCIÓN EFECTIVA ESTABILIZADA BASADA EN ALDEHÍDO.  4. COMPATIBLE CON AUTOCLAVE 130LF-2 MARCA MATACHANA DE LA INSTITUCIÓN.</t>
  </si>
  <si>
    <t>PAPEL PLEGADO REGISTRADOR GRAFICO</t>
  </si>
  <si>
    <t>1. PAPEL REGISTRADOR TEMPERATURA PRESIÓN 100 MM ESCALA 0°-100°C Y 0-1 BAR. 2. PAPEL PARA REGISTRADOR DEL ESTERILIZADOR A BAJA TEMPERATURA MODELO 130 LF, GRÁFICA, PRESIÓN TEMPERATURA Y TEXTO.3. COMPATIBLE CON ESTERILIZADORES MATACHANA DE LA INSTITUCIÓN.</t>
  </si>
  <si>
    <t>PLUMIN ROJO</t>
  </si>
  <si>
    <t xml:space="preserve">1. PLUMÍN REGISTRADOR GRÁFICO PARA ESTERILIZADOR A FORMALDEHIDO 130 LF. 2. GRAFICA LA CURVA DE TEMPERATURA CON COLOR ROJO. 3. COMPATIBLE CON LOS ESTERILIZADORES MATACHANA DE LA INSTITUCIÓN. 4.INDICADOR DE TEMPERATURA. </t>
  </si>
  <si>
    <t>PLUMIN VERDE</t>
  </si>
  <si>
    <t xml:space="preserve"> 1. PLUMÍN REGISTRADOR GRÁFICO PARA ESTERILIZADOR A FORMALDEHIDO 130 LF. 2. GRAFICA TODS LOS DATOS DE PRESIÓN DE LA CÁMARA. 3. COMPATIBLE CON LOS ESTERILIZADORES MATACHANA  DE LA INSTITUCIÓN. 4. INDICADOR DE PRESIÓN. </t>
  </si>
  <si>
    <t>PLUMIN AZUL</t>
  </si>
  <si>
    <t>1. PLUMÍN REGISTRADOR GRÁFICO PARA ESTERILIZADOR A FORMALDEHIDO 130 LF. 2. PLUMILLA PLOTTER TEXTOS.3. PLUMILLA PARA REGISTRADOR GRÁFICO DEL ESTERILIZADOR A FORMALDEHIDO IMPRIME TEXTOS Y MENSAJES DEL EQUIPO.</t>
  </si>
  <si>
    <t>PAPEL TERMICO PARA IMPRESORA</t>
  </si>
  <si>
    <t>1.ROLLO DE PAPEL TÉRMICO PARA IMPRESORA. 2. PAPEL TÉRMICO IMPRESORA GEBE MATACHANA. 3.DIÁMETRO 60 X 57, 5 MM. 4.PARA ESTERILIZADOR A VAPOR MODELO S1000, COMPATIBLE CON MARCA MATACHANA DE LA INSTITUCIÓN</t>
  </si>
  <si>
    <t xml:space="preserve">FUNDA ESTERIL Y ACCESORIOS </t>
  </si>
  <si>
    <t xml:space="preserve">PELÍCULA DE POLIPROPILENO PARA COMPARTIMIENTO LENTE OBJETIVO, RECUBRIMIENTOS DE LENTES, UNO O MÁS, SISTEMA DE BARRERA ESTÉRIL (PRIMER SISTEMA DE EMPAQUE), EMBALAJE PROTECTOR (SEGUNDO EMPAQUE) EMBALAJE DE TRANSPORTE (TERCER EMPAQUE)  LA LENTE PROTECTORA SE ADAPTA DEBAJO DE LA LENTE ÓPTICA DEL MICROSCOPIO. LENTE VISIÓN GUARD PARA EL REEMPLAZO INTEROPERATORIO DE UN VIDRIO FRONTAL CONTAMINADO. CON DISPONIBILIDAD PARA CUBRIR CON DOS O MÁS  TUBOS DE CONSERVACIÓN, MONOCULAR LARGOS Y CORTOS, ESTÉREO CON OBSERVACIÓN Y CÁMARA / VIDEO. CON DISPONIBILIDAD DE CUBIERTA ESTÉRIL PARA EL CUERPO DEL MICROSCOPIO Y FUNDAS PARA ASAS. FUNDA COMPATIBLE CON MICROCOPIO TIVATO 700 SMART DRAPE. </t>
  </si>
  <si>
    <t>FILTRO DE SEDIMENTO</t>
  </si>
  <si>
    <t>1. FILTRO DE SEDIMENTOS PARA ENTRADA DE AGUA DE 50 MICAS. 2.PARA AUTOCLAVES MARCA MATACHANA . 3.COMPATIBLES CON EQUIPOS MATACHANA</t>
  </si>
  <si>
    <t xml:space="preserve">PROTESIS MAMARIAS INTERNAS </t>
  </si>
  <si>
    <t>CIRUGIA PLASTICA</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</si>
  <si>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</si>
  <si>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CON DISPONIBILIDAD DE STOCK COMPLETO ( DIFERENTES TAMAÑOS ) DURANTE EL PROCEDIMIENTO QUIRÚRGICO. O CUANDO  SEAN REQUERIDAS </t>
  </si>
  <si>
    <t xml:space="preserve">PROTESIS MAMARIA INTERNA SUPERFICIE 
MICROTEXTURIZADA   RELLENAS DE GEL DE SILICONA BIDIMENSIONAL O ANATOMICAS  </t>
  </si>
  <si>
    <t xml:space="preserve">PROTESIS EXPANSORA DE BECKER REDONDA </t>
  </si>
  <si>
    <t xml:space="preserve">PROTESIS EXPANSORA DE 
BECKER REDONDA </t>
  </si>
  <si>
    <t>COILS Y SISTEMA DE LIBERACION PARA EL SERVICIO DE NEUROCIRUGIA</t>
  </si>
  <si>
    <t>NEUROCIRUGIA</t>
  </si>
  <si>
    <t xml:space="preserve">COILS FIBRADOS EN PLATINO DE 0,018 CON SISTEMA DE LIBERACION SI SE REQUIERE </t>
  </si>
  <si>
    <t xml:space="preserve">COILS FIBRADOS EN PLATINO DE 0,018   
CON SISTEMA DE LIBERACION SI SE REQUIERE </t>
  </si>
  <si>
    <t xml:space="preserve">CATETER DE IMPLANTACION PARA ADMINISTRACION DE QUIMIOTERAPIA NEONATAL Y PEDIATRICO </t>
  </si>
  <si>
    <t>CIRUGIA PEDIATRICA</t>
  </si>
  <si>
    <t xml:space="preserve">CATETER IMPLANTABLE NEONATAL 
DE 4.5 A 5.0 FR </t>
  </si>
  <si>
    <t xml:space="preserve">CATETER DE IMPLANTACION PARA QUIMIOTERAPIA PEDIATRICO DE 5.5 A 6.5 FR </t>
  </si>
  <si>
    <t>CATETER IMPLANTABLE PEDIATRICO. RADIOPACO  DE 5.5 A 6.5 FR CATETER EN SILICONA  O POLIURETANO, TAMBOR EN TITANEO O POLISULFONA. FLUJO DE 10 MILILITROS POR MINUTO CON AGUJA DE 22 G Y / O DE 24 MILILITORS POR MINUTO  CON AGUJA DE 19 G. LONGITUD DEL CATETER ENTRE  60 A 80 CMS 
CATETER COMPUESTO DE: (PUERTO DE ACCESO EN POLISULFONA, CROMO/COBALTO, ACERO INOXIDABLE SILICONA POLIURETANO CON CONECTORES CATETER VENOSO, AGUJAS  CON ALAS PARA ADMINISTRACION DE QUIMIOTERAPIA), ANILLO DE CONEXIÓN , ELEVADOR VENOSO, AGUJA CON ALAS. TORNILLO, EXPANSOR Y DILATADOR COMPATIBLE CON CATETER, TUNELIZADOR Y PROTECTOR COMPATIBLE CON CATETER,  GUIA HIDROFILICA Y/O METALICA  COMPATIBLE CON CATETER, INTRODUCTOR, JERINGA DE 10 CC Y AGUJA ANGULADA DE 20 Y 22 G.</t>
  </si>
  <si>
    <t>LOTE No. 39</t>
  </si>
  <si>
    <t>LOTE No. 40</t>
  </si>
  <si>
    <t>LOTE No. 41</t>
  </si>
  <si>
    <t>MATERIAL REABSORBIBLE PARA CORRECCION DE CRANEOSINOSTOSIS</t>
  </si>
  <si>
    <t> 1196491130</t>
  </si>
  <si>
    <t xml:space="preserve">MATERIAL REABSORBIBLE PARA CORRECCION DE CRANEOSINOSTOSIS PANEL 25X25MM SISTEMA DE 1.5   </t>
  </si>
  <si>
    <t>MATERIAL REABSORBIBLE PARA CORRECCION DE CRANEOSINOSTOSIS PANEL 25X50MM SIST 1.5  </t>
  </si>
  <si>
    <t xml:space="preserve">MATERIAL REABSORBIBLE PARA CORRECCION DE CRANEOSINOSTOSIS PANEL 50X50MM SIST 1.5   </t>
  </si>
  <si>
    <t xml:space="preserve">MATERIAL REABSORBIBLE PARA CORRECCION DE CRANEOSINOSTOSIS PANEL DE 100X 100 SISTEMA 1,5 </t>
  </si>
  <si>
    <t xml:space="preserve">MATERIAL REABSORBIBLE PARA CORRECCION DE CRANEOSINOSTOSIS PLACA RECTA, 4 ORF SIST 1.5   </t>
  </si>
  <si>
    <t>MATERIAL REABSORBIBLE PARA CORRECCION DE CRANEOSINOSTOSIS PLACA RECTA, 4 ORF, C/P SIST 1.5  </t>
  </si>
  <si>
    <t>MATERIAL REABSORBIBLE PARA CORRECCION DE CRANEOSINOSTOSIS PLACA RECTA, 4 ORF, CON PUENTE  SIST 1.5  </t>
  </si>
  <si>
    <t>MATERIAL REABSORBIBLE PARA CORRECCION DE CRANEOSINOSTOSIS PLACA RECTA, 6 ORF SIST 1.5  </t>
  </si>
  <si>
    <t xml:space="preserve">MATERIAL REABSORBIBLE PARA CORRECCION DE CRANEOSINOSTOSIS PLACA RECTA, 6 ORF, C/P SIST 1.5   </t>
  </si>
  <si>
    <t xml:space="preserve">MATERIAL REABSORBIBLE PARA CORRECCION DE CRANEOSINOSTOSIS PLACA RECTA, 6 ORF, CON PUENTE  SIST 1.5   </t>
  </si>
  <si>
    <t xml:space="preserve">MATERIAL REABSORBIBLE PARA CORRECCION DE CRANEOSINOSTOSIS PLACA RECTA, 8 ORF SIST 1.5   </t>
  </si>
  <si>
    <t xml:space="preserve">MATERIAL REABSORBIBLE PARA CORRECCION DE CRANEOSINOSTOSIS PLACA RECTA, 8 ORF, C/P SIST 1.5   </t>
  </si>
  <si>
    <t xml:space="preserve">MATERIAL REABSORBIBLE PARA CORRECCION DE CRANEOSINOSTOSIS PLACA RECTA, 8 ORF, CON PUENTE  SIST 1.5   </t>
  </si>
  <si>
    <t xml:space="preserve">MATERIAL REABSORBIBLE PARA CORRECCION DE CRANEOSINOSTOSIS PLACA RECTA  DE 2 X19 ORIFICIOS SIST 1,5 </t>
  </si>
  <si>
    <t xml:space="preserve">MATERIAL REABSORBIBLE PARA CORRECCION DE CRANEOSINOSTOSIS PLACA RECTA 20 ORIF SIST 1,5 </t>
  </si>
  <si>
    <t xml:space="preserve">MATERIAL REABSORBIBLE PARA CORRECCION DE CRANEOSINOSTOSIS PLACA EN "X" C/P SIST 1.5   </t>
  </si>
  <si>
    <t xml:space="preserve">MATERIAL REABSORBIBLE PARA CORRECCION DE CRANEOSINOSTOSIS PLACA EN "X" CON PUENTE  SIST 1.5   </t>
  </si>
  <si>
    <t xml:space="preserve">MATERIAL REABSORBIBLE PARA CORRECCION DE CRANEOSINOSTOSIS PLACA EN "L",DER S/P SIST 1.5   </t>
  </si>
  <si>
    <t xml:space="preserve">MATERIAL REABSORBIBLE PARA CORRECCION DE CRANEOSINOSTOSIS PLACA EN "L",DER  SIN PUENTE  SIST 1.5   </t>
  </si>
  <si>
    <t>MATERIAL REABSORBIBLE PARA CORRECCION DE CRANEOSINOSTOSIS PLACA EN "L",IZQ S/P SIST 1.5   </t>
  </si>
  <si>
    <t>MATERIAL REABSORBIBLE PARA CORRECCION DE CRANEOSINOSTOSIS PLACA EN "L",IZQ SIN PUENTE  SIST 1.5   </t>
  </si>
  <si>
    <t xml:space="preserve">MATERIAL REABSORBIBLE PARA CORRECCION DE CRANEOSINOSTOSISPLACA CURVA, 6 ORF SIST 1.5   </t>
  </si>
  <si>
    <t xml:space="preserve">MATERIAL REABSORBIBLE PARA CORRECCION DE CRANEOSINOSTOSIS PLACA CURVA, 6 ORF SIST 1.5   </t>
  </si>
  <si>
    <t>MATERIAL REABSORBIBLE PARA CORRECCION DE CRANEOSINOSTOSIS TORNILLO 1.5X3MM, 2/PQT SIST 1.5</t>
  </si>
  <si>
    <t xml:space="preserve">MATERIAL REABSORBIBLE PARA CORRECCION DE CRANEOSINOSTOSIS TORNILLO 1.5X4MM, 2/PQT SIST 1.5  </t>
  </si>
  <si>
    <t xml:space="preserve">MATERIAL REABSORBIBLE PARA CORRECCION DE CRANEOSINOSTOSIS TORNILLO 1.5X5MM, 2/PQT SIST 1.5  </t>
  </si>
  <si>
    <t xml:space="preserve">MATERIAL REABSORBIBLE PARA CORRECCION DE CRANEOSINOSTOSIS TORNILLO 1.5X5MM, 2/PQT.  SIST 1.5  </t>
  </si>
  <si>
    <t xml:space="preserve">MATERIAL REABSORBIBLE PARA CORRECCION DE CRANEOSINOSTOSIS TORNILLO 1.5X6MM, 2/PQT SIST 1.5  </t>
  </si>
  <si>
    <t xml:space="preserve">MATERIAL REABSORBIBLE PARA CORRECCION DE CRANEOSINOSTOSIS TORNILLO 1.5X6MM, 2/PQT.  SIST 1.5  </t>
  </si>
  <si>
    <t xml:space="preserve">MATERIAL REABSORBIBLE PARA CORRECCION DE CRANEOSINOSTOSIS TORNILLO 1.5X7MM 2/PQT SIST 1.5 </t>
  </si>
  <si>
    <t xml:space="preserve">MATERIAL REABSORBIBLE PARA CORRECCION DE CRANEOSINOSTOSIS TORNILLO 1.5X7MM 2/PQT.  SIST 1.5 </t>
  </si>
  <si>
    <t xml:space="preserve">MATERIAL REABSORBIBLE PARA CORRECCION DE CRANEOSINOSTOSIS TORNILLO 1.5X8MM 2/PQT SIST 1.5 </t>
  </si>
  <si>
    <t xml:space="preserve">MATERIAL REABSORBIBLE PARA CORRECCION DE CRANEOSINOSTOSIS TORNILLO 1,5X4MM 4/PQT SIST 1,5 </t>
  </si>
  <si>
    <t xml:space="preserve">MATERIAL REABSORBIBLE PARA CORRECCION DE CRANEOSINOSTOSIS TORNILLO 1,5X5MM 4/PQT SIST 1,5 </t>
  </si>
  <si>
    <t xml:space="preserve">MATERIAL REABSORBIBLE PARA CORRECCION DE CRANEOSINOSTOSIS TORNILLO 2.0X5MM, 2/PQT SIST 2.0   </t>
  </si>
  <si>
    <t xml:space="preserve">MATERIAL REABSORBIBLE PARA CORRECCION DE CRANEOSINOSTOSIS TORNILLO 2.0X7MM, 2/PQT SIST 2.0   </t>
  </si>
  <si>
    <t>LOTE No. 42</t>
  </si>
  <si>
    <t>AGUJAS E INTRODUCTORES  DIAGNÓSTICOS PARA EL SERVICIO DE HEMODINAMIA, RADIOLOGIA, VASCULAR Y NEUROCIRUGIA</t>
  </si>
  <si>
    <t>HEMODINAMIA</t>
  </si>
  <si>
    <t xml:space="preserve">AGUJA ANGIOGRAFICA </t>
  </si>
  <si>
    <t>AGUJA ANGIOGRAFICA DE ACERO INOXIDABLE, DE UNA SOLA PIEZA DE 7 Y 11CMS,  18G Y AGUJA DE PUNCION PEDIATRICA, DE 21G X 4 CMS DE LONGITUD.</t>
  </si>
  <si>
    <t>EXTENSION INYECTOR</t>
  </si>
  <si>
    <t>EXTENSION INYECTOR (CONECTOR ALTA PRESION).</t>
  </si>
  <si>
    <t xml:space="preserve">INTRODUCTORES  I  E
INTRODUCTOR RADIAL </t>
  </si>
  <si>
    <t>SISTEMA DE INTRODUCCION PARA USO PEDIATRICO, INCLUYE DILATADOR, MINIGUIA DE 0.18" Y AGUJA DE 21 G 4  LARGO 7 CMS. EN MEDIDAS DE 4FR, 5FR Y 6FR.</t>
  </si>
  <si>
    <t xml:space="preserve">INTRODUCTORES IV </t>
  </si>
  <si>
    <t xml:space="preserve">INTRODUCTOR  FEMORAL  ARTERIAL DE 4FR A 8FR POR 11 CM INCLUYE DILATADOR Y MINI GUIA.CON   CON AGUJA </t>
  </si>
  <si>
    <t>GUIAS DIAGNOSTICAS II</t>
  </si>
  <si>
    <t>GUÍA PARA DIAGNÓSTICO DE ACERO INOXIDABLE RECUBIERTA DE PFTE PUNTA EN J 3 MM DÍAMETRO .025" LARGO 150 .</t>
  </si>
  <si>
    <t>GUIAS DIAGNOSTICAS III</t>
  </si>
  <si>
    <t>GUÍA PARA DIAGNÓSTICO DE ACERO INOXIDABLE RECUBIERTA DE PFTE PUNTA RECTA Y EN J  DÍAMETRO .035" LARGO 260 CMS PARA RÁPIDO INTERCAMBIO.</t>
  </si>
  <si>
    <t>GUIAS DIAGNOSTICAS IV</t>
  </si>
  <si>
    <t>GUÍA PARA DIAGNÓSTICO DE ACERO INOXIDABLE RECUBIERTA DE PFTE, PUNTA  RECTA   Y EN J DÍAMETRO .035" LARGO 150  CMS.</t>
  </si>
  <si>
    <t>GUIA DE ALTO SOPORTE</t>
  </si>
  <si>
    <t>0,35" 260 CM (O APROX).</t>
  </si>
  <si>
    <t xml:space="preserve">GUIA HIDROFILICA 0.035 X 150 CMS DE HEMODINAMIA </t>
  </si>
  <si>
    <t xml:space="preserve">GUIA HIDROFILICA 0.035 X 150 CMS PARA USO EN HEMODINAMIA </t>
  </si>
  <si>
    <t>GUIA HIDROFILICA 0.035X260 CMS PARA HEMODINAMIA</t>
  </si>
  <si>
    <t>CATETERES DIAGNOSTICOS PEDIATRICOS</t>
  </si>
  <si>
    <t>CATETER PARA ANGIOGRAFÍA CORONARIA PEDÍATRICO, MP A 2,  4 FR JUDKINS IZQUIERDO, CURVA 1,5  4 FR.  JUDKINS IZQUIERDO, CURVA 2,0  4 FR. JUDKINS IZQUIERDO, CURVA 2,5  4 FR.  JUDKINS DERECHO, CURVA 1,5  4 FR.  JUDKINS DERECHO, CURVA 2,0  4 FR.  LARGO 70 CMS., PARA USO CON GUÍA 0,35" Ó 0,38" JUDKINS DERECHO, CURVA 2,5  4 FR.  MPA2  5FR. LARGO 70 CMS., PARA USO CON GUÍA 0,35" Ó 0,38" . DIFERENTES CURVAS Y MEDIDAS:</t>
  </si>
  <si>
    <t>CATETERES DIAGNNOSTICOS II</t>
  </si>
  <si>
    <t xml:space="preserve">CATETER DIAGNÓSTICO PARA ANGIOGRAFIA CORONARIA Y RADIOLOGIA 5F Y 6F DIFERENTES CURVAS. (CORONARIO JR Y JL, SIMMONS 1 Y 2, VERTEBRAL, COBRA 1 Y 2, PIGTAIL NO CENTIMETRADO, MULTIPROPOSITO 1 Y 2, MAMARIO IM, AL1, AL2, Y DEMAS </t>
  </si>
  <si>
    <t>CATETER DIAGNOSTICO CENTIMETRADO  I</t>
  </si>
  <si>
    <t>CATETER PARA ANGIOGRAFÍA, EN 5FR CENTIMETRADO, LARGO 100 CM, PARA USO CON GUÍA 0,35", CON 20 MARCAS RADIOPACAS.</t>
  </si>
  <si>
    <t>CATETER DIAGNOSTICO CENTIMETRADO   PEDIATRICO II</t>
  </si>
  <si>
    <t>CATETER PIGTAIL PEDIATRICO CENTIMETRADO DE 4FR X65 CMS PARA USO CON GUIA DE 035 Y 1200 PSI. CON 2 BANDAS RADIOPACAS EN PLATINO DE 2 CMS X LONGUITUD.</t>
  </si>
  <si>
    <t xml:space="preserve">INTRODUTORES SIN AGUJA FEMORAL </t>
  </si>
  <si>
    <t>INTRODUTORES SIN AGUJA FEMORAL DE 4 A 8 FR</t>
  </si>
  <si>
    <t>LOTE No. 43</t>
  </si>
  <si>
    <t>LOTE No. 44</t>
  </si>
  <si>
    <t>OTROS DISPOSITIVOS PARA EL  SERVICIO DE HEMODINAMIA</t>
  </si>
  <si>
    <t>CATETER BALON PARA DILATACION PULMONAR</t>
  </si>
  <si>
    <t>CATETER BALON PARA VALVULOPLASTIA PULMONAR PEDIATRICA Y NEONATAL EN VARIAS MEDIDAS DESDE 4 MM DE DIAMETRO HASTA M16 MM CON LONGITUDES DE 20 MM A 40 MM.</t>
  </si>
  <si>
    <t>CATETER BALON PARA DILATACION MITRAL</t>
  </si>
  <si>
    <t>CATETER KIT, INCLUYE: 2 BALONES PARA DILTACIÓN MITRAL, 1 CATETER ANGIOGRÁFICO, 1 DILATADOR PARA SEPTUM Y 1 GUÍA DE ALTO SOPORTE.  DIÁMETRO BALÓN 14, 16 Y 18 MM LARGO 5 CM., 7 FR.</t>
  </si>
  <si>
    <t>STENT CUBIERTO PARA  COARTACION DE AORTA</t>
  </si>
  <si>
    <t>STENT RECUBIERTO  PARA COARTACIÓN DE AORTA,   VARIOS DIAMETROS Y LONGITUDES</t>
  </si>
  <si>
    <t>STENT DESNUDO PARA  COARTACION DE AORTA</t>
  </si>
  <si>
    <t>STENT PARA COARTACIÓN DE AORTA Y ESTENOSIS DE LAS ARTERIAS PULMONARES.  FABRICADO EN PLATINO E IRIDIUM, DISEÑO DE MULTISEGMENTOS, LO CUAL PERMITE GRAN FLEXIBILIDAD, EXCELENTE DIRIGIBILIDAD Y ALTA FUERZA RADIAL.  VARIAS MEDIDAS.</t>
  </si>
  <si>
    <t xml:space="preserve">CATETER BALON PARA COLOCACION DE STENT Y PARA RE-EXPANSION DE STENT EN ESTENOSIS DIFICILES   </t>
  </si>
  <si>
    <t xml:space="preserve">CATETER BALÓN.para ANGIOPLASTIA O  implante de STENT AORTICO O PULMONAR. PUEDE SER DE DOBLE BALON O BALON SENCILLO  VARIOS DIAMETROS Y LONGITUDES 
</t>
  </si>
  <si>
    <t>INTRODUCTOR DE PUNCION TRANSEPTAL I</t>
  </si>
  <si>
    <t>INTRODUCTOR MULLINS  LARGO 75 CMS. DIFERENTES DIAMETROS</t>
  </si>
  <si>
    <t>INTRODUCTOR DE PUNCION TRANSEPTAL II</t>
  </si>
  <si>
    <t>INTRODUCTOR MULLINS PARA COLOCAR  STENT-OTRAS APLICACIONES PERIFÉRICAS 13FR Y 14FR LARGO 75 CMS.</t>
  </si>
  <si>
    <t>CATETER BALON PARA VALVULOPLASTIA  I</t>
  </si>
  <si>
    <t>CATETER BALON PARA VALVULOPLASTIA PULMONAR PEDIATRICA Y NEONATAL COMPATIBLE CON GUIA 0,14 - 0.18 EN VARIAS MEDIDAS.</t>
  </si>
  <si>
    <t>CATETER BALON PARA VALVULOPLASTIA  II</t>
  </si>
  <si>
    <t>CATETER BALON PARA VALVULOPLASTIA PULMONAR Y PARA RAMAS PULMONARES, PARA TRATAMIENTO DE PERMEABILIZACION DE DUCTUS ARETERIOSO PERSISITENTE, PEDIATRICA Y NEONATAL COMPATIBLE CON GUIA 0.35 EN VARIAS MEDIDAS.</t>
  </si>
  <si>
    <t>STENT PARA TRATAMIENTO DE CONGENITAS  II</t>
  </si>
  <si>
    <t>STENT RIGIDO EXPANDIBLE POR BALON VARIAS MEDIDAS  para tratamiento de RAMAS PULMONARES</t>
  </si>
  <si>
    <t>LAZOS RESCATADORES</t>
  </si>
  <si>
    <t xml:space="preserve">CATÉTER RESCATADOR DE CUERPOS EXTRAÑOS  EN VARIAS MEDIDAS, </t>
  </si>
  <si>
    <t>CATETER BALON DE ATRIOSEPTOSTOMIA</t>
  </si>
  <si>
    <t>CATETER PARA ATRISEPTOMIA,  13,5 MM, LARGO 1,35 CM., VOLÚMEN 2.0 CC -  5 FR., PARA USO CON INTRODUCTOR 6 FR., Y GUÍA DE .021 Ó .018  Y CATETER PARA ATRISEPTOMIA,  9,5 MM, LARGO 0,95 CM., VOLÚMEN 1.0 CC - 4 FR., PARA USO CON INTRODUCTOR 5 FR., Y GUÍA DE .014.</t>
  </si>
  <si>
    <t xml:space="preserve">CATETER GUIA PARA INTERVENCION CORONARIA ACCESO FEMORAL </t>
  </si>
  <si>
    <t>CATETER GUIA PARA INTERVENCION CORONARIA Y RADIOLOGIA 5F Y 6F DIFERENTES CURVAS. (JR Y JL,, MULTIPROPOSITO, MAMARIO IM, AL1, AL2. DIFERENTES TAMAÑOS DE CURVAS</t>
  </si>
  <si>
    <t xml:space="preserve">CATETER GUIA PARA INTERVENCION CORONARIA ACCESO RADIAL </t>
  </si>
  <si>
    <t>CATETER GUIA PARA INTERVENCION CORONARIA Y RADIOLOGIA 5F Y 6F DIFERENTES CURVAS. Y TAMAÑOS</t>
  </si>
  <si>
    <t>GUIAS DE ANGIOPLATIA CORONARIA DE PUNTA SUAVE</t>
  </si>
  <si>
    <t>GUIAS PARA ANGIOPLASTIA CORONARIA TRABAJO EN LESIONMES NO CMPLEJAS</t>
  </si>
  <si>
    <t>CÓDIGO
 NUEVO</t>
  </si>
  <si>
    <t>GUIAS DE ANGIOPLATIA CORONARIA DE PUNTA ESPECIAL PARA OCLUSION TOTAL O LESIONES COMPLEJAS</t>
  </si>
  <si>
    <t>GUIAS PARA ANGIOPLASTIA CORONARIA TRABAJO EN LESIONES TOTALES O COMPLEJAS</t>
  </si>
  <si>
    <t>KIT DE ANGIOPLASTIA/JERINGA MANOMETRO</t>
  </si>
  <si>
    <t>JERINGA INSUFLADORA, ROTADOR DE GUIA,  VALVULA HEMOSTATICA E INTRODUCTOR DE GUIA ANGIOPLASTIA</t>
  </si>
  <si>
    <t>LOTE No. 45</t>
  </si>
  <si>
    <t>HEMODINAMIA CARDIOLOGIA PEDIATRICA</t>
  </si>
  <si>
    <t>OCLUSORES DE DUCTUS TIPO I</t>
  </si>
  <si>
    <t>OCLUSORES DE DUCTUS TIPO I DISPOSITIVO AUTO EXPANDIBLE PARA CIERRE DE DUCTUS FAMILIA 1 . DIFERENTES TAMAÑOS DESDE 3 MM A 16 MM. UNIDAD 1</t>
  </si>
  <si>
    <t>OCLUSORES DE DUCTUS TIPO II Y MEDIDAS ADICIONALES</t>
  </si>
  <si>
    <t xml:space="preserve"> OCLUSORES DE DUCTUS TIPO II Y MEDIDAS ADICIONALES. DISPOSITIVO AUTO EXPANDIBLE DE LIBERACION CONTROLADA, PARA CIERRE DE DUCTUS FAMILIA II Y MEDIDAS ADICIONALES PARA DEFECTOS DE 2MM A 6MM. DIFERENTES TAMAÑOS DIAMETROS DESDE 3 MM A 6 MM Y LONGITUD DE 2MM A 6 MM. UNIDAD 1</t>
  </si>
  <si>
    <t>OCLUSORES PARA EMBOLIZACION VASCULAR PERIFERICA PLUG VASCULARES</t>
  </si>
  <si>
    <t xml:space="preserve">OCLUSORES PARA EMBOLIZACION VASCULAR PERIFERICA. DISPOSITIVO AUTO EXPANDIBLE PARA EMBOLIZACION ARTERIAL Y VENOSA PERIFERICA CON DEFECTOS MINIMO DE 2MM DE DIAMETRO Y LONGITUD 13 MM, FAMILIAS I,II,III Y IV. DIFERENTES FORMAS Y TAMAÑOS. </t>
  </si>
  <si>
    <t>SISTEMAS DE LIBERACION PARA OCLUSORES DE DUCTUS</t>
  </si>
  <si>
    <t xml:space="preserve">SISTEMAS DE LIBERACION CON LOS SIGUIENTES COMPONENTES:*VAINA, *DILATADOR, CARGADOR, VÁLVULA HEMOSTÁTICA Y CABLE DE LIBERACIÓN; COMPATIBLE CON EL DISPOSITIVO QUE SE SELECCIONE, VARIAS MEDIDAS. </t>
  </si>
  <si>
    <t>DISPOSITIVO CIERRE DE DEFECTO DE TABIQUE INTERAURICULAR</t>
  </si>
  <si>
    <t>DISPOSITIVO AUTOEXPANDIBLE PARA CIERRE DE DEFECTO INTERAURICULAR DIFERENTES TAMAÑOS CON OPCION DE BAJOS PERFILES PARA PACIENTES DE MINIMO 14 KG. DIFERENTES TAMAÑOS DESDE 6 MM HASTA 40 MM.</t>
  </si>
  <si>
    <t>SISTEMA DE LIBERACION DE DISPOSITIVO DE CIERRE DE DEFECTO DE TABIQUE INTERAURICULAR</t>
  </si>
  <si>
    <t>SISTEMAS DE LIBERACION CON LOS SIGUIENTES COMPONENTES:*VAINA, *DILATADOR, CARGADOR, VÁLVULA HEMOSTÁTICA Y CABLE DE LIBERACIÓN; COMPATIBLE CON EL DISPOSITIVO QUE SE SELECCIONE, DIFERENTES DIAMETROS DESDE 6FR HASTA 12 FR BAJO PERFIL PARA PACIENTES DE MINIMO 14 KG</t>
  </si>
  <si>
    <t>BALÓN DE MEDICION PARA USO DE CIERRE DE DEFECTO DE TABIQUE INTERAURICULAR</t>
  </si>
  <si>
    <t>BALON DE MEDICION PARA CIERRE DE DEFECTO DE TABIQUE INTERAURICULAR O PRUEBAS DE OCLUSION CON MARCAS DE CALIBRACION RADIOPACAS. DIFERENTES MEDIDAS DESDE 18 MM A 24 MM.</t>
  </si>
  <si>
    <t>GUIA AMPLATZ ALTO SOPORTE 260</t>
  </si>
  <si>
    <t>GUIA DE ALTO SOPORTE 0.035 CON  FLEXIBLE 1.5MM EN JOTA, 260 CM 
DE ACERO INOXIDABLE Y REVESTIMIENTO PTFE, PARA USO DE CIERRE DE DEFECTO, INTER AURICULAR Y DUCTUS</t>
  </si>
  <si>
    <t>GUIA CUERPO SUAVE 300</t>
  </si>
  <si>
    <t>GUIA DE CUERPO SUAVE 0,035 CON PUNTA FLEXIBLE 6 MM EN JOTA 300  PARA USO DE CIERRE DE DEFECTO INTERVENTRICULA NR</t>
  </si>
  <si>
    <t>DISPOSITIVO PARA CIERRE DE FORAMEN OVAL PERMEABLE PFO</t>
  </si>
  <si>
    <t>DISPOSITIVO AUTOEXPANDIBLE PARA CIERRE DE FORAMEN OVAL, DIFERENTES MEDIDAS DESDE 18 MM A 35 MM DISCOS SIMETRICOS Y ASIMETRICOS.</t>
  </si>
  <si>
    <t>DISPOSITIVOS PARA CIERRE DE CIA MULTI- FENESTRADA</t>
  </si>
  <si>
    <t xml:space="preserve">DISPOSITIVO AUTOEXPANDIBLE PARA CIERRE DE COMUNICACIÓN INTERAURICULAR FENESTRADA, DIFERENTES MEDIDAS DESDE 18 MM A 35 MM DISCOS SIMETRICOS. </t>
  </si>
  <si>
    <t>CÓDIGO 
NUEVO</t>
  </si>
  <si>
    <t xml:space="preserve">PLANTILLA DE MEDICION PARA BALON </t>
  </si>
  <si>
    <t>PLANTILLA DE MEDICION CON TODOS LOS DIAMETROS EXISTENTES DE DISPOSITIVOS PARA USO CON BALON DE MEDICION DE CIA</t>
  </si>
  <si>
    <t>LOTE No. 46</t>
  </si>
  <si>
    <t>LOTE No. 47</t>
  </si>
  <si>
    <t>CARDIOVASCULAR</t>
  </si>
  <si>
    <t>LOTE No. 48</t>
  </si>
  <si>
    <t xml:space="preserve">CARDIOVASCULAR </t>
  </si>
  <si>
    <t>CARTUCHO PARA ANALISIS DE GASES SANGUINEOS GASES ELECTROLITOS GLUCOMETRIA Y LACTATO INCLUIDO PAPEL  IMPRESORA PORTÁTIL</t>
  </si>
  <si>
    <t>CARTUCHO QUE PERMITA SENSAR NA, K, ICA, HTO, PH, PCO2, PO2, TCO2, HCO3, BEECT, SO2, HGB. FECHA DE CADUCIDAD MAYOR DE 3 MESES GLUCOMETRIA Y LACTATO. PRESENTACION DE UN CARTUCHO PARA PROCESAR MUESTRA INDIVIDUAL CON EQUIPO PORTÁTIL, PAPEL TERMOSENSIBLE DE IMPRESORA PARA LOS GASES SANGUINEOS. CON MÍNIMO 3 MAQUINAS DE LECTURA EN APOYO TECNOLOGICO</t>
  </si>
  <si>
    <t>LOTE No. 49</t>
  </si>
  <si>
    <t xml:space="preserve">BUSCAR 
CÓDIGO </t>
  </si>
  <si>
    <t>LOTE No. 50</t>
  </si>
  <si>
    <t>GINECOLOGIA</t>
  </si>
  <si>
    <t>LOTE No. 51</t>
  </si>
  <si>
    <t xml:space="preserve">VASCULAR - CARDIO </t>
  </si>
  <si>
    <t xml:space="preserve">PROTESIS VASCULARES PERIFERICOS </t>
  </si>
  <si>
    <t>PROTESIS VASCULAR EN PTFE RECTA, CALIBRE 5 MM, LONGUITUD 60 A 70 CMS.</t>
  </si>
  <si>
    <t xml:space="preserve">PROTESIS VASCULAR EN PTFE, RECTA, CALIBRE 6 MM X 40 A 70 CMS. ANILLOS EN ESPIRAL O INDEPENDIENTES  X 30 CM </t>
  </si>
  <si>
    <t xml:space="preserve">PROTESIS VASCULAR EN PTFE, CONICA CALIBRE 7MM A X 60 A 70CM. REFORZADA CON ESPIRAL O ANILLOS INDEPENDIENTES REMOVIBLES </t>
  </si>
  <si>
    <t>PROTESIS VASCULAR EN PTFE RECTA CALIBRE  8MMX 30 A 80CM REFORZADA CON ESPIRAL O ANILLOS INDEPENDIENTES REMOVIBLES DE 30 A 70 CM</t>
  </si>
  <si>
    <t>PROTESIS VASCULAR EN PTFE Y/O DACRON RECTA, CALIBRE O DIAMETRO 10MM, LONGUITUD  30 A 70 CMS. REFORZADA CON ESPIRAL O ANILLOS INDEPENDIENTES REMOVIBLES (OPCIONAL)</t>
  </si>
  <si>
    <t>PROTESIS VASCULAR EN PTFE  Y/O DACRON RECTA, CALIBRE O DIAMETRO 10MM, LONGUITUD  30 A 70 CMS. REFORZADA CON ESPIRAL O ANILLOS INDEPENDIENTES REMOVIBLES (OPCIONAL)</t>
  </si>
  <si>
    <t>LOTE No. 54</t>
  </si>
  <si>
    <t>LOTE No. 55</t>
  </si>
  <si>
    <t>CIRUGIA GENERAL</t>
  </si>
  <si>
    <t xml:space="preserve">DISPOSITIVO DESCARTABLE PARA OCLUSIÓN VASCULAR </t>
  </si>
  <si>
    <t>OCLUSOR VASCULAR CLIP</t>
  </si>
  <si>
    <t>CLIP UNICO PARA  ARTERIA  60 GRS 
TKL-1-60C UN SOLO USO ESTERIL</t>
  </si>
  <si>
    <t>ACLUSOR VASCULAR  CLIP SENCILLO</t>
  </si>
  <si>
    <t>CLIP UNICO PARA ARTERIA 60 GRS 
TKM-1 60C UN SOLO USO ESTERIL</t>
  </si>
  <si>
    <t>CLIP DOBLE</t>
  </si>
  <si>
    <t>CLIP DOBLE VENOSO 30 GRS
TKM-2-30C UN SOLO USO ESTERIL</t>
  </si>
  <si>
    <t xml:space="preserve">CATETER URETERAL PARA EL SERVICIO DE UROLOGIA PEDIATRICOS </t>
  </si>
  <si>
    <t>CATETER  URETERAL DOBLE J 3.0 X 14 FR   (PEDIATRICO)</t>
  </si>
  <si>
    <t>CATETER  URETERAL DOBLE J 3.0 X 14 FR   (PEDIATRICO), CON GUIA Y EMPUJADOR, ESTERIL, EN EMPAQUE INDIVIDUAL</t>
  </si>
  <si>
    <t>CATETER  URETERAL DOBLE J 3.7 X18FR (PEDIATRICO)</t>
  </si>
  <si>
    <t>CATETER  URETERAL DOBLE J 3.7 X 18FR PEDIATRICO, CON GUIA Y EMPUJADOR, ESTERIL, EN EMPAQUE INDIVIDUAL</t>
  </si>
  <si>
    <t xml:space="preserve">PROTESIS TESTICULARES </t>
  </si>
  <si>
    <t xml:space="preserve"> PROTESIS TESTICULAR DE SILICONA   S. </t>
  </si>
  <si>
    <t xml:space="preserve"> PROTESIS TESTICULAR DE SILICONA , TAMAÑO S, CON KIT PARA PROTESIS DE PRUEBA</t>
  </si>
  <si>
    <t xml:space="preserve"> PROTESIS TESTICULAR  DE SILICONA M </t>
  </si>
  <si>
    <t xml:space="preserve"> PROTESIS TESTICULAR  DE SILICONA  TAMAÑO M, CON KIT PARA PROTESIS DE PRUEBA</t>
  </si>
  <si>
    <t xml:space="preserve"> PROTESIS TESTICULAR DE SILICONA L </t>
  </si>
  <si>
    <t xml:space="preserve"> PROTESIS TESTICULAR DE SILICONA,  TAMAÑO L, CON KIT PARA PROTESIS DE PRUEBA </t>
  </si>
  <si>
    <t>SET</t>
  </si>
  <si>
    <t>FILTROS PARA NEUMOINSUFLADOR Y FUNDAS PARA ECO-CARDIOGRAFO</t>
  </si>
  <si>
    <t xml:space="preserve">FILTROS PARA NEUMOINSUFLADOR  DE LAPAROSCOPIA  </t>
  </si>
  <si>
    <t>FILTRO DE GAS P/NEUMO CON CONECTORES ISO, REPELENTE AL AGUA EN AMBOS EXTREMOS, ESTÉRIL, PARA UN SOLO USO, ENVASE DE 25 UNIDADES, PARA UTILIZAR CON INSUFLADORES CON UN FLUJO DE GAS MÁX. DE 50 L/MIN ELECTRÓNICO.PARA TORRE STORZ COMPATIBLE CON EQUIPO DE LA INSTITUCION. REF. CB-47D2004P57MF</t>
  </si>
  <si>
    <t xml:space="preserve">FUNDAS PARA ECO-CARDIOGRAFO </t>
  </si>
  <si>
    <t>FUNDA PARA CÁMARA INTRODUCCIÓN DE PAPEL PLEGADO TELESCÓPICO, 13 X 242 CM, ESTÉRIL, PARA UN SOLO USO, ENVASE DE 50 UNIDADES, PARA UTILIZAR CON TODOS LOS CABEZALES DE CÁMARA ENDOSCÓPICOS HABITUALES</t>
  </si>
  <si>
    <t xml:space="preserve">SISTEMA BALON NEUMOOCLUSOR CON COPA Y PUNTAS MANIPULADORAS </t>
  </si>
  <si>
    <t>SISTEMA BALON NEUMOOCLUSOR CON COPA</t>
  </si>
  <si>
    <t>SISTEMA DE ADVINCULA CON NEUMOCLUSOR Y COPA ( 35-3,0 Y 4,0) / BALONES NEUMOOCLUSORES, CON NEUMOOCLUSOR INCLUIDO (copa)  COMPATIBLE CON MANIPULADOR DE ADVINCULA DE LA INSTITUCIÓN</t>
  </si>
  <si>
    <t>PUNTA PARA MANIPULADOR DE COLOR AZUL</t>
  </si>
  <si>
    <t>PUNTA PARA MANIPULADOR DE COLOR AZUL ,  COMPATIBLE CON MANIPULADOR DE ADVINCULA DE LA INSTITUCIÓN</t>
  </si>
  <si>
    <t>PUNTA PARA MANIPULADOR DE COLOR BLANCO</t>
  </si>
  <si>
    <t>PUNTA PARA MANIPULADOR DE COLOR BLANCO,  COMPATIBLE CON MANIPULADOR DE ADVINCULA DE LA INSTITUCIÓN</t>
  </si>
  <si>
    <t xml:space="preserve">MANIPULADOR UTERINO DESECHABLE ESTERIL PARA USO INTRAOPERATORIO  PARA CIRUGIA MINIMAMENTE INVASIVA Y REDUCIR ELTRAUMA UTERINO. </t>
  </si>
  <si>
    <t xml:space="preserve">MANIPULADOR UTERINO DESECHABLE ESTERIL PARA USO INTRAOPERATORIO ( VARIAS POSICIONES) PARA CIRUGIA MINIMAMENTE INVASIVA Y REDUCIR ELTRAUMA UTERINO </t>
  </si>
  <si>
    <t>PUNTA PARA MANIPULADOR DE COLOR VERDE</t>
  </si>
  <si>
    <t xml:space="preserve"> COMPATIBLE CON MANIPULADOR DE ADVINCULA DE LA INSTITUCIÓN</t>
  </si>
  <si>
    <t xml:space="preserve">ASAS PARA HISTEROSCOPIA </t>
  </si>
  <si>
    <t xml:space="preserve">ASA PARA HISTEROSCOPIA </t>
  </si>
  <si>
    <t>ASA PARA HISTEROSCOPIA CON PUNTA DE BALÓN ROLLER BALL FORMA CILINDRICA DE DIAMETRO 3MM, COMPATIBLE CON EQUIPO DE LA INSTITUCIÓN, NO ESTERIL. REF. 90X0439-F  P/N 9524NB  SERIAL 11-178769   MODEL SC-WU24-A1511</t>
  </si>
  <si>
    <t>ASA PARA HISTEROSCOPIA ESPECIALIZADA</t>
  </si>
  <si>
    <t>ASA PARA HISTEROSCOPIA ESPECIALIZADA  COMPATIBLE CON EQUIPO DE LA INSTITUCIÓN, NO ESTERIL. REF. 90X0439-F  P/N 9524NB  SERIAL 11-178769   MODEL SC-WU24-A1511</t>
  </si>
  <si>
    <t>ASA HISTEROSCOPIO ESPECIALIZADO DE 3MM</t>
  </si>
  <si>
    <t>ASA HISTEROSCOPIO ESPECIALIZADO CON PUNTA DE BALON DE 3MM  COMPATIBLE CON EQUIPO DE LA INSTITUCIÓN, NO ESTERIL. REF. 90X0439-F  P/N 9524NB  SERIAL 11-178769   MODEL SC-WU24-A1511</t>
  </si>
  <si>
    <t>ASAS PARA COLPOSCOPIA</t>
  </si>
  <si>
    <t xml:space="preserve">ASA PARA COLPOSCOPIA BOLA  DE 3MM CON EQUIPO EN APOYO TECNOLOGICO </t>
  </si>
  <si>
    <t>ASA PARA COLPOSCOPIA BOLA  DE 3MM</t>
  </si>
  <si>
    <t xml:space="preserve">ASA PARA COLPOSCOPIA  CUADRADA 5MM X5 MM CON EQUIPO EN APOYO TECNOLOGICO </t>
  </si>
  <si>
    <t>ASA PARA COLPOSCOPIA  CUADRADA 5MM X5 MM</t>
  </si>
  <si>
    <t xml:space="preserve">ASA PARA COLPOSCOPIA  CUADRADA 10MMX 5MM CON EQUIPO EN APOYO TECNOLOGICO </t>
  </si>
  <si>
    <t>ASA PARA COLPOSCOPIA  CUADRADA 10MMX 5MM</t>
  </si>
  <si>
    <t xml:space="preserve">ASA PARA COLPOSCOPIA BOLA  DE 4,5MM CON EQUIPO EN APOYO TECNOLOGICO </t>
  </si>
  <si>
    <t>ELECTRODOS LOOP REDONDO DE 5/32"</t>
  </si>
  <si>
    <t>ELECTRODOS LOOP TRIANGULO DE 3/16"</t>
  </si>
  <si>
    <t xml:space="preserve">CÓDIGO
NUEVO </t>
  </si>
  <si>
    <t xml:space="preserve">MICROAGUJA DERMATOLOGICA (VULVA) DESECHABLE COMPATIBLE CON EQUIPO EN APOYO TECNOLOGICO PUNTA 64  DE RADIOFRECUENCIA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</si>
  <si>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</si>
  <si>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 xml:space="preserve">PUNTA DE RADIOFRECUENCIA PARA VAGINA DE 64 MICROAGUJA DESECHABLE COMPATIBLE CON EQUIPO EN APOYO TECNOLÓGICO DE ALTA FRECUENCIA FRACCIONADA MICROABLATIVA PARA MANEJO DE SINDROME UROGENITAL, ATRFIA VAGINAL, DISPAREUNIA, INCONTINENCIA. 
 CON APOYO TECNOLÓGICO </t>
  </si>
  <si>
    <t>CATETERES INVASIVOS PEDIATRICOS</t>
  </si>
  <si>
    <t xml:space="preserve">CATETER MONOLUMEN DE 22 G PEDIATRICO </t>
  </si>
  <si>
    <t>EMPAQUE INDIVIDUAL  ESTÉRIL .ELABORADO EN  POLIURETANO. RADIOPACO. § CON PUNTA  FLEXIBLE. MONOLUMEN DE 22 G .DILATADOR §GUÍA METÁLICA CON O SIN  RECUBRIMIENTO  EN NITINOL  CON PUNTA  ATRAUMÁTICA  EN J   (50-60CM) L.  GUIA FLEXIBLE. NO DEFORMABLE QUE RECUPERE FORMA ORIGINAL UNA VEZ SE UTILICE.    CATETER NO COLAPSABLE  GUIA FLEXIBLE. NO DEFORMABLE QUE RECUPERE FORMA ORIGINAL UNA VEZ SE UTILICE.     CATETER NO COLAPSABLE</t>
  </si>
  <si>
    <t>CATETER SUBCLAVIO 1 VIA PED. DIAMETRO 20 A 22 G</t>
  </si>
  <si>
    <t>EMPAQUE INDIVIDUAL
ESTÉRIL
ELABORADO EN  POLIURETANO. RADIOPACO.
CON PUNTA  FLEXIBLE. DE UN (1) LUMEN 
LIBRE DE LÁTEX
DIÁMETRO  20 A 22 G
LONGITUD DEL CATÉTER ENTRE  8 A  13  CM.
DILATADOR
GUÍA METÁLICA CON O SIN  RECUBRIMIENTO  EN NITINOL CON PUNTA  ATRAUMÁTICA  EN J  L.  GUIA FLEXIBLE.  
CON  SISTEMA  DE AVANCE  ANATÓMICO.
CON CLAMPS  DE  FIJACIÓN
JERINGA  DE 3 A 5ML. PARA  TÉCNICA DE SELDINGER  TRADICIONAL.
FORMA ORIGINAL UNA VEZ SE UTILICE.                                    CATETER NO COLAPSABLE</t>
  </si>
  <si>
    <t>CATETER VENOSO CENTRAL BILUMEN PEDIATRICO  4 - 5  FR POR 5 a 8 CM. CON KIT DE INSERCION PEDIATRICO.</t>
  </si>
  <si>
    <t>EMPAQUE INDIVIDUAL, ESTERIL, RADIOPACO  CON PUNTA FLEXIBLE DE DIAMETRO DE 4.0  - 5 FR LONGITUD DEL CATETER ENTRE 5 a 8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</si>
  <si>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 xml:space="preserve">CATETER VENOSO CENTRAL BILUMEN PEDIATRICO  4 - 5 FR POR 12,5- 13 CM  LONG. CON KIT DE INSERCION </t>
  </si>
  <si>
    <t>EMPAQUE INDIVIDUAL, ESTERIL, RADIOPACO  CON PUNTA FLEXIBLE DE DIAMETRO DE 4.0  -5 FR LONGITUD DEL CATETER ENTRE DE 12,5- 13 CM LONG.  DILATADORES DE TEJIDOS BLANDOS,  GUÍA METÁLICA CON O SIN  RECUBRIMIENTO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</si>
  <si>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4.5  A 5.5 FR POR 8  - 12,5 CM. CON KIT DE INSERCION PEDIATRICO.</t>
  </si>
  <si>
    <t> EMPAQUE INDIVIDUAL, ESTERIL, RADIOPACO  CON PUNTA FLEXIBLE DE DIAMETRO DE 4,5 A 5.5 FR LONGITUD DEL CATETER ENTRE 8 -12 ,5 CM LONG. DILATADORES DE TEJIDOS BLANDOS,  GUÍA METÁLICA RECUBIERTA EN NITINOL CON PUNTA  ATRAUMÁTICA  EN J  L.  GUIA FLEXIBLE. NO DEFORMABLE QUE RECUPERE FORMA ORIGINAL UNA VEZ SE UTILICE.    CATETER NO COLAPSABLECON CLAMP DE FIJACION, JERINGA,   PARA TECNICA DE SELDINGER  TRADICIONAL, GUIA FLEXIBLE, NO DEFORMABLE QUE RECUPERE FORMA ORIGINAL UNA VEZ SE UTILICE CATERTER NO COLAPSABLE.</t>
  </si>
  <si>
    <t>CATETER VENOSO CENTRAL TRILUMEN PEDIATRICO  DE 4,5  A 5.5 FR POR 12,5- 13 CM CON KIT DE INSERCION PEDIATRICO</t>
  </si>
  <si>
    <t>EMPAQUE INDIVIDUAL, ESTERIL, RADIOPACO  CON PUNTA FLEXIBLE DE DIAMETRO DE 4,5 A 5.5 FR LONGITUD DEL CATETER ENTRE 12,5-13MM CM LONG.  GUÍA METÁLICA CON O SIN  RECUBRIMIENTO  EN NITINOL  CON PUNTA  ATRAUMÁTICA  EN J  L.  GUIA FLEXIBLE. DILATADORES DE TEJIDOS BLANDOS,  CON CLAMP DE FIJACION, JERINGA.  PARA TECNICA DE SELDINGER  TRADICIONAL, GUIA FLEXIBLE, NO DEFORMABLE QUE RECUPERE FORMA ORIGINAL UNA VEZ SE UTILICE CATERTER NO COLAPSABLE.</t>
  </si>
  <si>
    <t>CÁNULAS DE GUEDELL Y TUBOS ENDOTRAQUEALES PARA EL SERVICIO DE ANESTESIA</t>
  </si>
  <si>
    <t xml:space="preserve">CANULA DE GUEDELL No. 0 </t>
  </si>
  <si>
    <t xml:space="preserve">CANULA DE GUEDELL  No. 1  </t>
  </si>
  <si>
    <t>CANULA DE GUEDELL No. 2</t>
  </si>
  <si>
    <t>CANULA DE GUEDELL  No. 3</t>
  </si>
  <si>
    <t>CANULA DE GUEDELL No. 4</t>
  </si>
  <si>
    <t>CANULA DE GUEDELL  No. 5</t>
  </si>
  <si>
    <t>GUIAS DE INTUBACION DE  14 FR / 4.6MM DE DIAMETRO ADULTO</t>
  </si>
  <si>
    <t>GUIAS DE INTUBACION DE 10 FR/3.3 MM DE DIAMETRO, PEDIATRICA</t>
  </si>
  <si>
    <t>GUIAS DE INTUBACION DE 10 FR/3.3 MM DE DIAMETRO, FABRICADAS EN ALUMINIO CON RECUBRIMIENTO EN PVC. PARA TET4.0 A 5.0MM, PEDIATRICA</t>
  </si>
  <si>
    <t>GUIA DE INTUBACION DE 6 FR/2.0 MM DE DIAMETRO, NEONATAL</t>
  </si>
  <si>
    <t>GUIAS DE INTUBACION DE 6 FR/2.0 MM DE DIAMETRO, FABRICADAS EN ALUMINIO CON RECUBRIMIENTO EN PVC. PARA TET &lt; 3.5 MM, NEONATAL</t>
  </si>
  <si>
    <t xml:space="preserve">CÓDIGO 
NUEVO 
 </t>
  </si>
  <si>
    <t>TUBO ENDOBRONQUIAL DOBLE LUMEN IZQUIERDO CALIBRE 28 FR</t>
  </si>
  <si>
    <t>TUBO ENDOBRONQUIAL DOBLE LUMEN IZQUIERDO CALIBRE 28 FR. LINEA RADIOPACA, BALON TRAQUEAL Y BALON BRONQUIAL, CON GUIA Y SONDAS DE SUCCION</t>
  </si>
  <si>
    <t>TUBO ENDOBRONQUIAL DOBLE LUMEN DERECHO  CALIBRE 28 FR</t>
  </si>
  <si>
    <t>TUBO ENDOBRONQUIAL DOBLE LUMEN DERECHO  CALIBRE 28 FR. LINEA RADIOPACA, BALON TRAQUEAL Y BALON BRONQUIAL, CON GUIA Y SONDAS DE SUCCION</t>
  </si>
  <si>
    <t>TUBO ENDOBRONQUIAL DOBLE LUMEN DERECHO  CALIBRE 39 FR</t>
  </si>
  <si>
    <t>TUBO ENDOBRONQUIAL DOBLE LUMEN DERECHO  CALIBRE 39 FR. LINEA RADIOPACA, BALON TRAQUEAL Y BALON BRONQUIAL, CON GUIA Y SONDAS DE SUCCION</t>
  </si>
  <si>
    <t>TUBO ENDOBRONQUIAL DOBLE LUMEN IZQUIERDO CALIBRE 39 FR</t>
  </si>
  <si>
    <t>TUBO ENDOBRONQUIAL DOBLE LUMEN IZQUIERDO   CALIBRE 39 FR. LINEA RADIOPACA, BALON TRAQUEAL Y BALON BRONQUIAL, CON GUIA Y SONDAS DE SUCCION</t>
  </si>
  <si>
    <t>TUBO ENDOBRONQUIAL DOBLE LUMEN DERECHO CALIBRE 37 FR</t>
  </si>
  <si>
    <t>TUBO ENDOBRONQUIAL DOBLE LUMEN DERECHO CALIBRE 37 FR. LINEA RADIOPACA, BALON TRAQUEAL Y BALON BRONQUIAL, CON GUIA Y SONDAS DE SUCCION</t>
  </si>
  <si>
    <t>TUBO ENDOBRONQUIAL DOBLE LUMEN IZQUIERDO CALIBRE 35 FR</t>
  </si>
  <si>
    <t>TUBO ENDOBRONQUIAL DOBLE LUMEN IZQUIERDO CALIBRE 35 FR. LINEA RADIOPACA, BALON TRAQUEAL Y BALON BRONQUIAL, CON GUIA Y SONDAS DE SUCCION</t>
  </si>
  <si>
    <t>TUBO ENDOTRAQUEAL CON NEUMOTAPONADOR 8,5</t>
  </si>
  <si>
    <t>TUBO ENDOTRAQUEAL CON NEUMOTAPONADOR 3,5</t>
  </si>
  <si>
    <t>TUBO ENDOTRAQUEAL CON NEUMOTAPONADOR 3,0</t>
  </si>
  <si>
    <t xml:space="preserve">TUBO ENDOTRAQUEAL CON NEUMOTAPONADOR 4,0  </t>
  </si>
  <si>
    <t>TUBO ENDOTRAQUEAL CON NEUMOTAPONADOR 4,5</t>
  </si>
  <si>
    <t>TUBO ENDOTRAQUEAL CON NEUMOTAPONADOR 5,0</t>
  </si>
  <si>
    <t>TUBO ENDOTRAQUEAL CON NEUMOTAPONADOR 5,5</t>
  </si>
  <si>
    <t>TUBO ENDOTRAQUEAL CON NEUMOTAPONADOR 6,0</t>
  </si>
  <si>
    <t>TUBO ENDOTRAQUEAL CON NEUMOTAPONADOR 6,5</t>
  </si>
  <si>
    <t>TUBO ENDOTRAQUEAL CON NEUMOTAPONADOR 7,0</t>
  </si>
  <si>
    <t>TUBO ENDOTRAQUEAL CON NEUMOTAPONADOR 7,5</t>
  </si>
  <si>
    <t>TUBO ENDOTRAQUEAL CON NEUMOTAPONADOR 8,0</t>
  </si>
  <si>
    <t>TUBO ENDOTRAQUEAL CON REFORZAMIENTO ESPIRAL METALICO  CON NEUMOTAPONADOR 5,0</t>
  </si>
  <si>
    <t>TUBO ENDOTRAQUEAL CON REFORZAMIENTO ESPIRAL METALICO  CON NEUMOTAPONADOR 5,5</t>
  </si>
  <si>
    <t xml:space="preserve">TUBO ENDOTRAQUEAL CON REFORZAMIENTO ESPIRAL METALICO  CON NEUMOTAPONADOR 5,5 </t>
  </si>
  <si>
    <t>TUBO ENDOTRAQUEAL CON REFORZAMIENTO ESPIRAL METALICO  CON NEUMOTAPONADOR 6,0</t>
  </si>
  <si>
    <t>TUBO ENDOTRAQUEAL CON REFORZAMIENTO ESPIRAL METALICO  CON NEUMOTAPONADOR 8,0</t>
  </si>
  <si>
    <t>TUBO ENDOTRAQUEAL CON REFORZAMIENTO ESPIRAL METALICO CON NEUMOTAPONADOR 6,5</t>
  </si>
  <si>
    <t>TUBO ENDOTRAQUEAL CON REFORZAMIENTO ESPIRAL METALICO CON NEUMOTAPONADOR 7,5</t>
  </si>
  <si>
    <t>TUBO ENDOTRAQUEAL CON REFORZAMIENTO ESPIRAL METALICO CON NEUMOTAPONADOR 7,50</t>
  </si>
  <si>
    <t>TUBO ENDOTRAQUEAL CON REFORZAMIENTO ESPIRAL METALICO PARA CIRUGÍA MAXILOFACIAL CON NEUMOTAPONADOR 7,0</t>
  </si>
  <si>
    <t>TUBO ENDOTRAQUEAL DOBLE LUMEN DERECHO DE 35 FR</t>
  </si>
  <si>
    <t>TUBO ENDOTRAQUEAL DOBLE LUMEN DERECHO DE 35 FR, LINEA RADIOPACA, BALON TRAQUEAL Y BALON BRONQUIAL, CON GUIA Y SONDAS DE SUCCION</t>
  </si>
  <si>
    <t>TUBO ENDOTRAQUEAL DOBLE LUMEN IZQUIERDO 37 FR</t>
  </si>
  <si>
    <t>TUBO ENDOTRAQUEAL DOBLE LUMEN IZQUIERDO 37 FR, LINEA RADIOPACA, BALON TRAQUEAL Y BALON BRONQUIAL, CON GUIA Y SONDAS DE SUCCION</t>
  </si>
  <si>
    <t>TUBO ENDOTRAQUEAL SIN NEUMOTAPONADOR 2,0</t>
  </si>
  <si>
    <t>TUBO ENDOTRAQUEAL SIN NEUMOTAPONADOR 2,5</t>
  </si>
  <si>
    <t>TUBO ENDOTRAQUEAL SIN NEUMOTAPONADOR 3,0</t>
  </si>
  <si>
    <t>TUBO ENDOTRAQUEAL SIN NEUMOTAPONADOR 3,5</t>
  </si>
  <si>
    <t>TUBO ENDOTRAQUEAL SIN NEUMOTAPONADOR 4,0</t>
  </si>
  <si>
    <t>TUBO ENDOTRAQUEAL SIN NEUMOTAPONADOR 4,5</t>
  </si>
  <si>
    <t>TUBO ENDOTRAQUEAL SIN NEUMOTAPONADOR 5,0</t>
  </si>
  <si>
    <t xml:space="preserve">KIT </t>
  </si>
  <si>
    <t>CLIPS PARA ANEURISMAS CEREBRALES, CON CLIP DE BLOQUEO</t>
  </si>
  <si>
    <t xml:space="preserve">CLIPS PARA ANEURISMAS CEREBRALES, </t>
  </si>
  <si>
    <t xml:space="preserve">SET DE CLIPS EN TITANEO FENESTRADOS, RECTOS, CURVOS, GRANDES, PEQUEÑOS, DE MINI. TEMPORALES Y DEFINITIVOS CON PINZA PARA SU USO. DE DIAMETRO DE 3,0MM A 20,0MM. </t>
  </si>
  <si>
    <t xml:space="preserve">INSUMOS NEUROCIRUGIA I ENDOVASCULAR </t>
  </si>
  <si>
    <t xml:space="preserve">COILS DE PLATINO DESPRENDIBLES. PARA NEUROCIRUGIA </t>
  </si>
  <si>
    <t>COILS DE PLATINO DESPRENDIBLES. PARA NEUROCIRUGIA CON DIFERENTES REFERENCIAS Y MEDIDAS</t>
  </si>
  <si>
    <t>MICROCATETER COMPATIBLE PARA COILS  SISTEMA 18</t>
  </si>
  <si>
    <t>MICROCATETER PARA EMBOLIZACION CON COILS</t>
  </si>
  <si>
    <t>MICROCATETER COMPATIBLE PARA COILS SISTEMA 10</t>
  </si>
  <si>
    <t>MICROGUIA INTRACEREBRAL</t>
  </si>
  <si>
    <t>MICROGUIA COMPATIBLE CON MICROCATETER INTRACEREBRAL DE 0,008 A 0,014 IN,</t>
  </si>
  <si>
    <t>SISTEMA DE LIBERACION  PARA MICROPCOILS, COMPATIBLE CON COILS DE PLATINO DESPRENDIBLES PARA NEUROCIRUGIA CON CABLE DE LIBERACION  COMPATIBLE .</t>
  </si>
  <si>
    <t>SISTEMA DE LIBERACION  PARA MICROPCOILS, COMPATIBLE CON COILS DE PLATINO DESPRENDIBLES PARA NEUROCIRUGIA. CON CABLE DE LIBERACION  COMPATIBLE .</t>
  </si>
  <si>
    <t xml:space="preserve">MICROGUIA NEUROVASCULAR 0.014 PULGADAS POR 200 CM </t>
  </si>
  <si>
    <t>INSUMOS NEUROCIRUGIA III</t>
  </si>
  <si>
    <t>CABLE PARA PINZA BIPOLAR (REUTILIZABLE COLOR GRIS REF. 30-1536).</t>
  </si>
  <si>
    <t>CATETER GUIA ENVOY DE 6 FR</t>
  </si>
  <si>
    <t xml:space="preserve">CATETER GUIA ENVOY DE 7 FR, </t>
  </si>
  <si>
    <t>CATETER GUIA ENVOY DE 7 FR</t>
  </si>
  <si>
    <t>KIT CEMENTO OSEO</t>
  </si>
  <si>
    <t>STENT CEREBRAL</t>
  </si>
  <si>
    <t xml:space="preserve">SONDAS NASOGRÁSTRICAS Y NELATÓN </t>
  </si>
  <si>
    <t>SONDAS DE LEVIN 10</t>
  </si>
  <si>
    <t>PRESENTACIÓN EN EMPAQUE INDIVIDUAL DE FÁCIL MANIPULACIÓN. ESTÉRIL.
ELABORADA EN PVC SILICONIZADO .Y/O PVC GRADO MEDICO FLEXIBLE. TERMO SENSIBLE. CON MÍNIMO (4) 
ORIFICIOS LATERALES.  CON EXTREMO DISTAL CON ADAPTADOR QUE FACILITE ACOPLARLA A LAS POSIBLES NECESIDADES.  LARGO ENTRE 85 A 125  CM. CALIBRES  10 FR.</t>
  </si>
  <si>
    <t>SONDAS DE LEVIN 12</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</si>
  <si>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12 FR.
</t>
  </si>
  <si>
    <t>SONDAS DE LEVIN 14</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</si>
  <si>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14 FR.
</t>
  </si>
  <si>
    <t>SONDAS DE LEVIN 16</t>
  </si>
  <si>
    <t xml:space="preserve">§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A 125 CM. § CALIBRES  16 FR.
</t>
  </si>
  <si>
    <t>SONDAS DE LEVIN 18</t>
  </si>
  <si>
    <t>§ PRESENTACIÓN EN EMPAQUE INDIVIDUAL DE FÁCIL MANIPULACIÓN. § ESTÉRIL.
§ ELABORADA EN PVC SILICONIZADO Y/O PVC GRADO MEDICO FLEXIBLE.§ TERMO SENSIBLE. § CON MÍNIMO (4) 
ORIFICIOS LATERALES. § CON EXTREMO DISTAL CON ADAPTADOR QUE FACILITE ACOPLARLA A LAS POSIBLES NECESIDADES. § LARGO ENTRE 85 Y 90 CM. § CALIBRES  18 FR.</t>
  </si>
  <si>
    <t>SONDAS DE LEVIN 8</t>
  </si>
  <si>
    <t>PRESENTACIÓN EN EMPAQUE INDIVIDUAL DE FÁCIL MANIPULACIÓN. ESTÉRIL.
ELABORADA EN PVC SILICONIZADO .Y/O PVC GRADO MEDICO FLEXIBLE.TERMO SENSIBLE. CON MÍNIMO (4) ORIFICIOS LATERALES. CON EXTREMO DISTAL CON ADAPTADOR QUE FACILITE ACOPLARLA A LAS POSIBLES NECESIDADES. LARGO ENTRE 85 A 125 CM. CALIBRES  8 FR.</t>
  </si>
  <si>
    <t>SONDAS DE NELATON 10</t>
  </si>
  <si>
    <t>PRESENTACIÓN EN EMPAQUE INDIVIDUAL DE FÁCIL MANIPULACIÓN.
 ESTÉRIL § ELABORADA EN POLIVINILO  SILICONIZADO. Y/O PVC GRADO MEDICO FLEXIBLE.§ TERMOSENSIBLE
CON MÍNIMO (2) ORIFICIOS LATERALES.. § CON EXTREMO DISTAL CON  ADAPTADOR   ADAPTADOR QUE FACILITE ACOPLARLA A LAS POSIBLES NECESIDADES. § LARGO ENTRE 35 A 45 CM. § CALIBRES 10 FR</t>
  </si>
  <si>
    <t>SONDAS DE NELATON 12</t>
  </si>
  <si>
    <t>PRESENTACIÓN EN EMPAQUE INDIVIDUAL DE FÁCIL MANIPULACIÓN.
 ESTÉRIL § ELABORADA EN POLIVINILO  SILICONIZADO. Y/O PVC GRADO MEDICO FLEXIBLE.§ TERMOSENSIBLE
CON MÍNIMO (2) ORIFICIOS LATERALES.. § CON EXTREMO DISTAL CON  ADAPTADOR   ADAPTADOR QUE FACILITE ACOPLARLA A LAS POSIBLES NECESIDADES. § LARGO ENTRE 35 A 45 CM. § CALIBRES   12  FR.</t>
  </si>
  <si>
    <t>SONDAS DE NELATON 14</t>
  </si>
  <si>
    <t>PRESENTACIÓN EN EMPAQUE INDIVIDUAL DE FÁCIL MANIPULACIÓN.
 ESTÉRIL § ELABORADA EN POLIVINILO  SILICONIZADO.Y/O PVC GRADO MEDICO FLEXIBLE. § TERMOSENSIBLE
CON MÍNIMO (2) ORIFICIOS LATERALES.. § CON EXTREMO DISTAL CON  ADAPTADOR   ADAPTADOR QUE FACILITE ACOPLARLA A LAS POSIBLES NECESIDADES. § LARGO ENTRE 35 A 45 CM. § CALIBRES 14 FR</t>
  </si>
  <si>
    <t>SONDAS DE NELATON 16</t>
  </si>
  <si>
    <t>PRESENTACIÓN EN EMPAQUE INDIVIDUAL DE FÁCIL MANIPULACIÓN.
 ESTÉRIL § ELABORADA EN POLIVINILO  SILICONIZADO Y/O PVC GRADO MEDICO FLEXIBLE.. § TERMOSENSIBLE
CON MÍNIMO (2) ORIFICIOS LATERALES.. § CON EXTREMO DISTAL CON  ADAPTADOR   ADAPTADOR QUE FACILITE ACOPLARLA A LAS POSIBLES NECESIDADES. § LARGO ENTRE 35 A 45 CM. § CALIBRES 16 FR</t>
  </si>
  <si>
    <t>SONDAS DE NELATON 18</t>
  </si>
  <si>
    <t>PRESENTACIÓN EN EMPAQUE INDIVIDUAL DE FÁCIL MANIPULACIÓN.
 ESTÉRIL  ELABORADA EN POLIVINILO  SILICONIZADO.  Y/O PVC GRADO MEDICO FLEXIBLE.TERMOSENSIBLE. CON MÍNIMO (2) ORIFICIOS LATERALES..  CON EXTREMO DISTAL CON  ADAPTADOR   ADAPTADOR QUE FACILITE ACOPLARLA A LAS POSIBLES NECESIDADES.  LARGO ENTRE 35 A 45 CM.  CALIBRES 18 FR</t>
  </si>
  <si>
    <t>SONDAS DE NELATON 6</t>
  </si>
  <si>
    <t>PRESENTACIÓN EN EMPAQUE INDIVIDUAL DE FÁCIL MANIPULACIÓN.
 § ESTÉRIL § ELABORADA EN POLIVINILO  SILICONIZADO Y/O PVC GRADO MEDICO FLEXIBLE. § TERMOSENSIBLE 
§ CON MÍNIMO (2) ORIFICIOS LATERALES.. § CON EXTREMO DISTAL CON  ADAPTADOR   ADAPTADOR QUE FACILITE ACOPLARLA A LAS POSIBLES NECESIDADES. § LARGO ENTRE 35 A 45 CM. § CALIBRES 6 FR</t>
  </si>
  <si>
    <t>SONDAS DE NELATON 8</t>
  </si>
  <si>
    <t>PRESENTACIÓN EN EMPAQUE INDIVIDUAL DE FÁCIL MANIPULACIÓN.
 ESTÉRIL § ELABORADA EN POLIVINILO  SILICONIZADO Y/O PVC GRADO MEDICO FLEXIBLE.. § TERMOSENSIBLE
CON MÍNIMO (2) ORIFICIOS LATERALES.. § CON EXTREMO DISTAL CON  ADAPTADOR   ADAPTADOR QUE FACILITE ACOPLARLA A LAS POSIBLES NECESIDADES. § LARGO ENTRE 35 A 45 CM. § CALIBRES 8 FR</t>
  </si>
  <si>
    <t>HOJAS PARA BISTURÌ</t>
  </si>
  <si>
    <t>HOJA PARA BISTURI No 10</t>
  </si>
  <si>
    <t>HOJA DE BISTURÍ NO 10 EN ACERO AL CARBONO, FLEXIBLE, EXCELENTE CORTE DE ALTA RESISTENCIA, EMPAQUE INDIVIDUAL Y DE FÁCIL APERTURA, ESTÉRIL.</t>
  </si>
  <si>
    <t>HOJA PARA BISTURI No 11</t>
  </si>
  <si>
    <t>HOJA DE BISTURÍ NO 11 EN ACERO AL CARBONO, FLEXIBLE, EXCELENTE CORTE DE ALTA RESISTENCIA, EMPAQUE INDIVIDUAL Y DE FÁCIL APERTURA, ESTÉRIL.</t>
  </si>
  <si>
    <t>HOJA PARA BISTURI No 12</t>
  </si>
  <si>
    <t>HOJA DE BISTURÍ NO 12 EN ACERO AL CARBONO, FLEXIBLE, EXCELENTE CORTE DE ALTA RESISTENCIA, EMPAQUE INDIVIDUAL Y DE FÁCIL APERTURA, ESTÉRIL.</t>
  </si>
  <si>
    <t>HOJA PARA BISTURI No 15</t>
  </si>
  <si>
    <t>HOJA DE BISTURÍ NO 15 EN ACERO AL CARBONO, FLEXIBLE, EXCELENTE CORTE DE ALTA RESISTENCIA, EMPAQUE INDIVIDUAL Y DE FÁCIL APERTURA, ESTÉRIL.</t>
  </si>
  <si>
    <t>HOJA PARA BISTURI No 20</t>
  </si>
  <si>
    <t>HOJA DE BISTURÍ NO 20 EN ACERO AL CARBONO, FLEXIBLE, EXCELENTE CORTE DE ALTA RESISTENCIA, EMPAQUE INDIVIDUAL Y DE FÁCIL APERTURA, ESTÉRIL.</t>
  </si>
  <si>
    <t>HOJA PARA BISTURI No 22</t>
  </si>
  <si>
    <t>HOJA DE BISTURÍ NO 22 EN ACERO AL CARBONO, FLEXIBLE, EXCELENTE CORTE DE ALTA RESISTENCIA, EMPAQUE INDIVIDUAL Y DE FÁCIL APERTURA, ESTÉRIL.</t>
  </si>
  <si>
    <t>SENSOR PROFUNDIDAD ANESTESICA</t>
  </si>
  <si>
    <t xml:space="preserve">SENSOR PROFUNDIDAD ANESTESICA </t>
  </si>
  <si>
    <t xml:space="preserve">SENSOR DE PROFUNDIDAD ANESTESICA CON MINIMO 04 CANALES ACTIVOS, ELECTRDODO DE CONEXIÓN A TIERRA, ELECTRODO DE REFERENCIA, DURACION MINIMO 24 HORAS, LIBRE DE LATEX, QUE PERMITA LA CONEXIÓN SIMULTANEA PARA MEDICION DE OTROS PARAMETROS. PANTALLA TIPO OLCD TFT DE MATRIZ ACTIVA CON RETROILUMINACIÓN, PANTALLA QUE SEA TACTIL Y MULTI TOUCH 
BATERIA CON AUTONIMIA DE 4 HORAS, PUERTA DE ENLACE DE CONECTIVIDAD INCORPORADA OTROS DISPOSITIVOS AUTÓNOMOS, COMO BOMBAS INTRAVENOSAS, VENTILADORES, CAMAS Y OTROS MONITORES DE PACIENTES.CON SISTEMA DE ANCLAJE COMPATIBLE CON MAQUINAS DE ANESTESIA DE LA INSTITUCION Y CON EXPANSIÓN DE MEDICIONES DE TERCEROS A FIN DE PERMITIR AGREGAR MEDICIONES A LA PLATAFORMA. CON EQUIPOS EN APOYO TECNOLOGICO QUE CUBRAN TODAS LAS NECESIDADES ASISTENCIALES DE LA INSTITUCION. 
</t>
  </si>
  <si>
    <t xml:space="preserve">INSUMOS CIRUGIA CARDIOVASCULAR, CIRCULACIÓN EXTRACORPOREA </t>
  </si>
  <si>
    <t>CANULA ARTERIAL ADULTO 18FR</t>
  </si>
  <si>
    <t xml:space="preserve">EMPAQUE ESTÉRIL. EMPAQUE INDIVIDUAL. CALIBRE 18 FR. (6.0 MM) CÁNULA ARTERIAL PUNTA RECTA AZUL Y O CON VENT CONECTOR DE 3/8 (0.95 CM) LONGITUD TOTAL 7 PULGADAS (17.8 CM)  </t>
  </si>
  <si>
    <t>CANULA ARTERIAL ADULTO  20 FR</t>
  </si>
  <si>
    <t xml:space="preserve">EMPAQUE ESTÉRIL. EMPAQUE INDIVIDUAL. CALIBRE 20 FR. (6.7 MM) CÁNULA ARTERIAL PUNTA RECTA AZUL CON CONECTOR DE 3/8 (0.95 CM) LONGITUD TOTAL 7 PULGADAS (17.8 CM) </t>
  </si>
  <si>
    <t>CANULA  VENOSA ADULTO PUNTA METALICA ANGULADA 24 FR.</t>
  </si>
  <si>
    <t xml:space="preserve">EMPAQUE ESTÉRIL. EMPAQUE INDIVIDUAL. CALIBRE DE 24 FR  (8.0 MM) CÁNULA VENOSA ANILLADA PUNTA METÁLICA ANGULADA CONECTOR DE 3/8 (0.95 CM)                     </t>
  </si>
  <si>
    <t>CANULA  VENOSA ADULTO PUNTA METALICA ANGULADA 26 FR</t>
  </si>
  <si>
    <t xml:space="preserve">EMPAQUE ESTÉRIL. EMPAQUE INDIVIDUAL. CALIBRE DE 26 FR (8.0 MM) CÁNULA VENOSA ANILLADA PUNTA METÁLICA ANGULADA CONECTOR DE 3/8 (0.95 CM) </t>
  </si>
  <si>
    <t>CANULA  VENOSA ADULTO PUNTA METALICA ANGULADA DE 28 FR</t>
  </si>
  <si>
    <t xml:space="preserve">EMPAQUE ESTÉRIL. EMPAQUE INDIVIDUAL. CALIBRE DE 28FR (8.7 MM) CÁNULA VENOSA ANILLADA PUNTA METÁLICA ANGULADA CONECTOR DE 3/8 (0.95 CM)                 </t>
  </si>
  <si>
    <t>CANULA ARTERIAL PARA ACCESO CENTRAL PERIFERICO  15 FR</t>
  </si>
  <si>
    <t xml:space="preserve">EMPAQUE ESTÉRIL. EMPAQUE INDIVIDUAL. CALIBRE 15   FR.  CÁNULA ARTERIAL PUNTA RECTA RADIOPACA  CON CONECTOR DE 3/8 CON GUIA Y SIN GUIA  </t>
  </si>
  <si>
    <t xml:space="preserve">CANULA ARTERIAL PARA ACCESO CENTRAL PERIFERICO  17 FR </t>
  </si>
  <si>
    <t xml:space="preserve">EMPAQUE ESTÉRIL. EMPAQUE INDIVIDUAL. CALIBRE 17  FR.  CÁNULA ARTERIAL PUNTA RECTA RADIOPACA  CON CONECTOR DE 3/8 CON GUIA Y SIN GUIA  </t>
  </si>
  <si>
    <t>1186220128 </t>
  </si>
  <si>
    <t>CANULA DE VENOSA UNICA DOBLE CANSTILLA  32/40</t>
  </si>
  <si>
    <t xml:space="preserve">CANULA PARA ACCESO VENOSO CENTRAL UNICO, DE DOBLE CANASTILLA, CON CUEPRO OVAL, O REDONDA  ANILLADO, SIN VENT CONECTOR DE 1/2, EN EMPAQUE INDIVIDUAL, ESTERIL, EN LOS CALIBRES 32/40 Y 36/46. </t>
  </si>
  <si>
    <t>CANULA DE VENOSA UNICA DOBLE CANSTILLA  36/46</t>
  </si>
  <si>
    <t xml:space="preserve">CANULA PARA ACCESO VENOSO CENTRAL UNICO, DE DOBLE CANASTILLA, CON CUEPRO OVAL, O REDONDA  ANILLADO, SIN VENT CONECTOR DE 1/2, EN EMPAQUE INDIVIDUAL, ESTERIL, EN LOS CALIBRES 36/46. </t>
  </si>
  <si>
    <t>CANULA PERFUSION ANTEROGRADA (AGUJA DE CARDIOPLEJIA)</t>
  </si>
  <si>
    <t>EMPAQUE INDIVIDUAL  Y ESTÉRIL  CÁNULA  EN Y-12FR DE RAÍZ AORTICA CON LÍNEA VENT. PUNTA RADIOPACA STANDARD INTRODUCTOR STANDARDLONGITUD TOTAL:5.5 PULGADAS(14.0 CM) CALIBRE 14 GA (7 FR.).</t>
  </si>
  <si>
    <t>CANULA PERFUSION CORONARIA</t>
  </si>
  <si>
    <t>EMPAQUE ESTÉRIL. EMPAQUE INDIVIDUAL. CÁNULA PERFUSIÓN ANTEROGRADA CANASTILLA CON ÁNGULO DE 45 Y 90° CANASTILLA RADIOPACA. CALIBRE 10 FR (3.3MM</t>
  </si>
  <si>
    <t>TUBO DE SUCCION RIGIDO</t>
  </si>
  <si>
    <t xml:space="preserve">EMPAQUE ESTÉRIL. EMPAQUE INDIVIDUAL. MACRO SUCCIÓN CUERPO EN ACERO INOXIDABLE RÍGIDO PUNTA ACANALADA CALIBRE PUNTA 20 FR (6.7MM)  </t>
  </si>
  <si>
    <t>SUCCION DE PERICARDIO/CAVIDAD</t>
  </si>
  <si>
    <t xml:space="preserve">EMPAQUE ESTÉRIL. EMPAQUE INDIVIDUAL. PUNTA ATRAUMÁTICA PERFORADA CONECTADA AL CUERPO DE LA SUCCIÓN CONECTOR DE ¼ (0.64CM) CALIBRE 20 FR (6.7MM)   </t>
  </si>
  <si>
    <t xml:space="preserve">VENT CON GUIA 16 FR  </t>
  </si>
  <si>
    <t xml:space="preserve">EMPAQUE ESTÉRIL. EMPAQUE INDIVIDUAL. CALIBRE 16 FR  CUERPO MALEABLE Y CONECTOR VENT CON ALMA SEPARADA. EN PVC LONGITUD TOTAL 15 PULGADAS 38.1 CM </t>
  </si>
  <si>
    <t>VENT CON GUIA 20 FR</t>
  </si>
  <si>
    <t xml:space="preserve">   EMPAQUE ESTÉRIL. EMPAQUE INDIVIDUAL. CALIBRE  20 FR CUERPO MALEABLE Y CONECTOR VENT CON ALMA SEPARADA. EN PVC LONGITUD TOTAL 15 PULGADAS 38.1 CM  </t>
  </si>
  <si>
    <t> 1196490177</t>
  </si>
  <si>
    <t>SET  DE  TORNIQUETES</t>
  </si>
  <si>
    <t>EMPAQUE ESTÉRIL. EMPAQUE INDIVIDUAL SET ADULTO LONGITUD TOTAL 7 PULGADAS (17.8CM) KIT CON 02 TORNIQUETE ROJO, 01 TORNIQUETE AZUL, 03 TORNIQUETES TRANSPARENTES, UNA GUÍA.</t>
  </si>
  <si>
    <t>1196410025 </t>
  </si>
  <si>
    <t>CANULA FEMORAL ARTERIAL 15FR</t>
  </si>
  <si>
    <t xml:space="preserve">EMPAQUE INDIVIDUAL ESTERIL CON ALMA  ADULTO DE PVC, PUNTA RADIOPACA CON GUIA PARA CANULACION FEMORAL Y CENTRAL  DIAMETROS DE 15 FR  CON CONECTOR DE 3/8 CORTAS </t>
  </si>
  <si>
    <t>CANULA FEMORAL ARTERIAL 17FR</t>
  </si>
  <si>
    <t xml:space="preserve">EMPAQUE INDIVIDUAL ESTERIL CON ALMA  ADULTO DE PVC, PUNTA RADIOPACA CON GUIA PARA CANULACION FEMORAL Y CENTRAL  DIAMETROS DE 17 FR  CON CONECTOR DE 3/8 CORTAS </t>
  </si>
  <si>
    <t>CANULA FEMORAL ARTERIAL 19FR</t>
  </si>
  <si>
    <t xml:space="preserve">EMPAQUE INDIVIDUAL ESTERIL CON ALMA  ADULTO DE PVC, PUNTA RADIOPACA CON GUIA PARA CANULACION FEMORAL Y CENTRAL  DIAMETROS DE 19  FR  CON CONECTOR DE 3/8 CORTAS </t>
  </si>
  <si>
    <t>CANULA FEMORAL ARTERIAL 21FR</t>
  </si>
  <si>
    <t xml:space="preserve">EMPAQUE INDIVIDUAL ESTERIL CON ALMA  ADULTO DE PVC, PUNTA RADIOPACA CON GUIA PARA CANULACION FEMORAL Y CENTRAL  DIAMETROS DE 21 FR  CON CONECTOR DE 3/8 CORTAS </t>
  </si>
  <si>
    <t> 1186220124</t>
  </si>
  <si>
    <t>CANULA FEMORAL VENOSO 19FR</t>
  </si>
  <si>
    <t>CANULA VENOSA FEMORAL MULTIPERFORADA, EMPAQUE INDIVIDUAL ESTERIL, CON ALMA ADULTO DE PVC, CON GUIA ESTERIL, DILATADORES,  DE APROXIMADAMENTE 50CMS DE LARGA, CONECTOR DE 3/8, DIAMETROS DE 19, FR</t>
  </si>
  <si>
    <t xml:space="preserve">CANULA FEMORAL VENOSO 21 FR </t>
  </si>
  <si>
    <t xml:space="preserve">CANULA VENOSA FEMORAL MULTIPERFORADA, EMPAQUE INDIVIDUAL ESTERIL, CON ALMA ADULTO DE PVC, CON GUIA ESTERIL, DILATADORES,  DE APROXIMADAMENTE 50CMS DE LARGA, CONECTOR DE 3/8, DIAMETROS DE 21 FR </t>
  </si>
  <si>
    <t>CANULA FEMORAL VENOSO 25FR</t>
  </si>
  <si>
    <t xml:space="preserve">CANULA VENOSA FEMORAL MULTIPERFORADA, EMPAQUE INDIVIDUAL ESTERIL, CON ALMA ADULTO DE PVC, CON GUIA ESTERIL, DILATADORES,  DE APROXIMADAMENTE 50CMS DE LARGA, CONECTOR DE 3/8, DIAMETROS DE 25 FR  </t>
  </si>
  <si>
    <t>PUNCH AORTICOS (SACABOCADOS)</t>
  </si>
  <si>
    <t xml:space="preserve">EMPAQUE INDIVIDUAL, ESTÉRIL,DIAMETROS DE 3.5 A 4.8 MM   </t>
  </si>
  <si>
    <t>ESTABILIZADOR PARA CIRUGIA  SIN BOMBA</t>
  </si>
  <si>
    <t xml:space="preserve">DOS LINEAS EN PARALELO CON VENTOSAS INTERNAS PARA APLICAR PRESION NEGATIVA Y ESTABILIZAR EL TEJIDO CARDIACO CON APOYO TECCNOLOGICO DE SEPARADOR ESTERNAL </t>
  </si>
  <si>
    <t>ESTABILIZADOR DE APEX CARDIACO</t>
  </si>
  <si>
    <t>ESTABILIZADOR EN FORMA CIRCULAR CON CAPACIDAD DE APLICAR PRESION NEGATIVA Y MANIPULACION DEL APEX CARDIACO CON APOYO TECNOLOGICO DE SEPARADOR ESTERNAL</t>
  </si>
  <si>
    <t> 1197011011 </t>
  </si>
  <si>
    <t>SHUNT CORONARIO 1.00</t>
  </si>
  <si>
    <t xml:space="preserve"> TUBO DE POLÍMERO CON ESPIRAL DE ACERO. PUNTA O TIP AFILADA ATRAUMATICA EN CADA TERMINACIÓN. OCLUSIÓN TEMPORAL DE LA ARTERIA DIÁMETROS 1.0 A 2.5 MM. CUERPO DE SILICONA SUAVE ETIQUETAS RADIOPACAS CON IDENTIFICADOR DE DIÁMETRO. DIÁMETRO DE 1.00 MM</t>
  </si>
  <si>
    <t>SHUNT CORONARIO 1.50</t>
  </si>
  <si>
    <t xml:space="preserve"> TUBO DE POLÍMERO CON ESPIRAL DE ACERO. PUNTA O TIP AFILADA ATRAUMATICA EN CADA TERMINACIÓN. OCLUSIÓN TEMPORAL DE LA ARTERIA DIÁMETROS 1.0 A 2.5 MM. CUERPO DE SILICONA SUAVE ETIQUETAS RADIOPACAS CON IDENTIFICADOR DE DIÁMETRO. DIÁMETRO DE 1.5 MM</t>
  </si>
  <si>
    <t>SHUNT CORONARIO 2.00</t>
  </si>
  <si>
    <t xml:space="preserve"> TUBO DE POLÍMERO CON ESPIRAL DE ACERO. PUNTA O TIP AFILADA ATRAUMATICA EN CADA TERMINACIÓN. OCLUSIÓN TEMPORAL DE LA ARTERIA DIÁMETROS 1.0 A 2.5 MM. CUERPO DE SILICONA SUAVE ETIQUETAS RADIOPACAS CON IDENTIFICADOR DE DIÁMETRO. DIÁMETRO DE 2.0 MM</t>
  </si>
  <si>
    <t>SHUNT CORONARIO 2.50</t>
  </si>
  <si>
    <t xml:space="preserve"> TUBO DE POLÍMERO CON ESPIRAL DE ACERO. PUNTA O TIP AFILADA ATRAUMATICA EN CADA TERMINACIÓN. OCLUSIÓN TEMPORAL DE LA ARTERIA DIÁMETROS 1.0 A 2.5 MM. CUERPO DE SILICONA SUAVE ETIQUETAS RADIOPACAS CON IDENTIFICADOR DE DIÁMETRO. DIÁMETRO DE 2.5 MM  </t>
  </si>
  <si>
    <t>CARTUCHO PARA MEDICION ACT TIPO II</t>
  </si>
  <si>
    <t>CARTUCHOS DE CAOLIN PARA MEDICION DE TIEMPO ACTIVADO DE COAGULACION PARA ACT II  REF 402-03</t>
  </si>
  <si>
    <t>CANULA DE PERFUSION RETROGRADA PARA CARDIOPLEGIA PARA SENO CORONARIO   15 FR</t>
  </si>
  <si>
    <t>CANULA DE PERFUSION RETROGRADA PARA CARDIOPLEGIA PARA SENO CORONARIO CON JERINGA DE INSUFLACION DE BALON  DE 15FR</t>
  </si>
  <si>
    <t xml:space="preserve">CANULA DE PERFUSION RETROGRADA PARA CARDIOPLEGIA PARA SENO CORONARIO CON JERINGA DE INSUFLACION DE BALON DE 17 FR </t>
  </si>
  <si>
    <t>CAMPANA PARA SALVADOR DE CELULAS</t>
  </si>
  <si>
    <t xml:space="preserve">KIT PARA AUTOTRASFUSION CON CENTRIUGA DEL CAMPO QUIRURGICO, Y POST DRENAJE DE CARDIOTOMIA COMPATIBLE CON EL EQUIPO DE LA INSTITUCION                                </t>
  </si>
  <si>
    <t xml:space="preserve">TIP DE VENA </t>
  </si>
  <si>
    <t xml:space="preserve">TIP DE VENA UNIDAD ESTERIL DESECHABLE </t>
  </si>
  <si>
    <t>CANULA DE CARDIOPLEGIA SELECTIVA 12 FR</t>
  </si>
  <si>
    <t>CANULA DE PERFUSION ANTEROGRADA SELECTIVA PARA OSTIOM, CON ANGULO DE 60o  A  90= DE 12 FR, CON CONEXIÓN A 1/4, EN EMPAQUE INDIVIDUAL Y ESTERIL.</t>
  </si>
  <si>
    <t>CANULA DE CARDIOPLEGIA SELECTIVA 14 FR</t>
  </si>
  <si>
    <t>CANULA DE PERFUSION ANTEROGRADA SELECTIVA PARA OSTIOM, CON ANGULO DE 60o  A  90= DE 14FR, CON CONEXIÓN A 1/4, EN EMPAQUE INDIVIDUAL Y ESTERIL.</t>
  </si>
  <si>
    <t>CANULA DE CARDIOPLEGIA LARGA</t>
  </si>
  <si>
    <t xml:space="preserve">CANULA DE CARDIOPLEGIA ANTEROGRADA, PARA CIRUGIA MINMA INVASIVA, CON GUIA Y PUNTA RADIOPACA E INTRODUCTOR ESTANDAR, DE LONGITUD DE 30 CMS, CONECTOR DE 1/4 CALIBRE 14 FR. </t>
  </si>
  <si>
    <t>CANULA VENOSA UNICA MALEABLE   20 FR</t>
  </si>
  <si>
    <t>CANULA VENOSA UNICA, PARA ACCESO CENTRAL, DE CUERPO EN PVC, MALEABLE, ANILLADA, CON CONECTOR DE 3/8, EN EMPAQUE INDIVIDUAL Y ESTERIL, DE 20 FR</t>
  </si>
  <si>
    <t>CANULA VENOSA UNICA MALEABLE   22 FR</t>
  </si>
  <si>
    <t>CANULA VENOSA UNICA, PARA ACCESO CENTRAL, DE CUERPO EN PVC, MALEABLE, ANILLADA, CON CONECTOR DE 3/8, EN EMPAQUE INDIVIDUAL Y ESTERIL, DE 22 FR. REF  68122</t>
  </si>
  <si>
    <t>CANULA VENOSA UNICA MALEABLE   24 FR</t>
  </si>
  <si>
    <t>CANULA VENOSA UNICA, PARA ACCESO CENTRAL, DE CUERPO EN PVC, MALEABLE, ANILLADA, CON CONECTOR DE 3/8, EN EMPAQUE INDIVIDUAL Y ESTERIL, DE 24 FR. REF  68124</t>
  </si>
  <si>
    <t>CANULA VENOSA UNICA MALEABLE   26 FR</t>
  </si>
  <si>
    <t>CANULA VENOSA UNICA, PARA ACCESO CENTRAL, DE CUERPO EN PVC, MALEABLE, ANILLADA, CON CONECTOR DE 3/8, EN EMPAQUE INDIVIDUAL Y ESTERIL, DE 26FR. REF  68126</t>
  </si>
  <si>
    <t>CANULA VENOSA UNICA MALEABLE   28 FR</t>
  </si>
  <si>
    <t>CANULA VENOSA UNICA, PARA ACCESO CENTRAL, DE CUERPO EN PVC, MALEABLE, ANILLADA, CON CONECTOR DE 3/8, EN EMPAQUE INDIVIDUAL Y ESTERIL, DE 28 FR. REF  68128</t>
  </si>
  <si>
    <t>CANULA PERFUSION CORONARIA SELECTIVA SILICONADA</t>
  </si>
  <si>
    <t>CANULA DE PERFUSION SELECTIVA, SILICONADA, MALEABLE, NO RIGIDA, SIN GUIA . PARA ADMINISTRACION DE CARDIOPLEGIA SELECTIVA EN OSTIAM, EMPAQUE INDIVIDUAL Y ESTERIL, CALIBRE DE 10FR.</t>
  </si>
  <si>
    <t>CANNULA EOPA DIL TIP 20FR 10PK 10L</t>
  </si>
  <si>
    <t>CANULA EOPA DIL TIP 20FR 10PK 10L</t>
  </si>
  <si>
    <t>CANNULA  EOPA DIL TIP 22FR 10PK 10L</t>
  </si>
  <si>
    <t>CANULA EOPA DIL TIP 22FR 10PK 10L</t>
  </si>
  <si>
    <t>KIT CANULA ARTERIAL 3/8PULGADAS CONNECTOR CON LOCK-VENT 17 PULGADAS (43.2CM) 15FR</t>
  </si>
  <si>
    <t>KIT CANULA ARTERIAL 3/8PULGADAS CONNECTOR CON LOCK-VENT 17 PULGADAS (43.2CM) 17FR</t>
  </si>
  <si>
    <t>KIT CANULA ARTERIAL 3/8PULGADAS CONNECTOR CON LOCK-VENT 17 PULGADAS (43.2CM) 19FR</t>
  </si>
  <si>
    <t>KIT CANULA ARTERIAL 3/8PULGADAS CONNECTOR CON LOCK-VENT 17 PULGADAS (43.2CM) 21FR</t>
  </si>
  <si>
    <t xml:space="preserve">INSUMOS CIRUGIA CARDIOVASCULAR ACCESORIOS PARA  COLOCACIÓN DE PROTESIS VALVULARES </t>
  </si>
  <si>
    <t xml:space="preserve"> SISTEMA DE FIJACION DE SUTURA EN TITANIO KIT COMBO MINI (2 DISPOSITIVOS MÁS 12 GANCHOS )</t>
  </si>
  <si>
    <t xml:space="preserve"> SISTEMA DE FIJACION DE SUTURA EN TITANIO KIT COMBO MINI  (2 DISPOSITIVOS MÁS 12 GANCHOS )</t>
  </si>
  <si>
    <t xml:space="preserve"> SISTEMA DE FIJACION DE SUTURA EN TITANIO (CAJA CON 12 GANCHOS SENCILLOS COMPATIBLES )</t>
  </si>
  <si>
    <t xml:space="preserve"> SISTEMA DE FIJACION DE SUTURA EN TITANIO CAJA CON 12 GANCHOS SENCILLOS COMPATIBLES </t>
  </si>
  <si>
    <t xml:space="preserve"> SISTEMA DE FIJACION DE SUTURA EN TITANIO (CAJA CON 12 SOBRES COMPATIBLES CON DISPOSITIVOS )</t>
  </si>
  <si>
    <t xml:space="preserve"> SISTEMA DE FIJACION DE SUTURA EN TITANIO  (CAJA CON 12 SOBRES COMPATIBLES CON DISPOSITIVOS) </t>
  </si>
  <si>
    <t xml:space="preserve"> SISTEMA DE FIJACION DE SUTURA EN TITANIO KIT  DISPOSITIVOS ( 02 DISPOSITIVOS COMPATIBLES CON GANCHOS </t>
  </si>
  <si>
    <t xml:space="preserve"> SISTEMA DE FIJACION DE SUTURA EN TITANIO KIT COMBO 2MINI  DISPOSITIVOS </t>
  </si>
  <si>
    <t xml:space="preserve"> SISTEMA DE FIJACION DE SUTURA EN TITANIO KIT COMBO MIINI  (2 DISPOSITIVOS )</t>
  </si>
  <si>
    <t>ELECTRODO TRANSVENOSO PARA MARCAPASOS</t>
  </si>
  <si>
    <t>42203400
 42203502</t>
  </si>
  <si>
    <t xml:space="preserve">ELECTRODO DE MARCAPASOS TRANSVENOSO DE 5FR  CON AGUJA DE INTRODUCCION </t>
  </si>
  <si>
    <t xml:space="preserve">ELECTRODO DE MARCAPASOS TRANSVENOSO DE 6FR  CON AGUJA DE INTRODUCCION </t>
  </si>
  <si>
    <t>SISTEMA DE CIERRE MEDIANTE SUTURA PERCUTANEA PARA VASCULAR</t>
  </si>
  <si>
    <t xml:space="preserve">VASCULAR </t>
  </si>
  <si>
    <t xml:space="preserve">SISTEMA DE CIERRE MEDIANTE SUTURA PERCUTANEA PARA VASCULAR </t>
  </si>
  <si>
    <t>SISTEMA DE CIERRE MEDIANTE SUTURA PERCUTANEA PARA VASCULAR SISTEMA DE CIERRE MEDIANTE SUTURA PERCUTANEA PARA VASCULAR. CIERRE MEDIADO POR SUTURA PARA ACCESO TANTO ARTERIAL COMO VENOSO. NO OCULTA EL SITIO DE ACCESO. PROMUEVE CICATRIZACION PRIMARIA. SIN RESTRICCIONES DE ACCESO. PARA USO EN VAINAS ARTERIALES DE 5-21F 2 (MÁX. 26F OD 1 ) Y VAINAS VENOSAS DE 5-24F 2 (MÁX. 29F OD 1 )</t>
  </si>
  <si>
    <t>INJERTOS DE ARCO AORTICO  Y PARCHES DE PERICARDIO</t>
  </si>
  <si>
    <t>PARCHE BIOLOGICO DE PERICARDIO BOVINO DE 2CM X 9CM</t>
  </si>
  <si>
    <t>PARCHE BIOLOGICO DE PERICARDIO BOVINO. PARCHE VASCULAR. MATERIAL PROTESICO. BIOCOMPATIBLE. RESISTENTE A LA SUTURA DE 2CM X 9CM</t>
  </si>
  <si>
    <t>PARCHE BIOLOGICO DE PERICARDIO BOVINO DE 1CM X 6CM</t>
  </si>
  <si>
    <t>PARCHE BIOLOGICO DE PERICARDIO BOVINO. PARCHE VASCULAR. MATERIAL PROTESICO. BIOCOMPATIBLE. RESISTENTE A LA SUTURA DE 1CM X 6CM</t>
  </si>
  <si>
    <t xml:space="preserve">INJERTO ARCO AORTICO DACRON 22MM X 40 – 50 CM RECTA, 4 RAMAS  DOS RAMAS DE 8MM X 15 CM Y DOS RAMAS DE 10MM X 15 CM </t>
  </si>
  <si>
    <t xml:space="preserve">PROTESIS VASCULAR EN DACRON PARA ARCO AORTICO, 22MM X 40 – 50 CM RECTA, 4 RAMAS  DOS RAMAS DE 8MM X 15 CM Y DOS RAMAS DE 10MM X 15 CM TEJIDO WOVEN, SELLADA CON GELATINA HIDROLIZABLE O COLÁGENO  BOBINO HIDROSOLUBLE </t>
  </si>
  <si>
    <t>INJERTO ARCO AORTICO DACRON 24MM 40  A 50 CM RECTA, 4 RAMAS  DOS RAMAS DE 8MM X 15 CM Y DOS RAMAS DE 10MM X 15 CM</t>
  </si>
  <si>
    <t>PROTESIS VASCULAR EN DACRON PARA ARCO AORTICO, DE 24MM  X 40  A 50 CM RECTA, 4 RAMAS  DOS RAMAS DE 8MM X 15 CM Y DOS RAMAS DE 10MM X 15 CM TEJIDO WOVEN, SELLADA CON GELATINA HIDROLIZABLE O COLÁGENO  BOBINO HIDROSOLUBLE</t>
  </si>
  <si>
    <t>INJERTO ARCO AORTICO DACRON 26MM 40 A 50 CM RECTA, 4 RAMAS  DOS RAMAS DE 8MM X 15 CM Y DOS RAMAS DE 10MM X 15 CM</t>
  </si>
  <si>
    <t>PROTESIS VASCULAR EN DACRON PARA ARCO AORTICO, DE 26MM  X 40 A  50 CM RECTA, 4 RAMAS  DOS RAMAS DE 8MM X 15 CM Y DOS RAMAS DE 10MM X 15 CM TEJIDO WOVEN, SELLADA CON GELATINA HIDROLIZABLE O COLÁGENO  BOBINO HIDROSOLUBLE</t>
  </si>
  <si>
    <t>INJERTO ARCO AORTICO DACRON 28MM X 40 A 50 CM RECTA, 4 RAMAS  DOS RAMAS DE 8MM X 15 CM Y DOS RAMAS DE 10MM X 15 CM</t>
  </si>
  <si>
    <t>PROTESIS VASCULAR EN DACRON PARA ARCO AORTICO, DE 28MM  X 40 A 50 CM RECTA, 4 RAMAS  DOS RAMAS DE 8MM X 15 CM Y DOS RAMAS DE 10MM X 15 CM TEJIDO WOVEN, SELLADA CON GELATINA HIDROLIZABLE O COLÁGENO  BOBINO HIDROSOLUBLE</t>
  </si>
  <si>
    <t>INJERTO ARCO AORTICO DACRON 30MM X 40 A 50 CM RECTA, 4 RAMAS  DOS RAMAS DE 8MM X 15 CM Y DOS RAMAS DE 10MM X 15 CM</t>
  </si>
  <si>
    <t>PROTESIS VASCULAR EN DACRON PARA ARCO AORTICO, DE 30MM X 40 A 50 CM RECTA, 4 RAMAS  DOS RAMAS DE 8MM X 15 CM Y DOS RAMAS DE 10MM X 15 CM TEJIDO WOVEN, SELLADA CON GELATINA HIDROLIZABLE O COLÁGENO  BOBINO HIDROSOLUBLE</t>
  </si>
  <si>
    <t xml:space="preserve">INJERTO RAIZ AORTICA EN DACRON DE 24 MM X 15 CM, FALDA DE 24 CM, COLLAR DE 10 MM </t>
  </si>
  <si>
    <t>PROTESIS VASCULAR EN DACRON PARA RAIZ AORTICA, DE 24MM X 15 CM DE LONGITUD, FALDA DE 24 MM, COLLAR DE 10 MM, TEJIDO WOVEN, SELLADA CON GELATINA HIDROLIZABLE</t>
  </si>
  <si>
    <t xml:space="preserve">INJERTO RAIZ AORTICA EN DACRON DE 26 MM X 15 CM, FALDA DE 26 CM, COLLAR DE 10 MM </t>
  </si>
  <si>
    <t>PROTESIS VASCULAR EN DACRON PARA RAIZ AORTICA, DE 26 MM X 15 CM DE LONGITUD, FALDA DE 26 MM, COLLAR DE 10 MM, TEJIDO WOVEN, SELLADA CON GELATINA HIDROLIZABLE</t>
  </si>
  <si>
    <t xml:space="preserve">INJERTO RAIZ AORTICA EN DACRON DE 28 MM X 15 CM, FALDA DE 28 CM, COLLAR DE 10 MM </t>
  </si>
  <si>
    <t>PROTESIS VASCULAR EN DACRON PARA RAIZ AORTICA, DE 28 MM X 15 CM DE LONGITUD, FALDA DE 28 MM, COLLAR DE 10 MM, TEJIDO WOVEN, SELLADA CON GELATINA HIDROLIZABLE</t>
  </si>
  <si>
    <t xml:space="preserve">INJERTO RAIZ AORTICA EN DACRON DE 30 MM X 15 CM, FALDA DE 30 CM, COLLAR DE 10 MM </t>
  </si>
  <si>
    <t>PROTESIS VASCULAR EN DACRON PARA RAIZ AORTICA, DE 30 MM X 15 CM DE LONGITUD, FALDA DE 30 MM, COLLAR DE 10 MM, TEJIDO WOVEN, SELLADA CON GELATINA HIDROLIZABLE</t>
  </si>
  <si>
    <t>INSUMOS GINECOLOGIA</t>
  </si>
  <si>
    <t xml:space="preserve">SISTEMA DE MALLA MÁS SUTURA PARA PROLAPSO DE CÚPULA ANTERIOR FIJACION A LIGAMENTO SACRO ESPINOSO </t>
  </si>
  <si>
    <t xml:space="preserve">SISTEMA DE SOPORTE VAGINAL PARA LIGAMENTO SACRO ESPINOSO MEDIANTE MALLA DE POLIPROPOLIENO, PARA EL TRATAMIENTO DE  EN LA REPARACIÓN DE PISO PÉLVICO, JUNTO CON EL SISTEMA DE FIJACIÓN AL LIGAMENTO SACROESPINOSO 
</t>
  </si>
  <si>
    <t xml:space="preserve">CINTA DE INCONTINENCIA TRANSOBTURADORA BASICA 
  Y CINTA TRANSVAGINAL BASICA 
</t>
  </si>
  <si>
    <t xml:space="preserve">SISTEMA DE CABESTRILLO TRANSOBTURADOR DE LA URETRA MEDIA BÁSICA Y  TRANSVAGINAL BASICA </t>
  </si>
  <si>
    <t xml:space="preserve">DISPOSITIVO DE FIJACIÓN DE CINTA TRANSOBTURADORA COMPATIBLE CON CINTA 
</t>
  </si>
  <si>
    <t>SISTEMA DE CABESTRILLO TRANSVAGINAL DE LA URETRA MEDIA</t>
  </si>
  <si>
    <t xml:space="preserve">URETEROSCOPIOS FLEXIBLES DESCARTABLES </t>
  </si>
  <si>
    <t>URETEROSCOPIO FLEXIBLE DESCARTABLE  DIGITAL  MEDIDAS: 7.7FR X 9.5FR X 68 CM DE LONGITUD DE CANAL DE TRABAJO DEL CUERPO. CANAL DE TRABAJO DE 3.6 FR X 82 CM LONGITUD CANAL DE TRABAJO INSTRUMENTOS Y DEFLEXION DE 270 GRADOS - ADAPTADOR EN Y CON CONECTOR LUER MACHO GIRATORIO,UN CUERPO PARA ADPTADOR EN Y, ADAPTADOR TUOHY BORTS ( ADAPATOR UNIVERSAL) Y EXTREMO HEMBRA PROXIMAL</t>
  </si>
  <si>
    <t>INSUMOS NEURO - ENDOVASCULAR</t>
  </si>
  <si>
    <t>EVOH-DMSO VIAL</t>
  </si>
  <si>
    <t>MATERIAL PARA OCLUSIÓN ARTERIA CEREBRAL</t>
  </si>
  <si>
    <t>MICROCATETER COMPATIBLE CON EVOH-DMSO DIAMETRO INTERNO 0.013 PULGADAS 2.7/1.3 FR</t>
  </si>
  <si>
    <t>MICROCATETER DE FLUJO DE 2,3 A 14 FR DE NILON, CON DIAMETROS INTERNOS DE 0,015 PULGADAS HASTA 0,165/0,533 A 1,9 MM, CON PUNTA RECTA O PUNTA DE 90 GRADOS O PUNTA DE 45 GRADOS, CON MICROGUIA COMPATIBLE CON EVOH-DMSO</t>
  </si>
  <si>
    <t>MICROGUIA COMPATIBLE CON MICROCATETER PARA EVOHDMSO</t>
  </si>
  <si>
    <t>MICROGUIA COMPATIBLE CON MICROCATETER PARA EVOH-DMSO, DIFERENTES DIAMETROS</t>
  </si>
  <si>
    <t>STENT CAROTIDEO AUTOEXPANDIBLE</t>
  </si>
  <si>
    <t>STENT CAROTIDEO AUTOEXPANDIBLE DESDE 5 HASTA 8 MM DE DIAMETRO</t>
  </si>
  <si>
    <t>MICROGUIA NEUROVASCULAR 0.014 PULGADAS POR 200 CM</t>
  </si>
  <si>
    <t>SISTEMA DE PROTECCION CEREBRAL</t>
  </si>
  <si>
    <t>MICROCATETER COMPATIBLE CON EVOH-DMSO 0.021 PULGADAS 2.8 / 2.3 FR</t>
  </si>
  <si>
    <t>MICROCATETER COMPATIBLE CON EVOH-DMSO0.021 PULGADAS</t>
  </si>
  <si>
    <t>CATETER RECTAL PARA URODINAMIA</t>
  </si>
  <si>
    <t xml:space="preserve">CATETER PRESIÓN RECTAL </t>
  </si>
  <si>
    <t>CATETER PRESION RECTAL UN LUMEN PARA URODINAMIA CON BALON DE LATEX  DE 10 A 13 FRENCH X 30 A 40 CM  DE LONGITUD Y/O CATETER RECTAL EN SILICONA DE 1 A 3 VIAS</t>
  </si>
  <si>
    <t xml:space="preserve">EQUIPO BOMBA Y TRANSDUCTORES PARA URODINAMIA </t>
  </si>
  <si>
    <t xml:space="preserve">EQUIPO DE BOMBA PARA INFUSION PARA EQUIPO DE URODINAMIA </t>
  </si>
  <si>
    <t xml:space="preserve">INSUMOS CIRUGIA PEDIATRICA </t>
  </si>
  <si>
    <t xml:space="preserve">KIT PARA  GASTROPEXIA  SERVICIO DE CIRUGIA PEDIATRICA </t>
  </si>
  <si>
    <t xml:space="preserve">MEDIDAS DE 12 A 20 FR 
KIT COMPUESTO DE : 
* TROCAR INTRODUCTOR CON SUJETADORES  EN T PRECARGADOS Y DE SUTURAS REABSORBIBLES CON CANDADOS PARA FIJAR EL ESTOMADO A LA PARED ABDOMINAL ANTERIOR 
* AGUJA INTRODUCTORA DE SEGURIDAD CON UN SISTEMA DE BLOQUEO. 
* ALAMBRE GUIA  CON PUNTA EN J 
* DILATADOR SERIADO CON VAINA DESPLEGABLE . LISO Y CÓNICO 
* BISTURÍ DE SEGURIDAD
*PINZA HEMOSTÁTICA 
* JERINGA </t>
  </si>
  <si>
    <t xml:space="preserve">SONDA GASTROENTERICA YEYUNAL </t>
  </si>
  <si>
    <t>SONDA DE BAJO PERFIL CON AVANCE A YEYUNO MIC-KEY  YEYUNAL</t>
  </si>
  <si>
    <t xml:space="preserve">KIT DE GASTROSTOMIA ENDOSCOPICA PERCUTANEA PEDIATRICA TIPO PUSH  O PULL 14 FR  </t>
  </si>
  <si>
    <t>KIT DE GASTROSTOMIA ENDOSCOPICA PERCUTANEA PEDIATRICA TIPO PUSH O PULL 14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</si>
  <si>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18 FR  </t>
  </si>
  <si>
    <t>KIT DE GASTROSTOMIA ENDOSCOPICA PERCUTANEA PEDIATRICA TIPO PUSH O PULL 18 FR . FABRICADO EN SILICONA 100% GRADO MEDICO/ POLIURETANO.  GUIA RIGIDA PARA COLOCACION DEL PEG. ANILLO EXTERNO DE SEGURIDAD ESCALA DE GRADUACION. . LINEA RADIOOPACA. ADAPTADOR UNIVERSAL PARA ALIMENTACION</t>
  </si>
  <si>
    <t xml:space="preserve">KIT DE GASTROSTOMIA ENDOSCOPICA PERCUTANEA PEDIATRICA TIPO PUSH  O PULL 16 FR  </t>
  </si>
  <si>
    <t>KIT DE GASTROSTOMIA ENDOSCOPICA PERCUTANEA PEDIATRICA TIPO PUSH O PULL 16 FR . FABRICADO EN SILICONA 100% GRADO MEDICO/ POLIURETANO.  GUIA RIGIDA PARA COLOCACION DEL PEG. ANILLO EXTERNO DE SEGURIDAD ESCALA DE GRADUACION. . LINEA RADIOOPACA. ADAPTADOR UNIVERSAL PARA ALIMENTACION</t>
  </si>
  <si>
    <t>SOPORTE SERVICIO DE UROLOGIA  I</t>
  </si>
  <si>
    <t>SONDA MACIZA PARA LITOTRICIA CALCUSPLIT®</t>
  </si>
  <si>
    <t>2 MM Ø, LONGITUD ÚTIL 31 CM, PARA UTILIZAR CON ÓPTICAS
HOPKINS® 27092 AMA, 27093 AA Y 27095 AA, EN COMBINACIÓN CON LAS VAINAS QUIRÚRGICAS 27093 BD/CD,
27095 B Y LA PIEZA DE MANO 27630038</t>
  </si>
  <si>
    <t>2 MM Ø, LONGITUD ÚTIL 37,5 CM, PARA UTILIZAR CON ÓPTICAS
HOPKINS® 27292 AMA, 27293 AA, VAINAS QUIRÚRGICAS
27293 BD/CD ASÍ COMO NEFROSCOPIO PARA MIP M 27830
KA, EN COMBINACIÓN CON EL PUERTO DE ENTRADA PARA INSTRUMENTOS 27001 GG Y PIEZA DE MANO 27630038</t>
  </si>
  <si>
    <t>SOPORTE SERVICIO DE UROLOGIA  II</t>
  </si>
  <si>
    <t>1197011091
1196490864</t>
  </si>
  <si>
    <t>PROBES O AGUJAS NEUMÁTICAS (0,8 MM A  2.0, MM)</t>
  </si>
  <si>
    <t xml:space="preserve">SISTEMA DE STENT MONTADO SOBRE BALON </t>
  </si>
  <si>
    <t xml:space="preserve">SISTEMA DE STENT PERIFERICO RECUBIERTO </t>
  </si>
  <si>
    <t xml:space="preserve">SISTEMA DE STENT PERIFERICO DESNUDO </t>
  </si>
  <si>
    <t xml:space="preserve">DISPOSITIVOS E INSUMOS PARA MANEJO DE INFECCIONES (INTRACAVIDAD Y HERIDAS ) </t>
  </si>
  <si>
    <t>CIRUGIA GENERAL - CIRUGIA PLASTICA</t>
  </si>
  <si>
    <t>SOLUCIÓN BOTELLA DE 8OZ (237ML)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</si>
  <si>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 Y ACIDO HIPOCLOROSO AL 0,015% , PRODUCTO  ALTAMENTE BIOSEGURO, INOCUO, ISOTONICO, ESTABLE Y BIODEGRADABLE. </t>
  </si>
  <si>
    <t>SOLUCIÓN  BOTELLA DE 8OZ (237ML) CON TAPA DISPENSADORA</t>
  </si>
  <si>
    <t>SOLUCIÓN  BOTELLA DE 15OZ (443ML) CON TAPA DISPENSADORA</t>
  </si>
  <si>
    <t>SOLUCIÓN  BOTELLA DE  IRRIGACION 16OZ (473ML) CON TAPA DE GOMA.</t>
  </si>
  <si>
    <t>GEL DE 3OZ (86G) TUBO CON TAPA DISPENSADORA</t>
  </si>
  <si>
    <t xml:space="preserve">ANTIMICROBIANO DE AMPLIO ESPECTRO. ES UN GEL TÓPICO, VISCOSO, PURO, COMPLETAMENTE INCOLORO, ISOTÓNICO, NO CITOTOXICO, COMPATIBLE CON LOS TEJIDOS. ES UNA TRIPLETA DE SALES EN CONCENTRACIONES EXACTAS DE HIPOCLORITO DE SODIO AL 0,057%, CLORURO DE SODIO AL 0.85% , Y ACIDO HIPOCLOROSO AL 0,015%  ALTAMENTE BIOSEGURO, INOCUO, ISOTONICO, ESTABLE Y BIODEGRADABLE.  APROBADO POR LA FDA, MATA VIRUS, BACTERIAS, HONGOS Y ESPORAS. ELIMINA LA BIOPELICULA  MEJORANDO LA VELOCIDAD DE CICATRIZACION,  QUITA EL MAL OLOR DE LA HERIDA Y DESBRIDA QUIMICAMENTE SUAVE.  CREA UNA SINERGIA MANTENIENDO  LAS CONDICIONES IDEALES DE ESTABILIDAD Y ACTIVIDAD ANTIMICROBIANA ENTRE 24 A 36 HORAS.  
BIOSEGURIDAD EN: CITOTOXICIDAD,  TOXICIDAD SISTEMICA,SENSIBILIDAD E IRRITABILIDAD DE MUCOSA A NIVEL VAGINAL. </t>
  </si>
  <si>
    <t xml:space="preserve">MANTAS PARA HIPOTERMIA SERVICIO DE PEDIATRIA </t>
  </si>
  <si>
    <t>PEDIATRIA</t>
  </si>
  <si>
    <t>MANTAS NEONATAL PARA HIPOTERMIA DE 2.5 KG A 4 KG</t>
  </si>
  <si>
    <t xml:space="preserve">MANTAS NEONATAL PARA HIPOTERMIA DE 2.5 KG A 4 KG CON APOYO TECNOLOGICO PARA SU USO </t>
  </si>
  <si>
    <t>MANTA NEONATAL HIPOTERMIA DE 4-7 KG</t>
  </si>
  <si>
    <t xml:space="preserve">MANTA NEONATAL HIPOTERMIA DE 4-7 KG CON APOYO TECNOLOGICO PARA SU USO </t>
  </si>
  <si>
    <t>INSUMOS Y DISPOSITIVOS  MEDICOS COMPATIBLES 
 CON  LOS EQUIPOS  CONSTELLATION Y CENTURION</t>
  </si>
  <si>
    <t>OFTALMOLOGIA</t>
  </si>
  <si>
    <t>PUNTAS KELMAN 0.9 mm, MICROTIP 30°  (CONSTELLATION)</t>
  </si>
  <si>
    <t>CAPUCHONES PARA FACO 30 GRADOS (CONSTELLATION)</t>
  </si>
  <si>
    <t>PACK DE FACO SIN PUNTA 0.9 MM.</t>
  </si>
  <si>
    <t xml:space="preserve">CABLE BIPOLAR </t>
  </si>
  <si>
    <t>SISTEMA DE ENTRADA (TRES CANULAS DE INFUSION) 25 Ga</t>
  </si>
  <si>
    <t>PAQUETE DE TROCAR POR 3 UNIDADES (LANCETAS) 25 Ga</t>
  </si>
  <si>
    <t>SISTEMA DE ENTRADA (TRES CANULAS DE INFUSION) 23 Ga</t>
  </si>
  <si>
    <t>PAQUETE DE TROCAR POR 3 UNIDADES (LANCETAS) 23 Ga</t>
  </si>
  <si>
    <t>CANULA DE CHARLES CON PUNTA DE SILICON 25 Ga</t>
  </si>
  <si>
    <t>CANULA CON PUNTA DE SILICON 25 Ga</t>
  </si>
  <si>
    <t>PINZAS DE MEMBRANA LIMITANTE INTERNA ILM 25 Ga</t>
  </si>
  <si>
    <t xml:space="preserve">PINZAS END GRASPING 25 Ga </t>
  </si>
  <si>
    <t>PINZAS MAX GRIP 25 Ga</t>
  </si>
  <si>
    <t>PINZAS ASERRADAS 25 Ga</t>
  </si>
  <si>
    <t>TIJERAS CURVAS 25 Ga</t>
  </si>
  <si>
    <t>FIBRA ENDOLASER VECTOR  : 25GA ARTICULATING ILLUMINATED LASER PROBE W/RFID</t>
  </si>
  <si>
    <t>PUNTA PARA FACO FRAGMENTACION O FACO POSTERIOR</t>
  </si>
  <si>
    <t>ENDODIATERMIA 25 Ga (Uso adecuado en 20 y 23 Ga)</t>
  </si>
  <si>
    <t>PAK COMBINADO 7500 cpm 25+ Ga (con cánulas valvuladas)</t>
  </si>
  <si>
    <t>FMS Fluidica ACTIVA + punta Balanced 45° + CAPUCHONES ROSADOS</t>
  </si>
  <si>
    <t>Bolsa Solución Salina Balanceada 500 ml para centurion</t>
  </si>
  <si>
    <t>Pieza de Vitrectomia Anterior 4000 cpm 23/25 Ga</t>
  </si>
  <si>
    <t>Pieza de vitrectomia posterior Constellation</t>
  </si>
  <si>
    <t>Punta de I/A angulada reusable INTREPID 0.3MM</t>
  </si>
  <si>
    <t>INTREPID TRANSFORMER IA HP</t>
  </si>
  <si>
    <t xml:space="preserve">KIT VFC (INYECCION Y EXTRACCION SILICON) 20/23/25+ Ga PARA SISTEMA  CONSTELLATION - ALCON </t>
  </si>
  <si>
    <t>PUNTA I/A POLIMERO CURVA</t>
  </si>
  <si>
    <t xml:space="preserve">VERIFICAR 
CÓDIGO </t>
  </si>
  <si>
    <t xml:space="preserve">PIEZA VITRECTOMIA ANTERIOR PARA COSTELLATION </t>
  </si>
  <si>
    <t xml:space="preserve">PIEZA VITRECTOMIA ANTERIOR PARA COSTELLATION. ESTÉRIL. EMPAQUE INDIVIDUAL </t>
  </si>
  <si>
    <t xml:space="preserve">ESCLEROTOMO </t>
  </si>
  <si>
    <t xml:space="preserve">ESCLEROTOMO PARA INSICION EN ESCLERA . ESTÉRIL. EMPAQUE INDIVIDUAL </t>
  </si>
  <si>
    <t xml:space="preserve">PIC DE 23 A 25 G PARA CORTES EN RETINA </t>
  </si>
  <si>
    <t xml:space="preserve">FIBRA ENDOLUZ DE 25G 
PARA EL SERVICIO DE OFTALMOLOGIA </t>
  </si>
  <si>
    <t xml:space="preserve">ANILLOS DE TENSIÓN CAPSULAR SERVICIO DE OFTALMOLOGIA </t>
  </si>
  <si>
    <t xml:space="preserve">LENTES INTRAOCULARES SERVICIO DE OFTALMOLOGIA </t>
  </si>
  <si>
    <t>BALON DE ANGIOPLASTIA CAROTIDEO</t>
  </si>
  <si>
    <t>BALON DE ANGIOPLASTIA CAROTIDEO DESDE 2 HASTA 6 MM</t>
  </si>
  <si>
    <t xml:space="preserve">INSUMOS NEUMOLOGIA </t>
  </si>
  <si>
    <t>PINZA DE TRES DIENTES DESECHABLE DE 3 ALAMBRES PARA RECUPERACIÓN NEUMOLOGIA</t>
  </si>
  <si>
    <t>3 CABLES.
DIÁMETRO MÍNIMO DEL CANAL (MM): 1.2MM.
 LONGITUD DE TRABAJO (CM): 115CM
DIÁMETRO DE APERTURA (MM): 10MM</t>
  </si>
  <si>
    <t xml:space="preserve">PINZA DE PUNTA DE GOMA PARA CUERPOS EXTRAÑOS REUTILIZABLE NEUMOLOGIA </t>
  </si>
  <si>
    <t xml:space="preserve"> LOTE  </t>
  </si>
  <si>
    <t xml:space="preserve"> NOMBRE DE LOTE  </t>
  </si>
  <si>
    <t xml:space="preserve">HOJAS PARA SIERRA ESTERNAL Y DERMATOMO  </t>
  </si>
  <si>
    <t xml:space="preserve">STEN Y BALON MEDICADO SERVICIO VASCULAR </t>
  </si>
  <si>
    <t xml:space="preserve">CATETER DE OXIMETRIA CONTINUA </t>
  </si>
  <si>
    <t xml:space="preserve">CATETER DE PRESIÒN TISULAR DE OXIGENO </t>
  </si>
  <si>
    <t xml:space="preserve">BALÒN DE CONTRAPULSACIÓN  </t>
  </si>
  <si>
    <t xml:space="preserve">ENDOPROTESIS AORTICA  CON FIJACIÒN PARARENAL  EXTENSIONES Y KIT DE IMPLANTACIÒN  </t>
  </si>
  <si>
    <t xml:space="preserve">INSUMOS METODO DE ESTERILIZACIÒN FORMALDEHIDO </t>
  </si>
  <si>
    <t xml:space="preserve">PROTESIS MAMARIAS INTERNAS  </t>
  </si>
  <si>
    <t xml:space="preserve">COILS Y SISTEMA DE LIBERACIÒN PARA EL SERVICIO DE NEUROCIRUGIA </t>
  </si>
  <si>
    <t xml:space="preserve">CATETER DE IMPLANTACION PARA ADMINISTRACION DE QUIMIOTERAPIA NEONATAL Y PEDIATRICO  </t>
  </si>
  <si>
    <t xml:space="preserve">MATERIAL REABSORBIBLE PARA CORRECCION DE CRANEOSINOSTOSIS </t>
  </si>
  <si>
    <t xml:space="preserve">OTROS DISPOSITIVOS PARA EL  SERVICIO DE HEMODINAMIA </t>
  </si>
  <si>
    <t xml:space="preserve">HEMODINAMIA CARDIOLOGIA PEDIATRICA </t>
  </si>
  <si>
    <t xml:space="preserve">CARTUCHO PARA ANALISIS DE GASES SANGUINEOS GASES ELECTROLITOS GLUCOMETRIA Y LACTATO </t>
  </si>
  <si>
    <t xml:space="preserve">CATETER URETERAL PARA EL SERVICIO DE UROLOGIA PEDIATRICOS  </t>
  </si>
  <si>
    <t xml:space="preserve">PROTESIS TESTICULARES  </t>
  </si>
  <si>
    <t xml:space="preserve">FILTROS PARA NEUMOINSUFLADOR Y FUNDAS PARA ECO-CARDIOGRAFO </t>
  </si>
  <si>
    <t xml:space="preserve">SISTEMA BALON NEUMOOCLUSOR CON COPA Y PUNTAS MANIPULADORAS  </t>
  </si>
  <si>
    <t xml:space="preserve">ASAS PARA HISTEROSCOPIA  </t>
  </si>
  <si>
    <t xml:space="preserve">ASAS PARA COLPOSCOPIA </t>
  </si>
  <si>
    <t xml:space="preserve">CATETERES INVASIVOS PEDIATRICOS </t>
  </si>
  <si>
    <t xml:space="preserve">CLIPS PARA ANEURISMAS CEREBRALES, CON CLIP DE BLOQUEO </t>
  </si>
  <si>
    <t xml:space="preserve">SONDAS NASOGRÁSTRICAS Y NELATÓN  </t>
  </si>
  <si>
    <t xml:space="preserve">HOJAS PARA BISTURÌ </t>
  </si>
  <si>
    <t xml:space="preserve">INSUMOS CIRUGIA CARDIOVASCULAR, CIRCULACIÓN EXTRACORPOREA  </t>
  </si>
  <si>
    <t xml:space="preserve">INSUMOS GINECOLOGIA </t>
  </si>
  <si>
    <t xml:space="preserve">URETEROSCOPIOS FLEXIBLES DESCARTABLES  </t>
  </si>
  <si>
    <t xml:space="preserve">INSUMOS NEURO - ENDOVASCULAR </t>
  </si>
  <si>
    <t xml:space="preserve">EQUIPO BOMBA Y TRANSDUCTORES PARA URODINAMIA  </t>
  </si>
  <si>
    <t xml:space="preserve">INSUMOS CIRUGIA PEDIATRICA  </t>
  </si>
  <si>
    <t xml:space="preserve">SOPORTE SERVICIO DE UROLOGIA  I </t>
  </si>
  <si>
    <t xml:space="preserve">SOPORTE SERVICIO DE UROLOGIA  II </t>
  </si>
  <si>
    <t xml:space="preserve">SISTEMA DE STENT MONTADO SOBRE BALON  </t>
  </si>
  <si>
    <t xml:space="preserve">DISPOSITIVOS E INSUMOS PARA MANEJO DE INFECCIONES (INTRACAVIDAD Y HERIDAS   </t>
  </si>
  <si>
    <t xml:space="preserve">MANTAS PARA HIPOTERMIA SERVICIO DE PEDIATRIA  </t>
  </si>
  <si>
    <t xml:space="preserve">INSUMOS Y DISPOSITIVOS  MEDICOS COMPATIBLES  CON  LOS EQUIPOS  CONSTELLATION Y CENTURION </t>
  </si>
  <si>
    <t>NEUMOLOGIA</t>
  </si>
  <si>
    <t>TOTAL PRECIO DE REFERENCIA LOTE No. 54</t>
  </si>
  <si>
    <t xml:space="preserve">TOTAL </t>
  </si>
  <si>
    <t xml:space="preserve">CÓDIGO UNSPCS </t>
  </si>
  <si>
    <t>42291709-
42291604</t>
  </si>
  <si>
    <t>42296005
42294700</t>
  </si>
  <si>
    <t>42296005
42294701</t>
  </si>
  <si>
    <t>42296005
42294702</t>
  </si>
  <si>
    <t>42296005
42294703</t>
  </si>
  <si>
    <t>42296005
42294704</t>
  </si>
  <si>
    <t>42296005
42294705</t>
  </si>
  <si>
    <t>42296005
42294706</t>
  </si>
  <si>
    <t>42296005
42294707</t>
  </si>
  <si>
    <t>42296005
42294743</t>
  </si>
  <si>
    <t>42296005
42294714</t>
  </si>
  <si>
    <t>42296005
42294715</t>
  </si>
  <si>
    <t>42296005
42294716</t>
  </si>
  <si>
    <t>42296005
42294717</t>
  </si>
  <si>
    <t>42296005
42294718</t>
  </si>
  <si>
    <t>42296005
42294719</t>
  </si>
  <si>
    <t>42296005
42294720</t>
  </si>
  <si>
    <t>42296005
42294721</t>
  </si>
  <si>
    <t>42296005
42294722</t>
  </si>
  <si>
    <t>42296005
42294723</t>
  </si>
  <si>
    <t>42296005
42294724</t>
  </si>
  <si>
    <t>42296005
42294725</t>
  </si>
  <si>
    <t>42296005
42294726</t>
  </si>
  <si>
    <t>42296005
42294727</t>
  </si>
  <si>
    <t>42296005
42294728</t>
  </si>
  <si>
    <t>42296005
42294729</t>
  </si>
  <si>
    <t>42296005
42294730</t>
  </si>
  <si>
    <t>42296005
42294731</t>
  </si>
  <si>
    <t>42296005
42294732</t>
  </si>
  <si>
    <t>42296005
42294733</t>
  </si>
  <si>
    <t>42296005
42294734</t>
  </si>
  <si>
    <t>42296005
42294735</t>
  </si>
  <si>
    <t>42296005
42294736</t>
  </si>
  <si>
    <t>42296005
42294737</t>
  </si>
  <si>
    <t>42296005
42294738</t>
  </si>
  <si>
    <t>42296005
42294739</t>
  </si>
  <si>
    <t>42296005
42294740</t>
  </si>
  <si>
    <t>42296005
42294741</t>
  </si>
  <si>
    <t>42296005
42294742</t>
  </si>
  <si>
    <t>42143301
42221500</t>
  </si>
  <si>
    <t>42322106
42296100</t>
  </si>
  <si>
    <t>42294712
41116000
41111500</t>
  </si>
  <si>
    <t>42294213-42294916</t>
  </si>
  <si>
    <t xml:space="preserve">42142703
42294800
</t>
  </si>
  <si>
    <t>42203405-
42142800</t>
  </si>
  <si>
    <t>42203403-
42295100</t>
  </si>
  <si>
    <t>42203406-
42295100</t>
  </si>
  <si>
    <t>42295400 
42295500</t>
  </si>
  <si>
    <t>42231602
42294901</t>
  </si>
  <si>
    <t xml:space="preserve">42292900  
42311900  
42312600                                 42293900 </t>
  </si>
  <si>
    <t>42294513
42294500</t>
  </si>
  <si>
    <t xml:space="preserve">TUBO VALVULADO #27 ORIFICIO ÁREA GEOMÉTRICO  3.67MM ANGULO DE APERTURA 85° GRADIENTES IN VIVO 5.7 MM HG  DIAMETRO ORIFICIO  INTERNO 22.3MM ORIFICIO INTERIOR DEL INGERTO 30MM   MATERIAL VALVULA MECANICA 21 DE CARBON PIRROLITICO   TUBO EN MATERIAL DE POLIESTE.  Y/O CON DISPONIBILIDAD DE ELEMENTO O BATERIA ESTERIL DESECHABLE  OPERADA CON CAUTERIO (QUEMADOR O CAUNTÍN) PARA CORTE DE INJERTO </t>
  </si>
  <si>
    <t>EXPANSORES TISULARES EN 
SILICONA DE DIFERENTES FORMAS (REDONDO, RECTANGULAR, Y/O CROSSANT,)</t>
  </si>
  <si>
    <t xml:space="preserve">EXPANSORES TISULARES EN 
SILICONA DE DIFERENTES FORMAS (REDONDO, RECTANGULAR Y/O  CROSSANT) </t>
  </si>
  <si>
    <t xml:space="preserve">SISTEMA DE LIBERACION CONTROLADA PARA COILS </t>
  </si>
  <si>
    <t xml:space="preserve">SISTEMA DE LIBERACION CONTOLADA PARA COILS </t>
  </si>
  <si>
    <t>CATETER IMPLANTABLE NEONATAL RADIOPACO DE 4,5 A 5,5 FR. CATETER EN SILICONA O POLIEURETANO, TAMBOR EN TITANEO O POLISULFONA. FLUJO DE 14 ML POR MINUTO CON AGUJA DE 18 G Y/O 8 ML POR MINUTO CON AGUJA DE 22 G, LONGITUD DEL CATETER ENTRE 60 CMS A  80 CMS   CM CATETER COMPUESTO DE: (PUERTO DE ACCESO EN POLISULFONA, CROMO/COBALTO, ACERO INOXIDABLE SILICONA POLIURETANO CON CONECTORES CATETER VENOSO, AGUJAS CON ALAS POARA ADMINISTRACION DE QUIMIOTERAPIA,  ANILLO DE CONEXIÓN, ELEVADOR VENOSO, AGUJA CON ALAS. TORNILLO, EXPANSOR Y DILATADOR COMPATIBLE CON CATETER CUENTA CON GUIA HIDROFILICA  Y/O METALICA COMPATIBLE CON CATETER</t>
  </si>
  <si>
    <t>CARTUCHO PARA ANALISIS DE GASES SANGUINEOS GASES ELECTROLITOS GLUCOMETRIA Y LACTATO</t>
  </si>
  <si>
    <t>DISPOSITIVO DE FIJACIÓN DE CINTA TRANSOBTURADORA</t>
  </si>
  <si>
    <t>DISPOSITIVO DE FIJACIÓN PARA CINTA TRANSVAGINAL</t>
  </si>
  <si>
    <t xml:space="preserve">DISPOSITIVO DE FIJACIÓN PARA CINTA TRANSVAGINAL COMPATIBLE CON CINTA  ( AGUJA) 
</t>
  </si>
  <si>
    <t>CINTA DE INCONTINENCIA TRANSVAGINAL</t>
  </si>
  <si>
    <t xml:space="preserve">EMPAQUE INDIVIDUAL No. 0 INFANTE, 50MM EN PVC O POLIPROPILENO GRADO MEDICO ATOXICO , TRANSPARENTE O SEMITRANSPARENTE SUPERFICIE LISA, ANILLO MORDEDOR PARA EVITAR OCLUSION ACCIDENTAL </t>
  </si>
  <si>
    <t xml:space="preserve">EMPAQUE INDIVIDUAL No. 1  NIÑO PEQUEÑO, 60MMEN PVC O POLIPROPILENO GRADO MEDICO ATOXICO , TRANSPARENTE SUPERFICIE LISA, ANILLO MORDEDOR PARA EVITAR OCLUSION ACCIDENTAL </t>
  </si>
  <si>
    <t xml:space="preserve">EMPAQUE INDIVIDUAL No. 2 NIÑO, 70MM EN PVC O POLIPROPILENO GRADO MEDICO ATOXICO , TRANSPARENTE SUPERFICIE LISA, ANILLO MORDEDOR PARA EVITAR OCLUSION ACCIDENTAL </t>
  </si>
  <si>
    <t xml:space="preserve">EMPAQUE INDIVIDUAL No. 3 ADULTO PEQUEÑO 80MM, EN PVC O POLIPROPILENO GRADO MEDICO ATOXICO , TRANSPARENTE SUPERFICIE LISA, ANILLO MORDEDOR PARA EVITAR OCLUSION ACCIDENTAL </t>
  </si>
  <si>
    <t xml:space="preserve">EMPAQUE INDIVIDUAL No. 4 ADULTO MEDIANO 90MM EN PVC O POLIPROPILENO GRADO MEDICO ATOXICO , TRANSPARENTE SUPERFICIE LISA, ANILLO MORDEDOR PARA EVITAR OCLUSION ACCIDENTAL </t>
  </si>
  <si>
    <t xml:space="preserve">EMPAQUE INDIVIDUAL No. 5 ADULTO GRANDE, 100MMEN PVC  O POLIPROPILENO GRADO MEDICO ATOXICO , TRANSPARENTE SUPERFICIE LISA, ANILLO MORDEDOR PARA EVITAR OCLUSION ACCIDENTAL </t>
  </si>
  <si>
    <t>GUIAS DE INTUBACION DE  14 FR / 4.6MM DE DIAMETR FABRICADAS EN ALUMINIO CON RECUBRIMIENTO EN PVC O POLIPROPILENO - PARA TET &gt;5.5MM, ADULTO</t>
  </si>
  <si>
    <t xml:space="preserve">AGUJAS E INTRODUCTORES  DIAGNÓSTICOS PARA EL SERVICIO DE HEMODINAMIA, RADIOLOGIA, VASCULAR Y NEUROCIRUGIA  </t>
  </si>
  <si>
    <t xml:space="preserve">PROTESIS VASCULARES PERIFERICOS  PTFE </t>
  </si>
  <si>
    <t>LOTE No. 19</t>
  </si>
  <si>
    <t xml:space="preserve">DISPOSITIVO DESCARTABLE PARA OCLUSIÓN VASCULAR  </t>
  </si>
  <si>
    <t>LOTE No. 20</t>
  </si>
  <si>
    <t>LOTE No. 21</t>
  </si>
  <si>
    <t>LOTE No. 22</t>
  </si>
  <si>
    <t>LOTE No. 23</t>
  </si>
  <si>
    <t>LOTE No. 24</t>
  </si>
  <si>
    <t>LOTE No. 25</t>
  </si>
  <si>
    <t>LOTE No. 26</t>
  </si>
  <si>
    <t>LOTE No. 27</t>
  </si>
  <si>
    <t>LOTE No. 28</t>
  </si>
  <si>
    <t>LOTE No. 29</t>
  </si>
  <si>
    <t>LOTE No. 30</t>
  </si>
  <si>
    <t>LOTE No. 31</t>
  </si>
  <si>
    <t>LOTE No. 32</t>
  </si>
  <si>
    <t>LOTE No. 33</t>
  </si>
  <si>
    <t>LOTE No. 34</t>
  </si>
  <si>
    <t>LOTE No. 35</t>
  </si>
  <si>
    <t>LOTE No. 36</t>
  </si>
  <si>
    <t xml:space="preserve">INSUMOS NEUROCIRUGIA III </t>
  </si>
  <si>
    <t xml:space="preserve">INSUMOS NEUROCIRUGIA I ENDOVASCULAR  </t>
  </si>
  <si>
    <t xml:space="preserve">INSUMOS CIRUGIA CARDIOVASCULAR ACCESORIOS PARA  COLOCACIÓN DE PROTESIS VALVULARES  </t>
  </si>
  <si>
    <t xml:space="preserve">ELECTRODO TRANSVENOSO PARA MARCAPASOS </t>
  </si>
  <si>
    <t>LOTE No. 37</t>
  </si>
  <si>
    <t xml:space="preserve">SISTEMA DE CIERRE MEDIANTE SUTURA PERCUTANEA PARA VASCULAR  </t>
  </si>
  <si>
    <t xml:space="preserve">INJERTOS DE ARCO AORTICO  Y PARCHES DE PERICARDIO </t>
  </si>
  <si>
    <t>LOTE No. 38</t>
  </si>
  <si>
    <t xml:space="preserve">CATETER RECTAL PARA URODINAMIA </t>
  </si>
  <si>
    <t>VALVULAS AORTICAS Y MITRALES BIOLOGICAS DE PERICARDIO PORCINO</t>
  </si>
  <si>
    <t>ENDOLUMINAR CHANDELLIER 25 ga</t>
  </si>
  <si>
    <t xml:space="preserve">ENDOLUMINAR CHANDELLIER 25 ga </t>
  </si>
  <si>
    <t xml:space="preserve">ENDOLUMINAR ANGULOAMPLIO 25 ga </t>
  </si>
  <si>
    <t>PROTESIS VASCULARES PERIFERICOSPTFE+</t>
  </si>
  <si>
    <t>ANILLOS DE TENSIÓN CAPSULAR DIÁMETROS 11, 12 Y 13 MM</t>
  </si>
  <si>
    <t>LOTE No. 52</t>
  </si>
  <si>
    <t>LENTE INTRAOCULAR DE AFAQUIA DE FIJACION/ENCLAVAMIENTO IRIDIANO</t>
  </si>
  <si>
    <t>LENTES INTRAOCULARES RIGIDOS</t>
  </si>
  <si>
    <t>LENTES INTRAOCULAR FAQUICO DE CAMARA ANTERIOR</t>
  </si>
  <si>
    <t>LOTE No. 53</t>
  </si>
  <si>
    <t>PROTESIS VASCULAR RECTA DE POLIESTER   DE 8MM X 60 A 70 CM</t>
  </si>
  <si>
    <t xml:space="preserve">PROTESIS VASCULAR RECTA DE POLIESTER CON IMPREGNACION DE COLAGENO SIN ALDEIDOS NI ISOCIANATOS CON ENGARCE CONCENTRICO  CALIBRE 8 MM, LONGITUD 15 A 30 CMS </t>
  </si>
  <si>
    <t>PROTESIS VASCULAR 
EN POLIESTER  RECTA DE 16MMX20  A 30CM</t>
  </si>
  <si>
    <t>PROTESIS VASCULAR RECTA DE POLIESTER CON IMPREGNACION DE COLAGENO SIN ALDEIDOS NI ISOCIANATOS CON ENGARCE CONCENTRICO  DE 16MMX 15 A 30 CM
POROSIDAD CERO TEJIDO TIPO KNITTED (AORTA ABDOMINAL)</t>
  </si>
  <si>
    <t>PROTESIS VASCULAR EN 
POLIESTER  RECTA DE 18MMX 25A 40 CM</t>
  </si>
  <si>
    <t>PROTESIS VASCULAR  RECTA DE POLIESTER CON IMPREGNACION DE COLAGENO SIN ALDEIDOS NI ISOCIANATOS CON ENGARCE CONCENTRICO DE 18MMX 15 A 30 CM
POROSIDAD CERO TEJIDO TIPO KNITTED (AORTA ABDOMINAL)</t>
  </si>
  <si>
    <t>PROTESIS VASCULAR EN POLIESTER 
RECTA DE 20MMX20 A 30  CM</t>
  </si>
  <si>
    <t>PROTESIS VASCULAR RECTA DE POLIESTER CON IMPREGNACION DE COLAGENO SIN ALDEIDOS NI ISOCIANATOS CON ENGARCE CONCENTRICO DE 20MMX 15 A 30CM
POROSIDAD CERO TEJIDO TIPO KNITTED (AORTA ABDOMINAL)</t>
  </si>
  <si>
    <t>PROTESIS VASCULAR RECTA DE POLIESTER  DE 22MM X 25CM</t>
  </si>
  <si>
    <t xml:space="preserve"> PROTESIS VASCULAR RECTA DE POLIESTER  DE CALIBRE 22 MM. LONGUITUD 25 CMS  
POROSIDAD CERO TEJIDO TIPO WOVEN  (AORTA TORACICA)</t>
  </si>
  <si>
    <t>PROTESIS VASCULAR RECTA DE POLIESTER N DE 24MM X 15 A 30CM</t>
  </si>
  <si>
    <t>PROTESIS VASCULAR RECTA DE POLIESTER  DE CALIBRE 24 MM. LONGUITUD DE 15 A 30 CMS  
POROSIDAD CERO TEJIDO TIPO WOVEN  (AORTA TORACICA)</t>
  </si>
  <si>
    <t>PROTESIS VASCULAR RECTA DE POLIESTER  DE 26MM X 15 A 30CM</t>
  </si>
  <si>
    <t>PROTESIS VASCULAR RECTA DE POLIESTER  DE CALIBRE 26 MM. LONGUITUD DE 15 A 30 CMS  
POROSIDAD CERO TEJIDO TIPO WOVEN  (AORTA TORACICA)</t>
  </si>
  <si>
    <t>PROTESIS VASCULAR RECTA DE POLIESTER  DE 28MM X 15 A 30 CM</t>
  </si>
  <si>
    <t>PROTESIS VASCULAR RECTA DE POLIESTER  DE CALIBRE 28 MM. LONGUITUD 15 A 30 CMS  POROSIDAD CERO TEJIDO TIPO WOVEN  (AORTA TORACICA)</t>
  </si>
  <si>
    <t>PROTESIS VASCULAR RECTA DE POLIESTER DE 30MM X 15 A 30 CM</t>
  </si>
  <si>
    <t>PROTESIS VASCULAR RECTA DEPOLIESTER  DE CALIBRE 30 MM. LONGUITUD 15 A 30 CMS  POROSIDAD CERO TEJIDO TIPO WOVEN  (AORTA TORACICA)</t>
  </si>
  <si>
    <t>PROTESIS VASCULAR RECTA DE POLIESTER DE 32 MM X 15 A 30 CM</t>
  </si>
  <si>
    <t>PROTESIS VASCULAR RECTA DE POLIESTER  DE 32 MM X 15 A 30 CM</t>
  </si>
  <si>
    <t>PROTESIS VASCULAR BIFURCADA EN POLIESTER  DE  14 X7MM X40 A 50 CM</t>
  </si>
  <si>
    <t xml:space="preserve">PROTESIS VASCULAR BIFURCADA DE POLIESTER CON IMPREGNACION DE COLAGENO SIN ALDEIDOS NI ISOCIANATOS CON ENGARCE CONCENTRICO ,  CALIBRE 14 X 7MM, LONGITUD 405 CMS, </t>
  </si>
  <si>
    <t>PROTESIS VASCULAR BIFURCADA EN POLIESTER   DE 16 X 8MM X 40 A 50 CM</t>
  </si>
  <si>
    <t>PROTESIS VASCULAR BIFURCADA DE POLIESTER CON IMPREGNACION DE COLAGENO SIN ALDEIDOS NI ISOCIANATOS CON ENGARCE CONCENTRICO ,  DE 16 X 8MM X 45 CMS</t>
  </si>
  <si>
    <t>PROTESIS VASCULAR BIFURCADA EN POLIESTER  DE 18 X 9MM X 40 A 50 CM</t>
  </si>
  <si>
    <t>PROTESIS VASCULAR BIFURCADA DE POLIESTER CON IMPREGNACION DE COLAGENO SIN ALDEIDOS NI ISOCIANATOS CON ENGARCE CONCENTRICO , 18 X 9MM X 45 CMS</t>
  </si>
  <si>
    <t>PROTESIS VASCULAR BIFURCADA EN POLIESTER  DE 20 X 10MM X 40 A 50 CM CM.</t>
  </si>
  <si>
    <t xml:space="preserve">PROTESIS VASCULAR BIFURCADA DE POLIESTER CON IMPREGNACION DE COLAGENO SIN ALDEIDOS NI ISOCIANATOS CON ENGARCE CONCENTRICO , 20 X 10MM X 45 CMS. </t>
  </si>
  <si>
    <t>PROTESIS VASCULAR BIFURCADA EN POLIESTER DE 22 X 11MM X 40 A 50 CM CM.</t>
  </si>
  <si>
    <t xml:space="preserve">PROTESIS VASCULAR BIFURCADA DE POLIESTER CON IMPREGNACION DE COLAGENO SIN ALDEIDOS NI ISOCIANATOS CON ENGARCE CONCENTRICO , DE 22 X 11MM X 45 CMS. </t>
  </si>
  <si>
    <t xml:space="preserve">ASA PARA COLPOSCOPIA CON EQUIPO EN APOYO TECNOLOGICO </t>
  </si>
  <si>
    <t xml:space="preserve">TRANSDUCTORES DE PRESION DESECHABLE PARA URODINAMIA </t>
  </si>
  <si>
    <t>PROBES O AGUJAS NEUMÁTICAS</t>
  </si>
  <si>
    <t>TRANSDUCTORES DE PRESION DESECHABLE PARA URODINAMIA</t>
  </si>
  <si>
    <t>TOTAL PRECIO LOTE No. 1</t>
  </si>
  <si>
    <t>TOTAL PRECIO LOTE No. 2</t>
  </si>
  <si>
    <t>TOTAL PRECIO LOTE No. 3</t>
  </si>
  <si>
    <t>TOTAL PRECIO LOTE No. 4</t>
  </si>
  <si>
    <t>TOTAL PRECIO LOTE No. 5</t>
  </si>
  <si>
    <t>TOTAL PRECIO LOTE No. 6</t>
  </si>
  <si>
    <t>TOTAL PRECIO LOTE No. 7</t>
  </si>
  <si>
    <t>TOTAL PRECIO LOTE No. 8</t>
  </si>
  <si>
    <t>TOTAL PRECIO LOTE No. 9</t>
  </si>
  <si>
    <t>TOTAL PRECIO LOTE No. 10</t>
  </si>
  <si>
    <t>TOTAL PRECIO LOTE No. 11</t>
  </si>
  <si>
    <t>TOTAL PRECIO LOTE No. 12</t>
  </si>
  <si>
    <t>TOTAL PRECIO LOTE No. 13</t>
  </si>
  <si>
    <t>TOTAL PRECIO LOTE No. 14</t>
  </si>
  <si>
    <t>TOTAL PRECIO LOTE No. 15</t>
  </si>
  <si>
    <t>TOTAL PRECIO LOTE No. 16</t>
  </si>
  <si>
    <t>TOTAL PRECIO LOTE No. 17</t>
  </si>
  <si>
    <t>TOTAL PRECIO LOTE No. 18</t>
  </si>
  <si>
    <t>TOTAL PRECIO LOTE No. 19</t>
  </si>
  <si>
    <t>TOTAL PRECIO LOTE No. 20</t>
  </si>
  <si>
    <t>TOTAL PRECIO LOTE No. 21</t>
  </si>
  <si>
    <t>TOTAL PRECIO LOTE No. 22</t>
  </si>
  <si>
    <t>TOTAL PRECIO LOTE No. 23</t>
  </si>
  <si>
    <t>TOTAL PRECIO LOTE No. 24</t>
  </si>
  <si>
    <t>TOTAL PRECIO LOTE No. 25</t>
  </si>
  <si>
    <t>TOTAL PRECIO LOTE No. 26</t>
  </si>
  <si>
    <t>TOTAL PRECIO LOTE No. 27</t>
  </si>
  <si>
    <t>TOTAL PRECIO LOTE No. 28</t>
  </si>
  <si>
    <t>TOTAL PRECIO LOTE No. 29</t>
  </si>
  <si>
    <t>TOTAL PRECIO LOTE No. 30</t>
  </si>
  <si>
    <t>TOTAL PRECIO LOTE No. 31</t>
  </si>
  <si>
    <t>TOTAL PRECIO LOTE No. 32</t>
  </si>
  <si>
    <t>TOTAL PRECIO LOTE No. 33</t>
  </si>
  <si>
    <t>TOTAL PRECIO LOTE No. 34</t>
  </si>
  <si>
    <t>TOTAL PRECIO LOTE No. 35</t>
  </si>
  <si>
    <t>TOTAL PRECIO LOTE No. 36</t>
  </si>
  <si>
    <t>TOTAL PRECIO LOTE No. 37</t>
  </si>
  <si>
    <t>TOTAL PRECIO LOTE No. 38</t>
  </si>
  <si>
    <t>TOTAL PRECIO LOTE No. 39</t>
  </si>
  <si>
    <t>TOTAL PRECIO LOTE No. 40</t>
  </si>
  <si>
    <t>TOTAL PRECIO LOTE No. 41</t>
  </si>
  <si>
    <t>TOTAL PRECIO  LOTE No. 42</t>
  </si>
  <si>
    <t>TOTAL PRECIO LOTE No. 43</t>
  </si>
  <si>
    <t>TOTAL PRECIO  LOTE No. 44</t>
  </si>
  <si>
    <t>TOTAL PRECIO A LOTE No. 45</t>
  </si>
  <si>
    <t>TOTAL PRECIO LOTE No. 46</t>
  </si>
  <si>
    <t>TOTAL PRECIO A LOTE No. 47</t>
  </si>
  <si>
    <t>TOTAL PRECIO LOTE No. 48</t>
  </si>
  <si>
    <t>TOTAL PRECIO LOTE No. 49</t>
  </si>
  <si>
    <t>TOTAL PRECIO LOTE No. 50</t>
  </si>
  <si>
    <t>TOTAL PRECIO LOTE No. 51</t>
  </si>
  <si>
    <t>TOTAL PRECIO LOTE No. 52</t>
  </si>
  <si>
    <t>TOTAL PRECIO LOTE No. 53</t>
  </si>
  <si>
    <t>TOTAL PRECIO LOTE No. 55</t>
  </si>
  <si>
    <t>CTO. 1436-2018 MEDTRONIC PRECIOS 2022</t>
  </si>
  <si>
    <t xml:space="preserve">VALVULAS AORTICAS MECANICAS Y MITRALES BIOLOGICAS Y MECANICAS DE PERICARDIO PORCINO, ANILLOS Y TUBOS VALVULADOS </t>
  </si>
  <si>
    <t>PRECIOS HISTORICOS ENTIDAD</t>
  </si>
  <si>
    <t>MEDIREX</t>
  </si>
  <si>
    <t>CTO. 1444-2018 G BARCO PRECIOS 2022</t>
  </si>
  <si>
    <t>CTO. 1445-2018 PROKONTROL PRECIOS 2022</t>
  </si>
  <si>
    <t>CTO. 089-2020 KAIKA PRECIOS 2022</t>
  </si>
  <si>
    <t>CTO. 1434-2018 JOHNSON &amp; JOHNSON PRECIO 2022</t>
  </si>
  <si>
    <t xml:space="preserve">SISTEMA DE LIBERACION CONTROLADA PARA COLIS </t>
  </si>
  <si>
    <t xml:space="preserve">SISTEMA DE LIBERACION CONTOLADA PARA COLIS </t>
  </si>
  <si>
    <t>CTO. 1447-2018 VYGON COLOMBIA PRECIOS 2022</t>
  </si>
  <si>
    <t>CTO. 1448-2018 W LORENZ PRECIOS 2022</t>
  </si>
  <si>
    <t>CTO. 316-2019 Y 088-2020 WORLD MEDICAL PRECIOS 2022</t>
  </si>
  <si>
    <t>PRECIOS HISTORICO ENTIDAD</t>
  </si>
  <si>
    <t>CTO. 069-2022 ST JUDE
CTO. 204-2020 ST JUDE PRECIOS 2022</t>
  </si>
  <si>
    <t>CTO. 1450-2018 SIEMENS PRECIOS 2022</t>
  </si>
  <si>
    <t>PROTESIS VASCULAR RECTA DE DACRON  DE 8MM X 60 A 70 CM</t>
  </si>
  <si>
    <t>PROTESIS VASCULARRECTA DE DACRON  CALIBRE 8 MM, LONGITUD 60 A 70 CMS .POROSIDAD CERO . TEJIDO TIPO KNITTED (AORTA ABDOMINAL). GELATINIZADA.SET DE 8-18MM.</t>
  </si>
  <si>
    <t>PROTESIS VASCULAR 
EN DACRON RECTA DE 16MMX20  A 30CM</t>
  </si>
  <si>
    <t>PROTESIS VASCULAR EN DACRON RECTA DE 16MMX20 A 30 CM
POROSIDAD CERO TEJIDO TIPO KNITTED (AORTA ABDOMINAL)</t>
  </si>
  <si>
    <t>PROTESIS VASCULAR EN 
DACRON RECTA DE 18MMX 25A 40 CM</t>
  </si>
  <si>
    <t>PROTESIS VASCULAR EN DACRON RECTA DE 18MMX 25 A 40 CM
POROSIDAD CERO TEJIDO TIPO KNITTED (AORTA ABDOMINAL)</t>
  </si>
  <si>
    <t>PROTESIS VASCULAR EN 
DACRON RECTA DE 20MMX20 A 30  CM</t>
  </si>
  <si>
    <t>PROTESIS VASCULAR EN DACRON RECTA DE 20MMX20 A 30CM
POROSIDAD CERO TEJIDO TIPO KNITTED (AORTA ABDOMINAL)</t>
  </si>
  <si>
    <t>PROTESIS VASCULAR RECTA DE DACRON DE 22MM X 25CM</t>
  </si>
  <si>
    <t xml:space="preserve"> PROTESIS VASCULAR RECTA DE DACRON DE CALIBRE 22 MM. LONGUITUD 25 CMS  
POROSIDAD CERO TEJIDO TIPO WOVEN  (AORTA TORACICA)</t>
  </si>
  <si>
    <t>PROTESIS VASCULAR RECTA DE DACRON DE 24MM X 15 A 30CM</t>
  </si>
  <si>
    <t>PROTESIS VASCULAR RECTA DE DACRON DE CALIBRE 24 MM. LONGUITUD DE 15 A 30 CMS  
POROSIDAD CERO TEJIDO TIPO WOVEN  (AORTA TORACICA)</t>
  </si>
  <si>
    <t>PROTESIS VASCULAR RECTA DE DACRON DE 26MM X 15 A 30CM</t>
  </si>
  <si>
    <t>PROTESIS VASCULAR RECTA DE DACRON DE CALIBRE 26 MM. LONGUITUD DE 15 A 30 CMS  
POROSIDAD CERO TEJIDO TIPO WOVEN  (AORTA TORACICA)</t>
  </si>
  <si>
    <t>PROTESIS VASCULAR RECTA DE DACRON DE 28MM X 15 A 30 CM</t>
  </si>
  <si>
    <t>PROTESIS VASCULAR RECTA DE DACRON DE CALIBRE 28 MM. LONGUITUD 15 A 30 CMS  POROSIDAD CERO TEJIDO TIPO WOVEN  (AORTA TORACICA)</t>
  </si>
  <si>
    <t>PROTESIS VASCULAR RECTA DE DACRON DE 30MM X 15 A 30 CM</t>
  </si>
  <si>
    <t>PROTESIS VASCULAR RECTA DE DACRON DE CALIBRE 30 MM. LONGUITUD 15 A 30 CMS  POROSIDAD CERO TEJIDO TIPO WOVEN  (AORTA TORACICA)</t>
  </si>
  <si>
    <t>PROTESIS VASCULAR RECTA DE DACRON DE 32 MM X 15 A 30 CM</t>
  </si>
  <si>
    <t>PROTESIS VASCULAR BIFURCADA EN DACRON DE  14 X7MM X40 A 50 CM</t>
  </si>
  <si>
    <t xml:space="preserve">PROTESIS VASCULAR BIFURCADA EN DACRON ,  CALIBRE 14 X 7MM, LONGITUD 40 A 50 CMS, BIFURCADA,  CERO POROSIDAD. </t>
  </si>
  <si>
    <t>PROTESIS VASCULAR BIFURCADA EN DACRON  DE 16 X 8MM X 40 A 50 CM</t>
  </si>
  <si>
    <t>PROTESIS VASCULAR BIFURCADA EN DACRON  DE 16 X 8MM X 40 A 50 CM CERO POROSIDAD</t>
  </si>
  <si>
    <t>PROTESIS VASCULAR BIFURCADA EN DACRON  DE 18 X 9MM X 40 A 50 CM</t>
  </si>
  <si>
    <t xml:space="preserve">PROTESIS VASCULAR BIFURCADA EN DACRON  DE 18 X 9MM X 40 A 50 CM CERO POROSIDAD </t>
  </si>
  <si>
    <t>PROTESIS VASCULAR BIFURCADA EN DACRON DE 20 X 10MM X 40 A 50 CM CM.</t>
  </si>
  <si>
    <t xml:space="preserve">PROTESIS VASCULAR BIFURCADA EN DACRON DE 20 X 10MM X 40 A 50 CM CM CERO POROSIDAD </t>
  </si>
  <si>
    <t>PROTESIS VASCULAR BIFURCADA EN DACRON DE 22 X 11MM X 40 A 50 CM CM.</t>
  </si>
  <si>
    <t xml:space="preserve">PROTESIS VASCULAR BIFURCADA EN DACRON DE 22 X 11MM X 40 A 50 CM CM CERO POROSIDAD </t>
  </si>
  <si>
    <t>CTO. 1441-2018 BIOTRONITECH PRECIOS 2022</t>
  </si>
  <si>
    <t>CTO. 257-2022 JEXA</t>
  </si>
  <si>
    <t>CTO. 419-2019 M&amp;M EQUIPOS PRECIOS 2022</t>
  </si>
  <si>
    <t>CTO. 062-2022 RP MEDICAS</t>
  </si>
  <si>
    <t>CTO. 1456-2018 QUIRURGICOS PRECIOS 2022</t>
  </si>
  <si>
    <t>CTO. 1457-2018 BIOCLINICOS PRECIOS 2022</t>
  </si>
  <si>
    <t>PRECIO HISTORICOS ENTIDAD</t>
  </si>
  <si>
    <t>CTO. 1458-2018 CTP MEDICAS PRECIO 2022</t>
  </si>
  <si>
    <t xml:space="preserve">EMPAQUE INDIVIDUAL No. 0 INFANTE, 50MM EN PVC GRADO MEDICO ATOXICO , TRANSPARENTE SUPERFICIE LISA, ANILLO MORDEDOR PARA EVITAR OCLUSION ACCIDENTAL </t>
  </si>
  <si>
    <t xml:space="preserve">EMPAQUE INDIVIDUAL No. 1  NIÑO PEQUEÑO, 60MMEN PVC GRADO MEDICO ATOXICO , TRANSPARENTE SUPERFICIE LISA, ANILLO MORDEDOR PARA EVITAR OCLUSION ACCIDENTAL </t>
  </si>
  <si>
    <t xml:space="preserve">EMPAQUE INDIVIDUAL No. 2 NIÑO, 70MM EN PVC GRADO MEDICO ATOXICO , TRANSPARENTE SUPERFICIE LISA, ANILLO MORDEDOR PARA EVITAR OCLUSION ACCIDENTAL </t>
  </si>
  <si>
    <t xml:space="preserve">EMPAQUE INDIVIDUAL No. 3 ADULTO PEQUEÑO 80MM, EN PVC GRADO MEDICO ATOXICO , TRANSPARENTE SUPERFICIE LISA, ANILLO MORDEDOR PARA EVITAR OCLUSION ACCIDENTAL </t>
  </si>
  <si>
    <t xml:space="preserve">EMPAQUE INDIVIDUAL No. 4 ADULTO MEDIANO 90MM EN PVC GRADO MEDICO ATOXICO , TRANSPARENTE SUPERFICIE LISA, ANILLO MORDEDOR PARA EVITAR OCLUSION ACCIDENTAL </t>
  </si>
  <si>
    <t xml:space="preserve">EMPAQUE INDIVIDUAL No. 5 ADULTO GRANDE, 100MMEN PVC GRADO MEDICO ATOXICO , TRANSPARENTE SUPERFICIE LISA, ANILLO MORDEDOR PARA EVITAR OCLUSION ACCIDENTAL </t>
  </si>
  <si>
    <t>GUIAS DE INTUBACION DE  14 FR / 4.6MM DE DIAMETR FABRICADAS EN ALUMINIO CON RECUBRIMIENTO EN PVC. PARA TET &gt;5.5MM, ADULTO</t>
  </si>
  <si>
    <t>CTO. 1434-2018 JOHNSON &amp; JOHNSON PRECIOS 2022</t>
  </si>
  <si>
    <t>CTO. 417-2019 EXEL PRECIOS 2022</t>
  </si>
  <si>
    <t>CTO. 1454 SHERLEG PRECIOS 2022</t>
  </si>
  <si>
    <t>CTO. 042-2020 IMCOLMEDICA</t>
  </si>
  <si>
    <t>CTO. 1464-2018 MEQ TECNOLOGIA PRECIOS 2022</t>
  </si>
  <si>
    <t>CTO., 311-2021 NEFROMEDICAS PRECIOS 2022</t>
  </si>
  <si>
    <t>CTO. 176-2022 ABBOTT</t>
  </si>
  <si>
    <t>CTO. 114-2022 MEDTRONIC</t>
  </si>
  <si>
    <t>CTO. 274/2018 TECNOLOGIAS MÉDICAS PRECIOS 2022</t>
  </si>
  <si>
    <t>CTO. 132-2022 INNOVACIONES MEDICAS</t>
  </si>
  <si>
    <t>CTO. 082-2022 EQUITRONIC</t>
  </si>
  <si>
    <t>CTO. 028-2022 ALCON DE COLOMBIA</t>
  </si>
  <si>
    <t>CTO. 077-2022 PANAMERICAN</t>
  </si>
  <si>
    <t>CTO. 344-2021 ALCON DE COLOMBIA PRECIOS 2022
CTO. 076-2022 ANDREC SURGICAL
CTO. 130-2022 ANDREC SURGICAL
CTO. 232-2022 LENTECH
CTO. 078-2022 ALCON DE COLOMBIA PRECIOS 2022</t>
  </si>
  <si>
    <t>B BRAUN</t>
  </si>
  <si>
    <t>LIFE SUMIMED</t>
  </si>
  <si>
    <t>MEDTRONIC</t>
  </si>
  <si>
    <t>EDWARDS LIFESCIENCES</t>
  </si>
  <si>
    <t>GOTHAPLAST</t>
  </si>
  <si>
    <t>LM INSTRUMENTS</t>
  </si>
  <si>
    <t>EXEL MEDICAL</t>
  </si>
  <si>
    <t>ST. JUDE</t>
  </si>
  <si>
    <t>BIOTRONITECH</t>
  </si>
  <si>
    <t>M&amp;M EQUIPOS</t>
  </si>
  <si>
    <t>BOSTON SCIENTIFIC</t>
  </si>
  <si>
    <t>RP MEDICAS</t>
  </si>
  <si>
    <t>G BARCO</t>
  </si>
  <si>
    <t>PROKONTROL</t>
  </si>
  <si>
    <t>KAIKA</t>
  </si>
  <si>
    <t>CTP MEDICA</t>
  </si>
  <si>
    <t>MEDINISTROS</t>
  </si>
  <si>
    <t>WORLD MEDICAL</t>
  </si>
  <si>
    <t>W LORENZ</t>
  </si>
  <si>
    <t>DRILLTEX</t>
  </si>
  <si>
    <t>SURGICON</t>
  </si>
  <si>
    <t>IMCOLMEDICA</t>
  </si>
  <si>
    <t>SHERLEG</t>
  </si>
  <si>
    <t>QUIRURGICOS</t>
  </si>
  <si>
    <t>BIOCLINICOS</t>
  </si>
  <si>
    <t>EXEL</t>
  </si>
  <si>
    <t>CROSSWELL DE COLOMBIA</t>
  </si>
  <si>
    <t>MEDITEC</t>
  </si>
  <si>
    <t>MEQ TECNOLOGIA</t>
  </si>
  <si>
    <t>NEFROMEDICAS</t>
  </si>
  <si>
    <t>ABBOTT</t>
  </si>
  <si>
    <t>MINERVA MEDICAL</t>
  </si>
  <si>
    <t>ALCON DE COLOMBIA</t>
  </si>
  <si>
    <t>LENTECH S.A.</t>
  </si>
  <si>
    <t>ASA  PARA COLPOSCOPIA</t>
  </si>
  <si>
    <t>PRECIO HISTORICO ENTIDAD</t>
  </si>
  <si>
    <t>BECTON DICKINSON</t>
  </si>
  <si>
    <t>EQUITRONIC</t>
  </si>
  <si>
    <t>BIOPLAST</t>
  </si>
  <si>
    <t>INTERCOMERCIAL</t>
  </si>
  <si>
    <t>MEDICOX</t>
  </si>
  <si>
    <t>SIEMENS</t>
  </si>
  <si>
    <t>TELEFLEX</t>
  </si>
  <si>
    <t>PRESUPUESTO POR LOTE</t>
  </si>
  <si>
    <t>CODIGO NUEVO</t>
  </si>
  <si>
    <t xml:space="preserve">ENDOLUMINAR ANGULO AMPLIO 25 ga </t>
  </si>
  <si>
    <t>LOTE No. 56</t>
  </si>
  <si>
    <t xml:space="preserve">ANILLOS TRICUSPIDEO Y MITRAL </t>
  </si>
  <si>
    <t xml:space="preserve">VALVULAS AORTICAS Y MITRALES  MECANICAS,  Y TUBOS VALVULADOS  </t>
  </si>
  <si>
    <t>TOTAL PRECIO LOTE No. 56</t>
  </si>
  <si>
    <t>PROTESIS VASCULAR EN PTFE RECTA, CALIBRE 5 MM, LONGUITUD 50 A 70 CMS.</t>
  </si>
  <si>
    <t xml:space="preserve">PROTESIS VASCULAR EN PTFE, RECTA, CALIBRE 6 MM X 40 A 80 CMS. ANILLOS EN ESPIRAL O INDEPENDIENTES  X 30 CM </t>
  </si>
  <si>
    <t xml:space="preserve">PROTESIS VASCULAR EN PTFE, CONICA CALIBRE 7MM A X 60 A 80CM. REFORZADA CON ESPIRAL O ANILLOS INDEPENDIENTES REMOVIBLES </t>
  </si>
  <si>
    <t>CARTUCHO QUE PERMITA SENSAR NA, K, ICA, HTO, PH, PCO2, PO2, TCO2, HCO3, BEECT, SO2, HGB. FECHA DE CADUCIDAD MAYOR DE 3 MESES GLUCOMETRIA Y LACTATO. PRESENTACION DE UN CARTUCHO PARA PROCESAR MUESTRA INDIVIDUAL CON EQUIPO PORTÁTIL, PAPEL TERMOSENSIBLE DE IMPRESORA PARA LOS GASES SANGUINEOS. CON MÍNIMO 2 MAQUINAS DE LECTURA EN APOYO TECNOLOGICO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</si>
</sst>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6" formatCode="&quot;$&quot;\ #,##0;[Red]\-&quot;$&quot;\ #,##0"/>
    <numFmt numFmtId="41" formatCode="_-* #,##0_-;\-* #,##0_-;_-* &quot;-&quot;_-;_-@_-"/>
    <numFmt numFmtId="43" formatCode="_-* #,##0.00_-;\-* #,##0.00_-;_-* &quot;-&quot;??_-;_-@_-"/>
    <numFmt numFmtId="164" formatCode="&quot;$&quot;\ #,##0"/>
    <numFmt numFmtId="165" formatCode="_(&quot;$&quot;\ * #,##0_);_(&quot;$&quot;\ * \(#,##0\);_(&quot;$&quot;\ * &quot;-&quot;_);_(@_)"/>
    <numFmt numFmtId="166" formatCode="_(* #,##0.00_);_(* \(#,##0.00\);_(* &quot;-&quot;??_);_(@_)"/>
    <numFmt numFmtId="167" formatCode="_(* #,##0_);_(* \(#,##0\);_(* &quot;-&quot;_);_(@_)"/>
  </numFmts>
  <fonts count="16" x14ac:knownFonts="1">
    <font>
      <sz val="11"/>
      <color theme="1"/>
      <name val="Calibri"/>
      <family val="2"/>
      <scheme val="minor"/>
    </font>
    <font>
      <sz val="11"/>
      <color theme="1"/>
      <name val="Calibri"/>
      <family val="2"/>
      <scheme val="minor"/>
    </font>
    <font>
      <sz val="8"/>
      <color theme="1"/>
      <name val="Arial Narrow"/>
      <family val="2"/>
    </font>
    <font>
      <sz val="8"/>
      <name val="Arial Narrow"/>
      <family val="2"/>
    </font>
    <font>
      <sz val="8"/>
      <color rgb="FF000000"/>
      <name val="Arial Narrow"/>
      <family val="2"/>
    </font>
    <font>
      <sz val="10"/>
      <name val="Arial"/>
      <family val="2"/>
    </font>
    <font>
      <sz val="11"/>
      <color indexed="8"/>
      <name val="Calibri"/>
      <family val="2"/>
    </font>
    <font>
      <b/>
      <sz val="8"/>
      <color rgb="FF000000"/>
      <name val="Arial Narrow"/>
      <family val="2"/>
    </font>
    <font>
      <b/>
      <sz val="7"/>
      <color theme="1"/>
      <name val="Arial Narrow"/>
      <family val="2"/>
    </font>
    <font>
      <b/>
      <sz val="7"/>
      <name val="Arial Narrow"/>
      <family val="2"/>
    </font>
    <font>
      <sz val="7"/>
      <color theme="1"/>
      <name val="Arial Narrow"/>
      <family val="2"/>
    </font>
    <font>
      <sz val="7"/>
      <name val="Arial Narrow"/>
      <family val="2"/>
    </font>
    <font>
      <i/>
      <sz val="7"/>
      <name val="Arial Narrow"/>
      <family val="2"/>
    </font>
    <font>
      <sz val="7"/>
      <color rgb="FF000000"/>
      <name val="Arial Narrow"/>
      <family val="2"/>
    </font>
    <font>
      <b/>
      <sz val="8"/>
      <name val="Arial Narrow"/>
      <family val="2"/>
    </font>
    <font>
      <b/>
      <sz val="8"/>
      <color theme="1"/>
      <name val="Arial Narrow"/>
      <family val="2"/>
    </font>
  </fonts>
  <fills count="9">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0"/>
        <bgColor theme="4" tint="0.59999389629810485"/>
      </patternFill>
    </fill>
    <fill>
      <patternFill patternType="solid">
        <fgColor theme="0"/>
        <bgColor theme="4" tint="0.79998168889431442"/>
      </patternFill>
    </fill>
    <fill>
      <patternFill patternType="solid">
        <fgColor rgb="FFFFFFFF"/>
        <bgColor rgb="FFFFFFFF"/>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43" fontId="1" fillId="0" borderId="0" applyFont="0" applyFill="0" applyBorder="0" applyAlignment="0" applyProtection="0"/>
    <xf numFmtId="165" fontId="1" fillId="0" borderId="0" applyFont="0" applyFill="0" applyBorder="0" applyAlignment="0" applyProtection="0"/>
    <xf numFmtId="0" fontId="5" fillId="0" borderId="0"/>
    <xf numFmtId="166" fontId="6"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1" fontId="1" fillId="0" borderId="0" applyFont="0" applyFill="0" applyBorder="0" applyAlignment="0" applyProtection="0"/>
  </cellStyleXfs>
  <cellXfs count="130">
    <xf numFmtId="0" fontId="0" fillId="0" borderId="0" xfId="0"/>
    <xf numFmtId="0" fontId="10" fillId="0" borderId="0" xfId="0" applyFont="1" applyAlignment="1">
      <alignment horizontal="center" vertical="center"/>
    </xf>
    <xf numFmtId="0" fontId="11" fillId="0" borderId="0" xfId="0" applyFont="1" applyAlignment="1">
      <alignment vertical="center"/>
    </xf>
    <xf numFmtId="0" fontId="8"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164" fontId="9" fillId="3" borderId="1" xfId="0" applyNumberFormat="1" applyFont="1" applyFill="1" applyBorder="1" applyAlignment="1">
      <alignment horizontal="center" vertical="center" wrapText="1"/>
    </xf>
    <xf numFmtId="0" fontId="8" fillId="0" borderId="1" xfId="0" applyFont="1" applyBorder="1" applyAlignment="1">
      <alignment horizontal="center" vertical="center"/>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164" fontId="11" fillId="0" borderId="1" xfId="0" applyNumberFormat="1" applyFont="1" applyBorder="1" applyAlignment="1">
      <alignment horizontal="right" vertical="center"/>
    </xf>
    <xf numFmtId="164" fontId="10" fillId="0" borderId="1" xfId="0" applyNumberFormat="1" applyFont="1" applyBorder="1" applyAlignment="1">
      <alignment horizontal="right" vertical="center"/>
    </xf>
    <xf numFmtId="0" fontId="10"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0" fillId="0" borderId="1" xfId="0" applyFont="1" applyBorder="1" applyAlignment="1">
      <alignment horizontal="center" vertical="center"/>
    </xf>
    <xf numFmtId="0" fontId="11" fillId="2" borderId="1" xfId="0" applyFont="1" applyFill="1" applyBorder="1" applyAlignment="1">
      <alignment vertical="center" wrapText="1"/>
    </xf>
    <xf numFmtId="0" fontId="11" fillId="2" borderId="1" xfId="0" applyFont="1" applyFill="1" applyBorder="1" applyAlignment="1">
      <alignment horizontal="left" vertical="center" wrapText="1"/>
    </xf>
    <xf numFmtId="0" fontId="11" fillId="0" borderId="1" xfId="0" applyFont="1" applyBorder="1" applyAlignment="1">
      <alignment horizontal="center" vertical="center" wrapText="1"/>
    </xf>
    <xf numFmtId="0" fontId="11" fillId="2" borderId="1" xfId="1" applyNumberFormat="1" applyFont="1" applyFill="1" applyBorder="1" applyAlignment="1">
      <alignment vertical="center" wrapText="1"/>
    </xf>
    <xf numFmtId="0" fontId="11" fillId="2" borderId="1" xfId="1" applyNumberFormat="1" applyFont="1" applyFill="1" applyBorder="1" applyAlignment="1">
      <alignment horizontal="left" vertical="center" wrapText="1"/>
    </xf>
    <xf numFmtId="0" fontId="11" fillId="2" borderId="1" xfId="1" applyNumberFormat="1" applyFont="1" applyFill="1" applyBorder="1" applyAlignment="1">
      <alignment horizontal="center" vertical="center" wrapText="1"/>
    </xf>
    <xf numFmtId="0" fontId="9" fillId="2" borderId="1" xfId="0" applyFont="1" applyFill="1" applyBorder="1" applyAlignment="1">
      <alignment vertical="center" wrapText="1"/>
    </xf>
    <xf numFmtId="0" fontId="11" fillId="0" borderId="1" xfId="1" applyNumberFormat="1" applyFont="1" applyFill="1" applyBorder="1" applyAlignment="1">
      <alignment vertical="center" wrapText="1"/>
    </xf>
    <xf numFmtId="0" fontId="11" fillId="0" borderId="1" xfId="1" applyNumberFormat="1" applyFont="1" applyFill="1" applyBorder="1" applyAlignment="1">
      <alignment horizontal="left" vertical="center" wrapText="1"/>
    </xf>
    <xf numFmtId="0" fontId="11" fillId="4" borderId="1" xfId="0" applyFont="1" applyFill="1" applyBorder="1" applyAlignment="1">
      <alignment vertical="center" wrapText="1"/>
    </xf>
    <xf numFmtId="0" fontId="11" fillId="4" borderId="1" xfId="0" applyFont="1" applyFill="1" applyBorder="1" applyAlignment="1">
      <alignment horizontal="center" vertical="center" wrapText="1"/>
    </xf>
    <xf numFmtId="0" fontId="11" fillId="4" borderId="1" xfId="0" applyFont="1" applyFill="1" applyBorder="1" applyAlignment="1">
      <alignment horizontal="left" vertical="center" wrapText="1"/>
    </xf>
    <xf numFmtId="0" fontId="11" fillId="0" borderId="1" xfId="0" applyFont="1" applyBorder="1" applyAlignment="1">
      <alignment vertical="center"/>
    </xf>
    <xf numFmtId="0" fontId="11" fillId="0" borderId="1" xfId="0" applyFont="1" applyBorder="1" applyAlignment="1">
      <alignment horizontal="center" vertical="center"/>
    </xf>
    <xf numFmtId="0" fontId="11" fillId="0" borderId="1" xfId="0" applyFont="1" applyBorder="1" applyAlignment="1">
      <alignment horizontal="left" vertical="center" wrapText="1"/>
    </xf>
    <xf numFmtId="3" fontId="11" fillId="2" borderId="1" xfId="2" applyNumberFormat="1" applyFont="1" applyFill="1" applyBorder="1" applyAlignment="1">
      <alignment horizontal="right" vertical="center" wrapText="1"/>
    </xf>
    <xf numFmtId="0" fontId="11" fillId="0" borderId="0" xfId="0" applyFont="1" applyAlignment="1">
      <alignment horizontal="center" vertical="center"/>
    </xf>
    <xf numFmtId="164" fontId="11" fillId="0" borderId="1" xfId="0" applyNumberFormat="1" applyFont="1" applyBorder="1" applyAlignment="1">
      <alignment vertical="center"/>
    </xf>
    <xf numFmtId="0" fontId="11" fillId="2" borderId="1" xfId="0" applyFont="1" applyFill="1" applyBorder="1" applyAlignment="1" applyProtection="1">
      <alignment horizontal="center" vertical="center" wrapText="1"/>
      <protection locked="0"/>
    </xf>
    <xf numFmtId="0" fontId="11" fillId="2" borderId="1" xfId="3" applyFont="1" applyFill="1" applyBorder="1" applyAlignment="1" applyProtection="1">
      <alignment horizontal="center" vertical="center" wrapText="1"/>
      <protection hidden="1"/>
    </xf>
    <xf numFmtId="0" fontId="10" fillId="0" borderId="0" xfId="0" applyFont="1" applyAlignment="1">
      <alignment vertical="center"/>
    </xf>
    <xf numFmtId="0" fontId="11" fillId="2" borderId="1" xfId="0" applyFont="1" applyFill="1" applyBorder="1" applyAlignment="1">
      <alignment horizontal="justify" vertical="center" wrapText="1"/>
    </xf>
    <xf numFmtId="164" fontId="11" fillId="2" borderId="1" xfId="2" applyNumberFormat="1" applyFont="1" applyFill="1" applyBorder="1" applyAlignment="1">
      <alignment horizontal="right" vertical="center" wrapText="1"/>
    </xf>
    <xf numFmtId="0" fontId="10" fillId="2" borderId="0" xfId="0" applyFont="1" applyFill="1" applyAlignment="1">
      <alignment horizontal="center" vertical="center" wrapText="1"/>
    </xf>
    <xf numFmtId="0" fontId="10" fillId="5" borderId="0" xfId="0" applyFont="1" applyFill="1" applyAlignment="1">
      <alignment horizontal="center" vertical="center" wrapText="1"/>
    </xf>
    <xf numFmtId="164" fontId="9" fillId="3" borderId="1" xfId="0" applyNumberFormat="1" applyFont="1" applyFill="1" applyBorder="1" applyAlignment="1">
      <alignment horizontal="right" vertical="center" wrapText="1"/>
    </xf>
    <xf numFmtId="0" fontId="9" fillId="0" borderId="1" xfId="0" applyFont="1" applyBorder="1" applyAlignment="1">
      <alignment vertical="center" wrapText="1"/>
    </xf>
    <xf numFmtId="0" fontId="10" fillId="4" borderId="1" xfId="0" applyFont="1" applyFill="1" applyBorder="1" applyAlignment="1">
      <alignment horizontal="center" vertical="center" wrapText="1"/>
    </xf>
    <xf numFmtId="164" fontId="11" fillId="0" borderId="1" xfId="0" applyNumberFormat="1" applyFont="1" applyBorder="1" applyAlignment="1">
      <alignment horizontal="center" vertical="center"/>
    </xf>
    <xf numFmtId="164" fontId="10" fillId="0" borderId="1" xfId="0" applyNumberFormat="1" applyFont="1" applyBorder="1" applyAlignment="1">
      <alignment vertical="center"/>
    </xf>
    <xf numFmtId="0" fontId="11" fillId="0" borderId="1" xfId="0" applyFont="1" applyBorder="1" applyAlignment="1">
      <alignment vertical="center" wrapText="1"/>
    </xf>
    <xf numFmtId="0" fontId="10" fillId="0" borderId="1" xfId="0" applyFont="1" applyBorder="1" applyAlignment="1">
      <alignment horizontal="center" vertical="center" wrapText="1"/>
    </xf>
    <xf numFmtId="0" fontId="11" fillId="6" borderId="1" xfId="0" applyFont="1" applyFill="1" applyBorder="1" applyAlignment="1">
      <alignment vertical="center" wrapText="1"/>
    </xf>
    <xf numFmtId="0" fontId="11" fillId="6" borderId="1" xfId="0" applyFont="1" applyFill="1" applyBorder="1" applyAlignment="1">
      <alignment horizontal="center" vertical="center"/>
    </xf>
    <xf numFmtId="0" fontId="11" fillId="7" borderId="1" xfId="0" applyFont="1" applyFill="1" applyBorder="1" applyAlignment="1">
      <alignment vertical="center" wrapText="1"/>
    </xf>
    <xf numFmtId="0" fontId="11" fillId="7" borderId="1" xfId="0" applyFont="1" applyFill="1" applyBorder="1" applyAlignment="1">
      <alignment horizontal="center" vertical="center"/>
    </xf>
    <xf numFmtId="0" fontId="11" fillId="7" borderId="1" xfId="0" applyFont="1" applyFill="1" applyBorder="1" applyAlignment="1">
      <alignment wrapText="1"/>
    </xf>
    <xf numFmtId="0" fontId="11" fillId="7" borderId="1" xfId="0" applyFont="1" applyFill="1" applyBorder="1" applyAlignment="1">
      <alignment horizontal="center" wrapText="1"/>
    </xf>
    <xf numFmtId="164" fontId="11" fillId="2" borderId="1" xfId="0" applyNumberFormat="1" applyFont="1" applyFill="1" applyBorder="1" applyAlignment="1">
      <alignment horizontal="right" vertical="center"/>
    </xf>
    <xf numFmtId="0" fontId="11" fillId="4" borderId="1" xfId="0" applyFont="1" applyFill="1" applyBorder="1" applyAlignment="1">
      <alignment horizontal="center" vertical="center"/>
    </xf>
    <xf numFmtId="0" fontId="12" fillId="2" borderId="1" xfId="0" applyFont="1" applyFill="1" applyBorder="1" applyAlignment="1">
      <alignment horizontal="center" vertical="center"/>
    </xf>
    <xf numFmtId="6" fontId="11" fillId="2" borderId="1" xfId="0" applyNumberFormat="1" applyFont="1" applyFill="1" applyBorder="1" applyAlignment="1">
      <alignment horizontal="left" vertical="center" wrapText="1"/>
    </xf>
    <xf numFmtId="0" fontId="11" fillId="8" borderId="1" xfId="0" applyFont="1" applyFill="1" applyBorder="1" applyAlignment="1">
      <alignment vertical="center" wrapText="1"/>
    </xf>
    <xf numFmtId="0" fontId="11" fillId="0" borderId="1" xfId="0" applyFont="1" applyBorder="1" applyAlignment="1">
      <alignment horizontal="center"/>
    </xf>
    <xf numFmtId="164" fontId="11" fillId="0" borderId="0" xfId="0" applyNumberFormat="1" applyFont="1" applyAlignment="1">
      <alignment vertical="center"/>
    </xf>
    <xf numFmtId="164" fontId="11" fillId="0" borderId="0" xfId="0" applyNumberFormat="1" applyFont="1" applyAlignment="1">
      <alignment horizontal="center" vertical="center"/>
    </xf>
    <xf numFmtId="164" fontId="10" fillId="0" borderId="0" xfId="0" applyNumberFormat="1" applyFont="1" applyAlignment="1">
      <alignment horizontal="center" vertical="center"/>
    </xf>
    <xf numFmtId="0" fontId="8" fillId="0" borderId="1" xfId="0" applyFont="1" applyBorder="1" applyAlignment="1">
      <alignment horizontal="left" vertical="center"/>
    </xf>
    <xf numFmtId="0" fontId="9" fillId="0" borderId="1" xfId="0" applyFont="1" applyBorder="1" applyAlignment="1">
      <alignment horizontal="center" vertical="center"/>
    </xf>
    <xf numFmtId="164" fontId="9" fillId="0" borderId="1" xfId="0" applyNumberFormat="1" applyFont="1" applyBorder="1" applyAlignment="1">
      <alignment vertical="center"/>
    </xf>
    <xf numFmtId="0" fontId="8" fillId="0" borderId="0" xfId="0" applyFont="1" applyAlignment="1">
      <alignment horizontal="center" vertical="center"/>
    </xf>
    <xf numFmtId="164" fontId="9" fillId="0" borderId="1" xfId="0" applyNumberFormat="1" applyFont="1" applyBorder="1" applyAlignment="1">
      <alignment horizontal="right" vertical="center"/>
    </xf>
    <xf numFmtId="164" fontId="8" fillId="0" borderId="1" xfId="0" applyNumberFormat="1" applyFont="1" applyBorder="1" applyAlignment="1">
      <alignment horizontal="right" vertical="center"/>
    </xf>
    <xf numFmtId="164" fontId="8" fillId="0" borderId="1" xfId="0" applyNumberFormat="1" applyFont="1" applyBorder="1" applyAlignment="1">
      <alignment vertical="center"/>
    </xf>
    <xf numFmtId="0" fontId="9" fillId="0" borderId="0" xfId="0" applyFont="1" applyAlignment="1">
      <alignment vertical="center"/>
    </xf>
    <xf numFmtId="0" fontId="9" fillId="2" borderId="1" xfId="0" applyFont="1" applyFill="1" applyBorder="1" applyAlignment="1">
      <alignment horizontal="center" vertical="center" wrapText="1"/>
    </xf>
    <xf numFmtId="164" fontId="9" fillId="0" borderId="1" xfId="0" applyNumberFormat="1" applyFont="1" applyBorder="1" applyAlignment="1">
      <alignment horizontal="center" vertical="center"/>
    </xf>
    <xf numFmtId="0" fontId="11" fillId="0" borderId="1" xfId="1"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3" fillId="2" borderId="1" xfId="1" applyNumberFormat="1" applyFont="1" applyFill="1" applyBorder="1" applyAlignment="1">
      <alignment horizontal="left" vertical="center" wrapText="1"/>
    </xf>
    <xf numFmtId="6" fontId="2" fillId="0" borderId="1" xfId="0" applyNumberFormat="1" applyFont="1" applyBorder="1"/>
    <xf numFmtId="164" fontId="10" fillId="2" borderId="1" xfId="0" applyNumberFormat="1" applyFont="1" applyFill="1" applyBorder="1" applyAlignment="1">
      <alignment horizontal="right" vertical="center"/>
    </xf>
    <xf numFmtId="0" fontId="13" fillId="4" borderId="1" xfId="0" applyFont="1" applyFill="1" applyBorder="1" applyAlignment="1">
      <alignment horizontal="center" vertical="center" wrapText="1"/>
    </xf>
    <xf numFmtId="0" fontId="8" fillId="2" borderId="1" xfId="0" applyFont="1" applyFill="1" applyBorder="1" applyAlignment="1">
      <alignment horizontal="left" vertical="center"/>
    </xf>
    <xf numFmtId="164" fontId="9" fillId="2" borderId="1" xfId="0" applyNumberFormat="1" applyFont="1" applyFill="1" applyBorder="1" applyAlignment="1">
      <alignment horizontal="right" vertical="center"/>
    </xf>
    <xf numFmtId="164" fontId="8" fillId="2" borderId="1" xfId="0" applyNumberFormat="1" applyFont="1" applyFill="1" applyBorder="1" applyAlignment="1">
      <alignment horizontal="right"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2" fillId="0" borderId="0" xfId="0" applyFont="1"/>
    <xf numFmtId="0" fontId="4" fillId="0" borderId="5" xfId="0" applyFont="1" applyBorder="1" applyAlignment="1">
      <alignment horizontal="center" vertical="center" wrapText="1"/>
    </xf>
    <xf numFmtId="0" fontId="4" fillId="0" borderId="1"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6" fontId="2" fillId="0" borderId="6" xfId="0" applyNumberFormat="1" applyFont="1" applyBorder="1"/>
    <xf numFmtId="0" fontId="2"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11" fillId="2" borderId="1" xfId="0" applyFont="1" applyFill="1" applyBorder="1" applyAlignment="1">
      <alignment wrapText="1"/>
    </xf>
    <xf numFmtId="3" fontId="11" fillId="2" borderId="1" xfId="5" applyNumberFormat="1" applyFont="1" applyFill="1" applyBorder="1" applyAlignment="1">
      <alignment horizontal="center" vertical="center"/>
    </xf>
    <xf numFmtId="0" fontId="11" fillId="2" borderId="1" xfId="0" applyFont="1" applyFill="1" applyBorder="1" applyAlignment="1">
      <alignment horizontal="left"/>
    </xf>
    <xf numFmtId="164" fontId="11" fillId="0" borderId="11" xfId="0" applyNumberFormat="1" applyFont="1" applyBorder="1" applyAlignment="1">
      <alignment horizontal="right" vertical="center"/>
    </xf>
    <xf numFmtId="164" fontId="11" fillId="0" borderId="12" xfId="0" applyNumberFormat="1" applyFont="1" applyBorder="1" applyAlignment="1">
      <alignment horizontal="right" vertical="center"/>
    </xf>
    <xf numFmtId="164" fontId="10" fillId="0" borderId="13" xfId="0" applyNumberFormat="1" applyFont="1" applyBorder="1" applyAlignment="1">
      <alignment horizontal="right" vertical="center"/>
    </xf>
    <xf numFmtId="164" fontId="11" fillId="0" borderId="0" xfId="0" applyNumberFormat="1" applyFont="1" applyAlignment="1">
      <alignment horizontal="right" vertical="center"/>
    </xf>
    <xf numFmtId="164" fontId="10" fillId="0" borderId="0" xfId="0" applyNumberFormat="1" applyFont="1" applyAlignment="1">
      <alignment horizontal="right" vertical="center"/>
    </xf>
    <xf numFmtId="3" fontId="11" fillId="2" borderId="11" xfId="2" applyNumberFormat="1" applyFont="1" applyFill="1" applyBorder="1" applyAlignment="1">
      <alignment horizontal="right" vertical="center" wrapText="1"/>
    </xf>
    <xf numFmtId="164" fontId="11" fillId="0" borderId="13" xfId="0" applyNumberFormat="1" applyFont="1" applyBorder="1" applyAlignment="1">
      <alignment horizontal="right" vertical="center"/>
    </xf>
    <xf numFmtId="164" fontId="11" fillId="0" borderId="11" xfId="0" applyNumberFormat="1" applyFont="1" applyBorder="1" applyAlignment="1">
      <alignment vertical="center"/>
    </xf>
    <xf numFmtId="164" fontId="11" fillId="0" borderId="12" xfId="0" applyNumberFormat="1" applyFont="1" applyBorder="1" applyAlignment="1">
      <alignment horizontal="center" vertical="center"/>
    </xf>
    <xf numFmtId="164" fontId="10" fillId="0" borderId="13" xfId="0" applyNumberFormat="1" applyFont="1" applyBorder="1" applyAlignment="1">
      <alignment horizontal="center" vertical="center"/>
    </xf>
    <xf numFmtId="164" fontId="10" fillId="0" borderId="0" xfId="0" applyNumberFormat="1" applyFont="1" applyAlignment="1">
      <alignment vertical="center"/>
    </xf>
    <xf numFmtId="0" fontId="8" fillId="0" borderId="0" xfId="0" applyFont="1" applyAlignment="1">
      <alignment vertical="center"/>
    </xf>
    <xf numFmtId="164" fontId="8" fillId="0" borderId="1" xfId="0" applyNumberFormat="1" applyFont="1" applyBorder="1" applyAlignment="1">
      <alignment horizontal="center" vertical="center"/>
    </xf>
    <xf numFmtId="0" fontId="10" fillId="0" borderId="0" xfId="0" applyFont="1" applyAlignment="1">
      <alignment horizontal="center" vertical="center" wrapText="1"/>
    </xf>
    <xf numFmtId="0" fontId="3" fillId="2" borderId="1" xfId="1" applyNumberFormat="1" applyFont="1" applyFill="1" applyBorder="1" applyAlignment="1">
      <alignment vertical="center" wrapText="1"/>
    </xf>
    <xf numFmtId="0" fontId="15" fillId="0" borderId="8" xfId="0" applyFont="1" applyBorder="1"/>
    <xf numFmtId="0" fontId="15" fillId="0" borderId="9" xfId="0" applyFont="1" applyBorder="1"/>
    <xf numFmtId="6" fontId="15" fillId="0" borderId="10" xfId="0" applyNumberFormat="1" applyFont="1" applyBorder="1"/>
    <xf numFmtId="0" fontId="15" fillId="0" borderId="0" xfId="0" applyFont="1"/>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164" fontId="9" fillId="0" borderId="1" xfId="0" applyNumberFormat="1" applyFont="1" applyBorder="1" applyAlignment="1">
      <alignment horizontal="center" vertical="center"/>
    </xf>
    <xf numFmtId="164" fontId="9" fillId="0" borderId="1" xfId="0" applyNumberFormat="1" applyFont="1" applyBorder="1" applyAlignment="1">
      <alignment horizontal="center" vertical="center" wrapText="1"/>
    </xf>
    <xf numFmtId="164" fontId="9" fillId="5" borderId="11" xfId="0" applyNumberFormat="1" applyFont="1" applyFill="1" applyBorder="1" applyAlignment="1">
      <alignment horizontal="center" vertical="center"/>
    </xf>
    <xf numFmtId="164" fontId="9" fillId="5" borderId="12" xfId="0" applyNumberFormat="1" applyFont="1" applyFill="1" applyBorder="1" applyAlignment="1">
      <alignment horizontal="center" vertical="center"/>
    </xf>
    <xf numFmtId="164" fontId="9" fillId="5" borderId="13" xfId="0" applyNumberFormat="1" applyFont="1" applyFill="1" applyBorder="1" applyAlignment="1">
      <alignment horizontal="center" vertical="center"/>
    </xf>
    <xf numFmtId="164" fontId="9" fillId="0" borderId="11" xfId="0" applyNumberFormat="1" applyFont="1" applyBorder="1" applyAlignment="1">
      <alignment horizontal="center" vertical="center"/>
    </xf>
    <xf numFmtId="164" fontId="9" fillId="0" borderId="12" xfId="0" applyNumberFormat="1" applyFont="1" applyBorder="1" applyAlignment="1">
      <alignment horizontal="center" vertical="center"/>
    </xf>
    <xf numFmtId="164" fontId="9" fillId="0" borderId="13" xfId="0" applyNumberFormat="1" applyFont="1" applyBorder="1" applyAlignment="1">
      <alignment horizontal="center" vertical="center"/>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164" fontId="9" fillId="0" borderId="11" xfId="0" applyNumberFormat="1" applyFont="1" applyBorder="1" applyAlignment="1">
      <alignment horizontal="center" vertical="center" wrapText="1"/>
    </xf>
    <xf numFmtId="164" fontId="14" fillId="0" borderId="11" xfId="0" applyNumberFormat="1" applyFont="1" applyBorder="1" applyAlignment="1">
      <alignment horizontal="center" vertical="center"/>
    </xf>
    <xf numFmtId="164" fontId="14" fillId="0" borderId="12" xfId="0" applyNumberFormat="1" applyFont="1" applyBorder="1" applyAlignment="1">
      <alignment horizontal="center" vertical="center"/>
    </xf>
    <xf numFmtId="164" fontId="14" fillId="0" borderId="13" xfId="0" applyNumberFormat="1" applyFont="1" applyBorder="1" applyAlignment="1">
      <alignment horizontal="center" vertical="center"/>
    </xf>
  </cellXfs>
  <cellStyles count="10">
    <cellStyle name="Millares" xfId="1" builtinId="3"/>
    <cellStyle name="Millares [0] 2" xfId="5"/>
    <cellStyle name="Millares [0] 2 2" xfId="9"/>
    <cellStyle name="Millares 2" xfId="4"/>
    <cellStyle name="Millares 2 2" xfId="8"/>
    <cellStyle name="Millares 3" xfId="7"/>
    <cellStyle name="Millares 4" xfId="6"/>
    <cellStyle name="Moneda [0]" xfId="2" builtinId="7"/>
    <cellStyle name="Normal" xfId="0" builtinId="0"/>
    <cellStyle name="Normal 2_MATERIAL DE CIRUGIA Y QUIRURGIC" xfId="3"/>
  </cellStyles>
  <dxfs count="12">
    <dxf>
      <fill>
        <patternFill>
          <bgColor rgb="FFFFFFCC"/>
        </patternFill>
      </fill>
    </dxf>
    <dxf>
      <fill>
        <patternFill>
          <bgColor theme="5" tint="0.59996337778862885"/>
        </patternFill>
      </fill>
    </dxf>
    <dxf>
      <fill>
        <patternFill>
          <bgColor theme="6" tint="0.79998168889431442"/>
        </patternFill>
      </fill>
    </dxf>
    <dxf>
      <fill>
        <patternFill>
          <bgColor rgb="FFFFFFCC"/>
        </patternFill>
      </fill>
    </dxf>
    <dxf>
      <fill>
        <patternFill>
          <bgColor theme="5" tint="0.59996337778862885"/>
        </patternFill>
      </fill>
    </dxf>
    <dxf>
      <fill>
        <patternFill>
          <bgColor theme="6" tint="0.79998168889431442"/>
        </patternFill>
      </fill>
    </dxf>
    <dxf>
      <fill>
        <patternFill>
          <bgColor rgb="FFFFFFCC"/>
        </patternFill>
      </fill>
    </dxf>
    <dxf>
      <fill>
        <patternFill>
          <bgColor theme="5" tint="0.59996337778862885"/>
        </patternFill>
      </fill>
    </dxf>
    <dxf>
      <fill>
        <patternFill>
          <bgColor theme="6" tint="0.79998168889431442"/>
        </patternFill>
      </fill>
    </dxf>
    <dxf>
      <fill>
        <patternFill>
          <bgColor rgb="FFFFFFCC"/>
        </patternFill>
      </fill>
    </dxf>
    <dxf>
      <fill>
        <patternFill>
          <bgColor theme="5" tint="0.59996337778862885"/>
        </patternFill>
      </fill>
    </dxf>
    <dxf>
      <fill>
        <patternFill>
          <bgColor theme="6"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2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0</xdr:colOff>
          <xdr:row>0</xdr:row>
          <xdr:rowOff>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1.png"/><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1.png"/><Relationship Id="rId4" Type="http://schemas.openxmlformats.org/officeDocument/2006/relationships/oleObject" Target="../embeddings/oleObject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8"/>
  <sheetViews>
    <sheetView topLeftCell="A25" workbookViewId="0">
      <selection activeCell="C52" sqref="C52"/>
    </sheetView>
  </sheetViews>
  <sheetFormatPr baseColWidth="10" defaultRowHeight="12.75" x14ac:dyDescent="0.25"/>
  <cols>
    <col min="1" max="1" width="4.85546875" style="83" bestFit="1" customWidth="1"/>
    <col min="2" max="2" width="46.7109375" style="83" customWidth="1"/>
    <col min="3" max="3" width="18.42578125" style="83" customWidth="1"/>
    <col min="4" max="16384" width="11.42578125" style="83"/>
  </cols>
  <sheetData>
    <row r="1" spans="1:3" x14ac:dyDescent="0.25">
      <c r="A1" s="80" t="s">
        <v>783</v>
      </c>
      <c r="B1" s="81" t="s">
        <v>784</v>
      </c>
      <c r="C1" s="82" t="s">
        <v>1140</v>
      </c>
    </row>
    <row r="2" spans="1:3" x14ac:dyDescent="0.25">
      <c r="A2" s="84">
        <v>1</v>
      </c>
      <c r="B2" s="85" t="s">
        <v>785</v>
      </c>
      <c r="C2" s="74">
        <v>13689000</v>
      </c>
    </row>
    <row r="3" spans="1:3" ht="25.5" x14ac:dyDescent="0.25">
      <c r="A3" s="84">
        <v>2</v>
      </c>
      <c r="B3" s="85" t="s">
        <v>1145</v>
      </c>
      <c r="C3" s="74">
        <v>45996000</v>
      </c>
    </row>
    <row r="4" spans="1:3" ht="25.5" x14ac:dyDescent="0.25">
      <c r="A4" s="84">
        <v>3</v>
      </c>
      <c r="B4" s="85" t="s">
        <v>924</v>
      </c>
      <c r="C4" s="74">
        <v>16427000</v>
      </c>
    </row>
    <row r="5" spans="1:3" x14ac:dyDescent="0.25">
      <c r="A5" s="84">
        <v>4</v>
      </c>
      <c r="B5" s="85" t="s">
        <v>786</v>
      </c>
      <c r="C5" s="74">
        <v>182525000</v>
      </c>
    </row>
    <row r="6" spans="1:3" x14ac:dyDescent="0.25">
      <c r="A6" s="84">
        <v>5</v>
      </c>
      <c r="B6" s="85" t="s">
        <v>787</v>
      </c>
      <c r="C6" s="74">
        <v>10690000</v>
      </c>
    </row>
    <row r="7" spans="1:3" x14ac:dyDescent="0.25">
      <c r="A7" s="84">
        <v>6</v>
      </c>
      <c r="B7" s="85" t="s">
        <v>788</v>
      </c>
      <c r="C7" s="74">
        <v>18253000</v>
      </c>
    </row>
    <row r="8" spans="1:3" x14ac:dyDescent="0.25">
      <c r="A8" s="84">
        <v>7</v>
      </c>
      <c r="B8" s="85" t="s">
        <v>789</v>
      </c>
      <c r="C8" s="74">
        <v>182525000</v>
      </c>
    </row>
    <row r="9" spans="1:3" ht="25.5" x14ac:dyDescent="0.25">
      <c r="A9" s="84">
        <v>8</v>
      </c>
      <c r="B9" s="85" t="s">
        <v>790</v>
      </c>
      <c r="C9" s="74">
        <v>91262000</v>
      </c>
    </row>
    <row r="10" spans="1:3" x14ac:dyDescent="0.25">
      <c r="A10" s="84">
        <v>9</v>
      </c>
      <c r="B10" s="85" t="s">
        <v>791</v>
      </c>
      <c r="C10" s="74">
        <v>43626000</v>
      </c>
    </row>
    <row r="11" spans="1:3" x14ac:dyDescent="0.25">
      <c r="A11" s="84">
        <v>10</v>
      </c>
      <c r="B11" s="85" t="s">
        <v>792</v>
      </c>
      <c r="C11" s="74">
        <v>18253000</v>
      </c>
    </row>
    <row r="12" spans="1:3" ht="25.5" x14ac:dyDescent="0.25">
      <c r="A12" s="84">
        <v>11</v>
      </c>
      <c r="B12" s="85" t="s">
        <v>793</v>
      </c>
      <c r="C12" s="74">
        <v>17816000</v>
      </c>
    </row>
    <row r="13" spans="1:3" ht="25.5" x14ac:dyDescent="0.25">
      <c r="A13" s="84">
        <v>12</v>
      </c>
      <c r="B13" s="85" t="s">
        <v>794</v>
      </c>
      <c r="C13" s="74">
        <v>31942000</v>
      </c>
    </row>
    <row r="14" spans="1:3" ht="25.5" x14ac:dyDescent="0.25">
      <c r="A14" s="84">
        <v>13</v>
      </c>
      <c r="B14" s="85" t="s">
        <v>795</v>
      </c>
      <c r="C14" s="74">
        <v>68447000</v>
      </c>
    </row>
    <row r="15" spans="1:3" ht="25.5" x14ac:dyDescent="0.25">
      <c r="A15" s="84">
        <v>14</v>
      </c>
      <c r="B15" s="85" t="s">
        <v>894</v>
      </c>
      <c r="C15" s="74">
        <v>182830000</v>
      </c>
    </row>
    <row r="16" spans="1:3" x14ac:dyDescent="0.25">
      <c r="A16" s="84">
        <v>15</v>
      </c>
      <c r="B16" s="85" t="s">
        <v>796</v>
      </c>
      <c r="C16" s="74">
        <v>58835000</v>
      </c>
    </row>
    <row r="17" spans="1:3" x14ac:dyDescent="0.25">
      <c r="A17" s="84">
        <v>16</v>
      </c>
      <c r="B17" s="85" t="s">
        <v>797</v>
      </c>
      <c r="C17" s="74">
        <v>39185000</v>
      </c>
    </row>
    <row r="18" spans="1:3" ht="25.5" x14ac:dyDescent="0.25">
      <c r="A18" s="84">
        <v>17</v>
      </c>
      <c r="B18" s="85" t="s">
        <v>798</v>
      </c>
      <c r="C18" s="74">
        <v>63010000</v>
      </c>
    </row>
    <row r="19" spans="1:3" x14ac:dyDescent="0.25">
      <c r="A19" s="84">
        <v>18</v>
      </c>
      <c r="B19" s="85" t="s">
        <v>332</v>
      </c>
      <c r="C19" s="74">
        <v>35000000</v>
      </c>
    </row>
    <row r="20" spans="1:3" x14ac:dyDescent="0.25">
      <c r="A20" s="84">
        <v>19</v>
      </c>
      <c r="B20" s="85" t="s">
        <v>895</v>
      </c>
      <c r="C20" s="74">
        <v>21583000</v>
      </c>
    </row>
    <row r="21" spans="1:3" x14ac:dyDescent="0.25">
      <c r="A21" s="84">
        <v>20</v>
      </c>
      <c r="B21" s="85" t="s">
        <v>897</v>
      </c>
      <c r="C21" s="74">
        <v>10689000</v>
      </c>
    </row>
    <row r="22" spans="1:3" ht="25.5" x14ac:dyDescent="0.25">
      <c r="A22" s="84">
        <v>21</v>
      </c>
      <c r="B22" s="85" t="s">
        <v>799</v>
      </c>
      <c r="C22" s="74">
        <v>16427000</v>
      </c>
    </row>
    <row r="23" spans="1:3" x14ac:dyDescent="0.25">
      <c r="A23" s="84">
        <v>22</v>
      </c>
      <c r="B23" s="85" t="s">
        <v>800</v>
      </c>
      <c r="C23" s="74">
        <v>8214000</v>
      </c>
    </row>
    <row r="24" spans="1:3" ht="25.5" x14ac:dyDescent="0.25">
      <c r="A24" s="84">
        <v>23</v>
      </c>
      <c r="B24" s="85" t="s">
        <v>801</v>
      </c>
      <c r="C24" s="74">
        <v>68447000</v>
      </c>
    </row>
    <row r="25" spans="1:3" ht="25.5" x14ac:dyDescent="0.25">
      <c r="A25" s="84">
        <v>24</v>
      </c>
      <c r="B25" s="85" t="s">
        <v>802</v>
      </c>
      <c r="C25" s="74">
        <v>39243000</v>
      </c>
    </row>
    <row r="26" spans="1:3" x14ac:dyDescent="0.25">
      <c r="A26" s="84">
        <v>25</v>
      </c>
      <c r="B26" s="85" t="s">
        <v>803</v>
      </c>
      <c r="C26" s="74">
        <v>13689000</v>
      </c>
    </row>
    <row r="27" spans="1:3" x14ac:dyDescent="0.25">
      <c r="A27" s="84">
        <v>26</v>
      </c>
      <c r="B27" s="85" t="s">
        <v>804</v>
      </c>
      <c r="C27" s="74">
        <v>50194000</v>
      </c>
    </row>
    <row r="28" spans="1:3" x14ac:dyDescent="0.25">
      <c r="A28" s="84">
        <v>27</v>
      </c>
      <c r="B28" s="85" t="s">
        <v>805</v>
      </c>
      <c r="C28" s="74">
        <v>6388000</v>
      </c>
    </row>
    <row r="29" spans="1:3" ht="25.5" x14ac:dyDescent="0.25">
      <c r="A29" s="84">
        <v>28</v>
      </c>
      <c r="B29" s="85" t="s">
        <v>412</v>
      </c>
      <c r="C29" s="74">
        <v>59835000</v>
      </c>
    </row>
    <row r="30" spans="1:3" x14ac:dyDescent="0.25">
      <c r="A30" s="84">
        <v>29</v>
      </c>
      <c r="B30" s="85" t="s">
        <v>806</v>
      </c>
      <c r="C30" s="74">
        <v>68447000</v>
      </c>
    </row>
    <row r="31" spans="1:3" x14ac:dyDescent="0.25">
      <c r="A31" s="84">
        <v>30</v>
      </c>
      <c r="B31" s="85" t="s">
        <v>916</v>
      </c>
      <c r="C31" s="74">
        <v>23204000</v>
      </c>
    </row>
    <row r="32" spans="1:3" x14ac:dyDescent="0.25">
      <c r="A32" s="84">
        <v>31</v>
      </c>
      <c r="B32" s="85" t="s">
        <v>915</v>
      </c>
      <c r="C32" s="74">
        <v>64136000</v>
      </c>
    </row>
    <row r="33" spans="1:3" x14ac:dyDescent="0.25">
      <c r="A33" s="84">
        <v>32</v>
      </c>
      <c r="B33" s="85" t="s">
        <v>807</v>
      </c>
      <c r="C33" s="74">
        <v>51107000</v>
      </c>
    </row>
    <row r="34" spans="1:3" x14ac:dyDescent="0.25">
      <c r="A34" s="84">
        <v>33</v>
      </c>
      <c r="B34" s="85" t="s">
        <v>808</v>
      </c>
      <c r="C34" s="74">
        <v>13689000</v>
      </c>
    </row>
    <row r="35" spans="1:3" x14ac:dyDescent="0.25">
      <c r="A35" s="84">
        <v>34</v>
      </c>
      <c r="B35" s="85" t="s">
        <v>532</v>
      </c>
      <c r="C35" s="74">
        <v>73010000</v>
      </c>
    </row>
    <row r="36" spans="1:3" ht="25.5" x14ac:dyDescent="0.25">
      <c r="A36" s="84">
        <v>35</v>
      </c>
      <c r="B36" s="85" t="s">
        <v>809</v>
      </c>
      <c r="C36" s="74">
        <v>200778000</v>
      </c>
    </row>
    <row r="37" spans="1:3" ht="25.5" x14ac:dyDescent="0.25">
      <c r="A37" s="84">
        <v>36</v>
      </c>
      <c r="B37" s="85" t="s">
        <v>917</v>
      </c>
      <c r="C37" s="74">
        <v>57010000</v>
      </c>
    </row>
    <row r="38" spans="1:3" x14ac:dyDescent="0.25">
      <c r="A38" s="84">
        <v>37</v>
      </c>
      <c r="B38" s="86" t="s">
        <v>918</v>
      </c>
      <c r="C38" s="74">
        <v>18728000</v>
      </c>
    </row>
    <row r="39" spans="1:3" ht="25.5" x14ac:dyDescent="0.25">
      <c r="A39" s="84">
        <v>38</v>
      </c>
      <c r="B39" s="85" t="s">
        <v>920</v>
      </c>
      <c r="C39" s="74">
        <v>28505000</v>
      </c>
    </row>
    <row r="40" spans="1:3" x14ac:dyDescent="0.25">
      <c r="A40" s="84">
        <v>39</v>
      </c>
      <c r="B40" s="87" t="s">
        <v>921</v>
      </c>
      <c r="C40" s="74">
        <v>43806000</v>
      </c>
    </row>
    <row r="41" spans="1:3" x14ac:dyDescent="0.25">
      <c r="A41" s="84">
        <v>40</v>
      </c>
      <c r="B41" s="85" t="s">
        <v>810</v>
      </c>
      <c r="C41" s="74">
        <v>50194000</v>
      </c>
    </row>
    <row r="42" spans="1:3" x14ac:dyDescent="0.25">
      <c r="A42" s="84">
        <v>41</v>
      </c>
      <c r="B42" s="85" t="s">
        <v>811</v>
      </c>
      <c r="C42" s="74">
        <v>82136000</v>
      </c>
    </row>
    <row r="43" spans="1:3" x14ac:dyDescent="0.25">
      <c r="A43" s="84">
        <v>42</v>
      </c>
      <c r="B43" s="85" t="s">
        <v>812</v>
      </c>
      <c r="C43" s="74">
        <v>73962000</v>
      </c>
    </row>
    <row r="44" spans="1:3" x14ac:dyDescent="0.25">
      <c r="A44" s="84">
        <v>43</v>
      </c>
      <c r="B44" s="85" t="s">
        <v>923</v>
      </c>
      <c r="C44" s="74">
        <v>10689000</v>
      </c>
    </row>
    <row r="45" spans="1:3" x14ac:dyDescent="0.25">
      <c r="A45" s="84">
        <v>44</v>
      </c>
      <c r="B45" s="85" t="s">
        <v>813</v>
      </c>
      <c r="C45" s="74">
        <v>31942000</v>
      </c>
    </row>
    <row r="46" spans="1:3" x14ac:dyDescent="0.25">
      <c r="A46" s="84">
        <v>45</v>
      </c>
      <c r="B46" s="85" t="s">
        <v>814</v>
      </c>
      <c r="C46" s="74">
        <v>24641000</v>
      </c>
    </row>
    <row r="47" spans="1:3" x14ac:dyDescent="0.25">
      <c r="A47" s="84">
        <v>46</v>
      </c>
      <c r="B47" s="85" t="s">
        <v>815</v>
      </c>
      <c r="C47" s="74">
        <v>20078000</v>
      </c>
    </row>
    <row r="48" spans="1:3" x14ac:dyDescent="0.25">
      <c r="A48" s="84">
        <v>47</v>
      </c>
      <c r="B48" s="85" t="s">
        <v>816</v>
      </c>
      <c r="C48" s="74">
        <v>16427000</v>
      </c>
    </row>
    <row r="49" spans="1:3" x14ac:dyDescent="0.25">
      <c r="A49" s="84">
        <v>48</v>
      </c>
      <c r="B49" s="85" t="s">
        <v>817</v>
      </c>
      <c r="C49" s="74">
        <v>136894000</v>
      </c>
    </row>
    <row r="50" spans="1:3" ht="25.5" x14ac:dyDescent="0.25">
      <c r="A50" s="84">
        <v>49</v>
      </c>
      <c r="B50" s="85" t="s">
        <v>818</v>
      </c>
      <c r="C50" s="74">
        <v>456313000</v>
      </c>
    </row>
    <row r="51" spans="1:3" x14ac:dyDescent="0.25">
      <c r="A51" s="84">
        <v>50</v>
      </c>
      <c r="B51" s="85" t="s">
        <v>819</v>
      </c>
      <c r="C51" s="74">
        <v>6388000</v>
      </c>
    </row>
    <row r="52" spans="1:3" ht="25.5" x14ac:dyDescent="0.25">
      <c r="A52" s="84">
        <v>51</v>
      </c>
      <c r="B52" s="85" t="s">
        <v>820</v>
      </c>
      <c r="C52" s="74">
        <v>447186000</v>
      </c>
    </row>
    <row r="53" spans="1:3" x14ac:dyDescent="0.25">
      <c r="A53" s="84">
        <v>52</v>
      </c>
      <c r="B53" s="85" t="s">
        <v>775</v>
      </c>
      <c r="C53" s="74">
        <v>25000000</v>
      </c>
    </row>
    <row r="54" spans="1:3" x14ac:dyDescent="0.25">
      <c r="A54" s="84">
        <v>53</v>
      </c>
      <c r="B54" s="85" t="s">
        <v>776</v>
      </c>
      <c r="C54" s="74">
        <v>45000000</v>
      </c>
    </row>
    <row r="55" spans="1:3" x14ac:dyDescent="0.25">
      <c r="A55" s="84">
        <v>54</v>
      </c>
      <c r="B55" s="85" t="s">
        <v>777</v>
      </c>
      <c r="C55" s="74">
        <v>10000000</v>
      </c>
    </row>
    <row r="56" spans="1:3" x14ac:dyDescent="0.25">
      <c r="A56" s="84">
        <v>55</v>
      </c>
      <c r="B56" s="86" t="s">
        <v>779</v>
      </c>
      <c r="C56" s="88">
        <v>10000000</v>
      </c>
    </row>
    <row r="57" spans="1:3" ht="13.5" thickBot="1" x14ac:dyDescent="0.3">
      <c r="A57" s="84">
        <v>55</v>
      </c>
      <c r="B57" s="86" t="s">
        <v>1144</v>
      </c>
      <c r="C57" s="88">
        <v>19713000</v>
      </c>
    </row>
    <row r="58" spans="1:3" s="112" customFormat="1" ht="13.5" thickBot="1" x14ac:dyDescent="0.3">
      <c r="A58" s="109"/>
      <c r="B58" s="110" t="s">
        <v>823</v>
      </c>
      <c r="C58" s="111">
        <f>SUM(C2:C57)</f>
        <v>3524003000</v>
      </c>
    </row>
  </sheetData>
  <printOptions horizontalCentered="1"/>
  <pageMargins left="0.70866141732283472" right="0.70866141732283472" top="0.55118110236220474" bottom="0.55118110236220474" header="0.31496062992125984" footer="0.31496062992125984"/>
  <pageSetup paperSize="142"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DE577"/>
  <sheetViews>
    <sheetView zoomScale="112" zoomScaleNormal="112" workbookViewId="0">
      <selection activeCell="B6" sqref="B6:E6"/>
    </sheetView>
  </sheetViews>
  <sheetFormatPr baseColWidth="10" defaultColWidth="11.42578125" defaultRowHeight="9" x14ac:dyDescent="0.25"/>
  <cols>
    <col min="1" max="1" width="10.42578125" style="1" customWidth="1"/>
    <col min="2" max="2" width="8.28515625" style="1" customWidth="1"/>
    <col min="3" max="3" width="9.28515625" style="30" customWidth="1"/>
    <col min="4" max="4" width="22.28515625" style="30" customWidth="1"/>
    <col min="5" max="5" width="69.42578125" style="30" customWidth="1"/>
    <col min="6" max="6" width="12.42578125" style="30" customWidth="1"/>
    <col min="7" max="7" width="8.85546875" style="58" bestFit="1" customWidth="1"/>
    <col min="8" max="8" width="8.7109375" style="59" bestFit="1" customWidth="1"/>
    <col min="9" max="9" width="9.5703125" style="60" customWidth="1"/>
    <col min="10" max="10" width="11.42578125" style="1"/>
    <col min="11" max="11" width="7.5703125" style="1" bestFit="1" customWidth="1"/>
    <col min="12" max="12" width="8.42578125" style="1" bestFit="1" customWidth="1"/>
    <col min="13" max="16384" width="11.42578125" style="1"/>
  </cols>
  <sheetData>
    <row r="1" spans="1:109" s="2" customFormat="1" ht="36" x14ac:dyDescent="0.25">
      <c r="A1" s="20" t="s">
        <v>0</v>
      </c>
      <c r="B1" s="114" t="s">
        <v>28</v>
      </c>
      <c r="C1" s="114"/>
      <c r="D1" s="114"/>
      <c r="E1" s="114"/>
      <c r="F1" s="69" t="s">
        <v>29</v>
      </c>
      <c r="G1" s="115" t="s">
        <v>1132</v>
      </c>
      <c r="H1" s="115"/>
      <c r="I1" s="115"/>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row>
    <row r="2" spans="1:109" s="2" customFormat="1" ht="27" x14ac:dyDescent="0.25">
      <c r="A2" s="3" t="s">
        <v>2</v>
      </c>
      <c r="B2" s="3" t="s">
        <v>3</v>
      </c>
      <c r="C2" s="4" t="s">
        <v>824</v>
      </c>
      <c r="D2" s="4" t="s">
        <v>4</v>
      </c>
      <c r="E2" s="4" t="s">
        <v>5</v>
      </c>
      <c r="F2" s="4" t="s">
        <v>6</v>
      </c>
      <c r="G2" s="5" t="s">
        <v>7</v>
      </c>
      <c r="H2" s="5" t="s">
        <v>8</v>
      </c>
      <c r="I2" s="5" t="s">
        <v>9</v>
      </c>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row>
    <row r="3" spans="1:109" s="2" customFormat="1" ht="27" x14ac:dyDescent="0.25">
      <c r="A3" s="13">
        <v>1</v>
      </c>
      <c r="B3" s="11">
        <v>1196490949</v>
      </c>
      <c r="C3" s="12" t="s">
        <v>825</v>
      </c>
      <c r="D3" s="14" t="s">
        <v>30</v>
      </c>
      <c r="E3" s="12" t="s">
        <v>31</v>
      </c>
      <c r="F3" s="8" t="s">
        <v>10</v>
      </c>
      <c r="G3" s="9">
        <v>320539.28154395008</v>
      </c>
      <c r="H3" s="9">
        <v>60902</v>
      </c>
      <c r="I3" s="9">
        <v>381441.28154395008</v>
      </c>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row>
    <row r="4" spans="1:109" s="2" customFormat="1" ht="18" x14ac:dyDescent="0.25">
      <c r="A4" s="13">
        <v>2</v>
      </c>
      <c r="B4" s="11">
        <v>1196490973</v>
      </c>
      <c r="C4" s="12">
        <v>42291613</v>
      </c>
      <c r="D4" s="14" t="s">
        <v>32</v>
      </c>
      <c r="E4" s="12" t="s">
        <v>33</v>
      </c>
      <c r="F4" s="8" t="s">
        <v>10</v>
      </c>
      <c r="G4" s="29">
        <v>42325.096452693004</v>
      </c>
      <c r="H4" s="9">
        <v>8042</v>
      </c>
      <c r="I4" s="9">
        <v>50367.096452693004</v>
      </c>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row>
    <row r="5" spans="1:109" s="2" customFormat="1" ht="13.5" customHeight="1" x14ac:dyDescent="0.25">
      <c r="A5" s="13"/>
      <c r="B5" s="11"/>
      <c r="C5" s="12"/>
      <c r="D5" s="14"/>
      <c r="E5" s="12"/>
      <c r="F5" s="8"/>
      <c r="G5" s="29"/>
      <c r="H5" s="9"/>
      <c r="I5" s="9"/>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row>
    <row r="6" spans="1:109" s="2" customFormat="1" ht="27" x14ac:dyDescent="0.25">
      <c r="A6" s="20" t="s">
        <v>12</v>
      </c>
      <c r="B6" s="114" t="s">
        <v>1145</v>
      </c>
      <c r="C6" s="114"/>
      <c r="D6" s="114"/>
      <c r="E6" s="114"/>
      <c r="F6" s="69" t="s">
        <v>35</v>
      </c>
      <c r="G6" s="115" t="s">
        <v>1023</v>
      </c>
      <c r="H6" s="115"/>
      <c r="I6" s="115"/>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row>
    <row r="7" spans="1:109" s="2" customFormat="1" ht="27" x14ac:dyDescent="0.25">
      <c r="A7" s="3" t="s">
        <v>2</v>
      </c>
      <c r="B7" s="3" t="s">
        <v>3</v>
      </c>
      <c r="C7" s="4" t="s">
        <v>824</v>
      </c>
      <c r="D7" s="4" t="s">
        <v>4</v>
      </c>
      <c r="E7" s="4" t="s">
        <v>5</v>
      </c>
      <c r="F7" s="4" t="s">
        <v>6</v>
      </c>
      <c r="G7" s="5" t="s">
        <v>7</v>
      </c>
      <c r="H7" s="5" t="s">
        <v>8</v>
      </c>
      <c r="I7" s="5" t="s">
        <v>9</v>
      </c>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row>
    <row r="8" spans="1:109" s="2" customFormat="1" ht="45" x14ac:dyDescent="0.25">
      <c r="A8" s="13">
        <v>1</v>
      </c>
      <c r="B8" s="11">
        <v>1196420011</v>
      </c>
      <c r="C8" s="12" t="s">
        <v>830</v>
      </c>
      <c r="D8" s="17" t="s">
        <v>44</v>
      </c>
      <c r="E8" s="18" t="s">
        <v>45</v>
      </c>
      <c r="F8" s="8" t="s">
        <v>10</v>
      </c>
      <c r="G8" s="9">
        <v>5349430.8230490005</v>
      </c>
      <c r="H8" s="9">
        <v>0</v>
      </c>
      <c r="I8" s="10">
        <v>5349430.8230490005</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row>
    <row r="9" spans="1:109" s="2" customFormat="1" ht="45" x14ac:dyDescent="0.25">
      <c r="A9" s="13">
        <v>2</v>
      </c>
      <c r="B9" s="27">
        <v>1196420171</v>
      </c>
      <c r="C9" s="12" t="s">
        <v>831</v>
      </c>
      <c r="D9" s="17" t="s">
        <v>46</v>
      </c>
      <c r="E9" s="18" t="s">
        <v>47</v>
      </c>
      <c r="F9" s="8" t="s">
        <v>10</v>
      </c>
      <c r="G9" s="9">
        <v>5349430.8230490005</v>
      </c>
      <c r="H9" s="9">
        <v>0</v>
      </c>
      <c r="I9" s="10">
        <v>5349430.8230490005</v>
      </c>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row>
    <row r="10" spans="1:109" s="2" customFormat="1" ht="45" x14ac:dyDescent="0.25">
      <c r="A10" s="13">
        <v>3</v>
      </c>
      <c r="B10" s="27">
        <v>1196420172</v>
      </c>
      <c r="C10" s="12" t="s">
        <v>832</v>
      </c>
      <c r="D10" s="17" t="s">
        <v>48</v>
      </c>
      <c r="E10" s="18" t="s">
        <v>49</v>
      </c>
      <c r="F10" s="8" t="s">
        <v>10</v>
      </c>
      <c r="G10" s="9">
        <v>5349430.8230490005</v>
      </c>
      <c r="H10" s="9">
        <v>0</v>
      </c>
      <c r="I10" s="10">
        <v>5349430.8230490005</v>
      </c>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row>
    <row r="11" spans="1:109" s="30" customFormat="1" ht="45" x14ac:dyDescent="0.25">
      <c r="A11" s="13">
        <v>4</v>
      </c>
      <c r="B11" s="27">
        <v>1196420173</v>
      </c>
      <c r="C11" s="12" t="s">
        <v>833</v>
      </c>
      <c r="D11" s="17" t="s">
        <v>50</v>
      </c>
      <c r="E11" s="18" t="s">
        <v>876</v>
      </c>
      <c r="F11" s="8" t="s">
        <v>10</v>
      </c>
      <c r="G11" s="9">
        <v>5349430.8230490005</v>
      </c>
      <c r="H11" s="9">
        <v>0</v>
      </c>
      <c r="I11" s="10">
        <v>5349430.8230490005</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row>
    <row r="12" spans="1:109" s="30" customFormat="1" ht="45" x14ac:dyDescent="0.25">
      <c r="A12" s="13">
        <v>5</v>
      </c>
      <c r="B12" s="16" t="s">
        <v>51</v>
      </c>
      <c r="C12" s="12" t="s">
        <v>834</v>
      </c>
      <c r="D12" s="21" t="s">
        <v>52</v>
      </c>
      <c r="E12" s="22" t="s">
        <v>53</v>
      </c>
      <c r="F12" s="8" t="s">
        <v>10</v>
      </c>
      <c r="G12" s="9">
        <v>5349430.8230490005</v>
      </c>
      <c r="H12" s="9">
        <v>0</v>
      </c>
      <c r="I12" s="10">
        <v>5349430.8230490005</v>
      </c>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row>
    <row r="13" spans="1:109" s="30" customFormat="1" ht="36" x14ac:dyDescent="0.25">
      <c r="A13" s="13">
        <v>6</v>
      </c>
      <c r="B13" s="27">
        <v>1196420162</v>
      </c>
      <c r="C13" s="12" t="s">
        <v>835</v>
      </c>
      <c r="D13" s="17" t="s">
        <v>54</v>
      </c>
      <c r="E13" s="18" t="s">
        <v>55</v>
      </c>
      <c r="F13" s="8" t="s">
        <v>10</v>
      </c>
      <c r="G13" s="9">
        <v>3851862.6750000003</v>
      </c>
      <c r="H13" s="9">
        <v>0</v>
      </c>
      <c r="I13" s="10">
        <v>3851862.6750000003</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row>
    <row r="14" spans="1:109" s="30" customFormat="1" ht="44.25" customHeight="1" x14ac:dyDescent="0.25">
      <c r="A14" s="13">
        <v>7</v>
      </c>
      <c r="B14" s="27">
        <v>1196420025</v>
      </c>
      <c r="C14" s="12" t="s">
        <v>836</v>
      </c>
      <c r="D14" s="17" t="s">
        <v>56</v>
      </c>
      <c r="E14" s="18" t="s">
        <v>57</v>
      </c>
      <c r="F14" s="8" t="s">
        <v>10</v>
      </c>
      <c r="G14" s="9">
        <v>3851862.6750000003</v>
      </c>
      <c r="H14" s="9">
        <v>0</v>
      </c>
      <c r="I14" s="10">
        <v>3851862.6750000003</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row>
    <row r="15" spans="1:109" s="30" customFormat="1" ht="27" x14ac:dyDescent="0.25">
      <c r="A15" s="13">
        <v>8</v>
      </c>
      <c r="B15" s="27">
        <v>1196420163</v>
      </c>
      <c r="C15" s="12" t="s">
        <v>837</v>
      </c>
      <c r="D15" s="17" t="s">
        <v>58</v>
      </c>
      <c r="E15" s="18" t="s">
        <v>59</v>
      </c>
      <c r="F15" s="8" t="s">
        <v>10</v>
      </c>
      <c r="G15" s="9">
        <v>3851862.6750000003</v>
      </c>
      <c r="H15" s="9">
        <v>0</v>
      </c>
      <c r="I15" s="10">
        <v>3851862.6750000003</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row>
    <row r="16" spans="1:109" s="30" customFormat="1" ht="27" x14ac:dyDescent="0.25">
      <c r="A16" s="13">
        <v>9</v>
      </c>
      <c r="B16" s="27">
        <v>1196420164</v>
      </c>
      <c r="C16" s="12" t="s">
        <v>838</v>
      </c>
      <c r="D16" s="17" t="s">
        <v>60</v>
      </c>
      <c r="E16" s="18" t="s">
        <v>61</v>
      </c>
      <c r="F16" s="8" t="s">
        <v>10</v>
      </c>
      <c r="G16" s="9">
        <v>3851862.6750000003</v>
      </c>
      <c r="H16" s="9">
        <v>0</v>
      </c>
      <c r="I16" s="10">
        <v>3851862.6750000003</v>
      </c>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row>
    <row r="17" spans="1:109" s="30" customFormat="1" ht="36" x14ac:dyDescent="0.25">
      <c r="A17" s="13">
        <v>10</v>
      </c>
      <c r="B17" s="27">
        <v>1196420134</v>
      </c>
      <c r="C17" s="12" t="s">
        <v>839</v>
      </c>
      <c r="D17" s="17" t="s">
        <v>62</v>
      </c>
      <c r="E17" s="18" t="s">
        <v>63</v>
      </c>
      <c r="F17" s="8" t="s">
        <v>10</v>
      </c>
      <c r="G17" s="9">
        <v>3851862.6750000003</v>
      </c>
      <c r="H17" s="9">
        <v>0</v>
      </c>
      <c r="I17" s="10">
        <v>3851862.6750000003</v>
      </c>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row>
    <row r="18" spans="1:109" s="30" customFormat="1" ht="36" x14ac:dyDescent="0.25">
      <c r="A18" s="13">
        <v>11</v>
      </c>
      <c r="B18" s="16" t="s">
        <v>51</v>
      </c>
      <c r="C18" s="12" t="s">
        <v>840</v>
      </c>
      <c r="D18" s="17" t="s">
        <v>64</v>
      </c>
      <c r="E18" s="18" t="s">
        <v>65</v>
      </c>
      <c r="F18" s="8" t="s">
        <v>10</v>
      </c>
      <c r="G18" s="9"/>
      <c r="H18" s="9"/>
      <c r="I18" s="10"/>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row>
    <row r="19" spans="1:109" s="30" customFormat="1" ht="36" x14ac:dyDescent="0.25">
      <c r="A19" s="13">
        <v>12</v>
      </c>
      <c r="B19" s="16" t="s">
        <v>51</v>
      </c>
      <c r="C19" s="12" t="s">
        <v>841</v>
      </c>
      <c r="D19" s="17" t="s">
        <v>66</v>
      </c>
      <c r="E19" s="18" t="s">
        <v>63</v>
      </c>
      <c r="F19" s="8" t="s">
        <v>10</v>
      </c>
      <c r="G19" s="9"/>
      <c r="H19" s="9"/>
      <c r="I19" s="10"/>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row>
    <row r="20" spans="1:109" s="30" customFormat="1" ht="27" x14ac:dyDescent="0.25">
      <c r="A20" s="13">
        <v>13</v>
      </c>
      <c r="B20" s="27">
        <v>1196420010</v>
      </c>
      <c r="C20" s="12" t="s">
        <v>846</v>
      </c>
      <c r="D20" s="17" t="s">
        <v>75</v>
      </c>
      <c r="E20" s="18" t="s">
        <v>76</v>
      </c>
      <c r="F20" s="8" t="s">
        <v>10</v>
      </c>
      <c r="G20" s="9">
        <v>3851862.6750000003</v>
      </c>
      <c r="H20" s="9">
        <v>0</v>
      </c>
      <c r="I20" s="10">
        <v>3851862.6750000003</v>
      </c>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row>
    <row r="21" spans="1:109" s="30" customFormat="1" ht="41.25" customHeight="1" x14ac:dyDescent="0.25">
      <c r="A21" s="13">
        <v>14</v>
      </c>
      <c r="B21" s="27">
        <v>1196420136</v>
      </c>
      <c r="C21" s="12" t="s">
        <v>847</v>
      </c>
      <c r="D21" s="17" t="s">
        <v>77</v>
      </c>
      <c r="E21" s="18" t="s">
        <v>78</v>
      </c>
      <c r="F21" s="8" t="s">
        <v>10</v>
      </c>
      <c r="G21" s="9">
        <v>3851862.6750000003</v>
      </c>
      <c r="H21" s="9">
        <v>0</v>
      </c>
      <c r="I21" s="10">
        <v>3851862.6750000003</v>
      </c>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row>
    <row r="22" spans="1:109" s="30" customFormat="1" ht="27" x14ac:dyDescent="0.25">
      <c r="A22" s="13">
        <v>15</v>
      </c>
      <c r="B22" s="27">
        <v>1196420137</v>
      </c>
      <c r="C22" s="12" t="s">
        <v>848</v>
      </c>
      <c r="D22" s="17" t="s">
        <v>79</v>
      </c>
      <c r="E22" s="18" t="s">
        <v>80</v>
      </c>
      <c r="F22" s="8" t="s">
        <v>10</v>
      </c>
      <c r="G22" s="9">
        <v>3851862.6750000003</v>
      </c>
      <c r="H22" s="9">
        <v>0</v>
      </c>
      <c r="I22" s="10">
        <v>3851862.6750000003</v>
      </c>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row>
    <row r="23" spans="1:109" s="30" customFormat="1" ht="45" x14ac:dyDescent="0.25">
      <c r="A23" s="13">
        <v>16</v>
      </c>
      <c r="B23" s="27">
        <v>1196420138</v>
      </c>
      <c r="C23" s="12" t="s">
        <v>849</v>
      </c>
      <c r="D23" s="17" t="s">
        <v>81</v>
      </c>
      <c r="E23" s="18" t="s">
        <v>82</v>
      </c>
      <c r="F23" s="8" t="s">
        <v>10</v>
      </c>
      <c r="G23" s="9">
        <v>3851862.6750000003</v>
      </c>
      <c r="H23" s="9">
        <v>0</v>
      </c>
      <c r="I23" s="10">
        <v>3851862.6750000003</v>
      </c>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row>
    <row r="24" spans="1:109" s="30" customFormat="1" ht="27" x14ac:dyDescent="0.25">
      <c r="A24" s="13">
        <v>17</v>
      </c>
      <c r="B24" s="27">
        <v>1196420180</v>
      </c>
      <c r="C24" s="12" t="s">
        <v>850</v>
      </c>
      <c r="D24" s="17" t="s">
        <v>83</v>
      </c>
      <c r="E24" s="18" t="s">
        <v>84</v>
      </c>
      <c r="F24" s="8" t="s">
        <v>10</v>
      </c>
      <c r="G24" s="9">
        <v>3851862.6750000003</v>
      </c>
      <c r="H24" s="9">
        <v>0</v>
      </c>
      <c r="I24" s="10">
        <v>3851862.6750000003</v>
      </c>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row>
    <row r="25" spans="1:109" s="30" customFormat="1" ht="27" x14ac:dyDescent="0.25">
      <c r="A25" s="13">
        <v>18</v>
      </c>
      <c r="B25" s="16" t="s">
        <v>51</v>
      </c>
      <c r="C25" s="12" t="s">
        <v>851</v>
      </c>
      <c r="D25" s="17" t="s">
        <v>85</v>
      </c>
      <c r="E25" s="18" t="s">
        <v>86</v>
      </c>
      <c r="F25" s="8" t="s">
        <v>10</v>
      </c>
      <c r="G25" s="9"/>
      <c r="H25" s="9"/>
      <c r="I25" s="10"/>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row>
    <row r="26" spans="1:109" s="30" customFormat="1" ht="27" x14ac:dyDescent="0.25">
      <c r="A26" s="13">
        <v>19</v>
      </c>
      <c r="B26" s="16" t="s">
        <v>51</v>
      </c>
      <c r="C26" s="12" t="s">
        <v>852</v>
      </c>
      <c r="D26" s="17" t="s">
        <v>87</v>
      </c>
      <c r="E26" s="18" t="s">
        <v>88</v>
      </c>
      <c r="F26" s="8" t="s">
        <v>10</v>
      </c>
      <c r="G26" s="9"/>
      <c r="H26" s="9"/>
      <c r="I26" s="10"/>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row>
    <row r="27" spans="1:109" s="30" customFormat="1" ht="27" x14ac:dyDescent="0.25">
      <c r="A27" s="13">
        <v>20</v>
      </c>
      <c r="B27" s="16" t="s">
        <v>51</v>
      </c>
      <c r="C27" s="12" t="s">
        <v>853</v>
      </c>
      <c r="D27" s="17" t="s">
        <v>89</v>
      </c>
      <c r="E27" s="18" t="s">
        <v>90</v>
      </c>
      <c r="F27" s="8" t="s">
        <v>10</v>
      </c>
      <c r="G27" s="9"/>
      <c r="H27" s="9"/>
      <c r="I27" s="10"/>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row>
    <row r="28" spans="1:109" s="30" customFormat="1" ht="27" x14ac:dyDescent="0.25">
      <c r="A28" s="13">
        <v>21</v>
      </c>
      <c r="B28" s="16" t="s">
        <v>51</v>
      </c>
      <c r="C28" s="12" t="s">
        <v>854</v>
      </c>
      <c r="D28" s="17" t="s">
        <v>83</v>
      </c>
      <c r="E28" s="18" t="s">
        <v>91</v>
      </c>
      <c r="F28" s="8" t="s">
        <v>10</v>
      </c>
      <c r="G28" s="9"/>
      <c r="H28" s="9"/>
      <c r="I28" s="10"/>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row>
    <row r="29" spans="1:109" s="30" customFormat="1" ht="13.5" customHeight="1" x14ac:dyDescent="0.25">
      <c r="A29" s="13"/>
      <c r="B29" s="16"/>
      <c r="C29" s="12"/>
      <c r="D29" s="17"/>
      <c r="E29" s="18"/>
      <c r="F29" s="8"/>
      <c r="G29" s="9"/>
      <c r="H29" s="9"/>
      <c r="I29" s="10"/>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row>
    <row r="30" spans="1:109" s="2" customFormat="1" ht="27" x14ac:dyDescent="0.25">
      <c r="A30" s="20" t="s">
        <v>14</v>
      </c>
      <c r="B30" s="114" t="s">
        <v>1024</v>
      </c>
      <c r="C30" s="114"/>
      <c r="D30" s="114"/>
      <c r="E30" s="114"/>
      <c r="F30" s="69" t="s">
        <v>35</v>
      </c>
      <c r="G30" s="115" t="s">
        <v>1023</v>
      </c>
      <c r="H30" s="115"/>
      <c r="I30" s="115"/>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row>
    <row r="31" spans="1:109" s="2" customFormat="1" ht="27" x14ac:dyDescent="0.25">
      <c r="A31" s="3" t="s">
        <v>2</v>
      </c>
      <c r="B31" s="3" t="s">
        <v>3</v>
      </c>
      <c r="C31" s="4" t="s">
        <v>824</v>
      </c>
      <c r="D31" s="4" t="s">
        <v>4</v>
      </c>
      <c r="E31" s="4" t="s">
        <v>5</v>
      </c>
      <c r="F31" s="4" t="s">
        <v>6</v>
      </c>
      <c r="G31" s="5" t="s">
        <v>7</v>
      </c>
      <c r="H31" s="5" t="s">
        <v>8</v>
      </c>
      <c r="I31" s="5" t="s">
        <v>9</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row>
    <row r="32" spans="1:109" s="30" customFormat="1" ht="36" x14ac:dyDescent="0.25">
      <c r="A32" s="13">
        <v>1</v>
      </c>
      <c r="B32" s="27">
        <v>1196420052</v>
      </c>
      <c r="C32" s="12" t="s">
        <v>842</v>
      </c>
      <c r="D32" s="17" t="s">
        <v>67</v>
      </c>
      <c r="E32" s="18" t="s">
        <v>68</v>
      </c>
      <c r="F32" s="8" t="s">
        <v>10</v>
      </c>
      <c r="G32" s="9">
        <v>2857723.1440304997</v>
      </c>
      <c r="H32" s="9">
        <v>0</v>
      </c>
      <c r="I32" s="10">
        <v>2857723.1440304997</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row>
    <row r="33" spans="1:109" s="30" customFormat="1" ht="27" x14ac:dyDescent="0.25">
      <c r="A33" s="13">
        <v>2</v>
      </c>
      <c r="B33" s="27">
        <v>1196420053</v>
      </c>
      <c r="C33" s="12" t="s">
        <v>843</v>
      </c>
      <c r="D33" s="17" t="s">
        <v>69</v>
      </c>
      <c r="E33" s="18" t="s">
        <v>70</v>
      </c>
      <c r="F33" s="8" t="s">
        <v>10</v>
      </c>
      <c r="G33" s="9">
        <v>2857723.1440304997</v>
      </c>
      <c r="H33" s="9">
        <v>0</v>
      </c>
      <c r="I33" s="10">
        <v>2857723.1440304997</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row>
    <row r="34" spans="1:109" s="30" customFormat="1" ht="40.5" customHeight="1" x14ac:dyDescent="0.25">
      <c r="A34" s="13">
        <v>3</v>
      </c>
      <c r="B34" s="27">
        <v>1196420054</v>
      </c>
      <c r="C34" s="12" t="s">
        <v>844</v>
      </c>
      <c r="D34" s="17" t="s">
        <v>71</v>
      </c>
      <c r="E34" s="18" t="s">
        <v>72</v>
      </c>
      <c r="F34" s="8" t="s">
        <v>10</v>
      </c>
      <c r="G34" s="9">
        <v>2857723.1440304997</v>
      </c>
      <c r="H34" s="9">
        <v>0</v>
      </c>
      <c r="I34" s="10">
        <v>2857723.1440304997</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row>
    <row r="35" spans="1:109" s="30" customFormat="1" ht="27" x14ac:dyDescent="0.25">
      <c r="A35" s="13">
        <v>4</v>
      </c>
      <c r="B35" s="27">
        <v>1196420057</v>
      </c>
      <c r="C35" s="12" t="s">
        <v>845</v>
      </c>
      <c r="D35" s="17" t="s">
        <v>73</v>
      </c>
      <c r="E35" s="18" t="s">
        <v>74</v>
      </c>
      <c r="F35" s="8" t="s">
        <v>10</v>
      </c>
      <c r="G35" s="9">
        <v>2857723.1440304997</v>
      </c>
      <c r="H35" s="9">
        <v>0</v>
      </c>
      <c r="I35" s="10">
        <v>2857723.1440304997</v>
      </c>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row>
    <row r="36" spans="1:109" s="30" customFormat="1" ht="13.5" customHeight="1" x14ac:dyDescent="0.25">
      <c r="A36" s="13"/>
      <c r="B36" s="16"/>
      <c r="C36" s="12"/>
      <c r="D36" s="17"/>
      <c r="E36" s="18"/>
      <c r="F36" s="8"/>
      <c r="G36" s="9"/>
      <c r="H36" s="9"/>
      <c r="I36" s="10"/>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row>
    <row r="37" spans="1:109" s="2" customFormat="1" ht="18" x14ac:dyDescent="0.25">
      <c r="A37" s="20" t="s">
        <v>15</v>
      </c>
      <c r="B37" s="114" t="s">
        <v>112</v>
      </c>
      <c r="C37" s="114"/>
      <c r="D37" s="114"/>
      <c r="E37" s="114"/>
      <c r="F37" s="69" t="s">
        <v>19</v>
      </c>
      <c r="G37" s="115" t="s">
        <v>1023</v>
      </c>
      <c r="H37" s="115"/>
      <c r="I37" s="115"/>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row>
    <row r="38" spans="1:109" s="2" customFormat="1" ht="27" x14ac:dyDescent="0.25">
      <c r="A38" s="3" t="s">
        <v>2</v>
      </c>
      <c r="B38" s="3" t="s">
        <v>3</v>
      </c>
      <c r="C38" s="4" t="s">
        <v>824</v>
      </c>
      <c r="D38" s="4" t="s">
        <v>4</v>
      </c>
      <c r="E38" s="4" t="s">
        <v>5</v>
      </c>
      <c r="F38" s="4" t="s">
        <v>6</v>
      </c>
      <c r="G38" s="5" t="s">
        <v>7</v>
      </c>
      <c r="H38" s="5" t="s">
        <v>8</v>
      </c>
      <c r="I38" s="5" t="s">
        <v>9</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row>
    <row r="39" spans="1:109" s="2" customFormat="1" ht="72" x14ac:dyDescent="0.25">
      <c r="A39" s="13">
        <v>1</v>
      </c>
      <c r="B39" s="11">
        <v>1186220899</v>
      </c>
      <c r="C39" s="8">
        <v>42203401</v>
      </c>
      <c r="D39" s="17" t="s">
        <v>113</v>
      </c>
      <c r="E39" s="16" t="s">
        <v>114</v>
      </c>
      <c r="F39" s="8" t="s">
        <v>10</v>
      </c>
      <c r="G39" s="31">
        <v>2787413.0588733237</v>
      </c>
      <c r="H39" s="9">
        <v>0</v>
      </c>
      <c r="I39" s="10">
        <v>1575712.334</v>
      </c>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row>
    <row r="40" spans="1:109" s="2" customFormat="1" ht="63" x14ac:dyDescent="0.25">
      <c r="A40" s="13">
        <v>2</v>
      </c>
      <c r="B40" s="11">
        <v>1186220055</v>
      </c>
      <c r="C40" s="8">
        <v>42203425</v>
      </c>
      <c r="D40" s="17" t="s">
        <v>115</v>
      </c>
      <c r="E40" s="16" t="s">
        <v>116</v>
      </c>
      <c r="F40" s="8" t="s">
        <v>10</v>
      </c>
      <c r="G40" s="31">
        <v>1846621.21184</v>
      </c>
      <c r="H40" s="9">
        <v>0</v>
      </c>
      <c r="I40" s="10">
        <v>1846621.21184</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row>
    <row r="41" spans="1:109" s="2" customFormat="1" ht="14.25" customHeight="1" x14ac:dyDescent="0.25">
      <c r="A41" s="13"/>
      <c r="B41" s="11"/>
      <c r="C41" s="8"/>
      <c r="D41" s="17"/>
      <c r="E41" s="16"/>
      <c r="F41" s="8"/>
      <c r="G41" s="31"/>
      <c r="H41" s="9"/>
      <c r="I41" s="10"/>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row>
    <row r="42" spans="1:109" s="2" customFormat="1" ht="13.5" customHeight="1" x14ac:dyDescent="0.25">
      <c r="A42" s="20" t="s">
        <v>16</v>
      </c>
      <c r="B42" s="114" t="s">
        <v>122</v>
      </c>
      <c r="C42" s="114"/>
      <c r="D42" s="114"/>
      <c r="E42" s="114"/>
      <c r="F42" s="69" t="s">
        <v>121</v>
      </c>
      <c r="G42" s="115" t="s">
        <v>1025</v>
      </c>
      <c r="H42" s="115"/>
      <c r="I42" s="115"/>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row>
    <row r="43" spans="1:109" s="2" customFormat="1" ht="27" x14ac:dyDescent="0.25">
      <c r="A43" s="3" t="s">
        <v>2</v>
      </c>
      <c r="B43" s="3" t="s">
        <v>3</v>
      </c>
      <c r="C43" s="4" t="s">
        <v>824</v>
      </c>
      <c r="D43" s="4" t="s">
        <v>4</v>
      </c>
      <c r="E43" s="4" t="s">
        <v>5</v>
      </c>
      <c r="F43" s="4" t="s">
        <v>6</v>
      </c>
      <c r="G43" s="5" t="s">
        <v>7</v>
      </c>
      <c r="H43" s="5" t="s">
        <v>8</v>
      </c>
      <c r="I43" s="5" t="s">
        <v>9</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row>
    <row r="44" spans="1:109" s="2" customFormat="1" ht="18" x14ac:dyDescent="0.25">
      <c r="A44" s="13">
        <v>1</v>
      </c>
      <c r="B44" s="11">
        <v>1196491310</v>
      </c>
      <c r="C44" s="12">
        <v>42221500</v>
      </c>
      <c r="D44" s="17" t="s">
        <v>123</v>
      </c>
      <c r="E44" s="18" t="s">
        <v>124</v>
      </c>
      <c r="F44" s="12" t="s">
        <v>10</v>
      </c>
      <c r="G44" s="29">
        <v>1210780</v>
      </c>
      <c r="H44" s="29">
        <v>0</v>
      </c>
      <c r="I44" s="29">
        <v>1210780</v>
      </c>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row>
    <row r="45" spans="1:109" s="2" customFormat="1" ht="14.25" customHeight="1" x14ac:dyDescent="0.25">
      <c r="A45" s="13"/>
      <c r="B45" s="11"/>
      <c r="C45" s="8"/>
      <c r="D45" s="17"/>
      <c r="E45" s="15"/>
      <c r="F45" s="12"/>
      <c r="G45" s="31"/>
      <c r="H45" s="9"/>
      <c r="I45" s="10"/>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row>
    <row r="46" spans="1:109" s="2" customFormat="1" ht="13.5" customHeight="1" x14ac:dyDescent="0.25">
      <c r="A46" s="20" t="s">
        <v>18</v>
      </c>
      <c r="B46" s="114" t="s">
        <v>125</v>
      </c>
      <c r="C46" s="114"/>
      <c r="D46" s="114"/>
      <c r="E46" s="114"/>
      <c r="F46" s="69" t="s">
        <v>24</v>
      </c>
      <c r="G46" s="115" t="s">
        <v>1026</v>
      </c>
      <c r="H46" s="115"/>
      <c r="I46" s="115"/>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row>
    <row r="47" spans="1:109" s="2" customFormat="1" ht="27" x14ac:dyDescent="0.25">
      <c r="A47" s="3" t="s">
        <v>2</v>
      </c>
      <c r="B47" s="3" t="s">
        <v>3</v>
      </c>
      <c r="C47" s="4" t="s">
        <v>824</v>
      </c>
      <c r="D47" s="4" t="s">
        <v>4</v>
      </c>
      <c r="E47" s="4" t="s">
        <v>5</v>
      </c>
      <c r="F47" s="4" t="s">
        <v>6</v>
      </c>
      <c r="G47" s="5" t="s">
        <v>7</v>
      </c>
      <c r="H47" s="5" t="s">
        <v>8</v>
      </c>
      <c r="I47" s="5" t="s">
        <v>9</v>
      </c>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row>
    <row r="48" spans="1:109" s="2" customFormat="1" ht="18" x14ac:dyDescent="0.25">
      <c r="A48" s="13">
        <v>1186220311</v>
      </c>
      <c r="B48" s="11">
        <v>1196491310</v>
      </c>
      <c r="C48" s="12">
        <v>42221500</v>
      </c>
      <c r="D48" s="17" t="s">
        <v>126</v>
      </c>
      <c r="E48" s="18" t="s">
        <v>127</v>
      </c>
      <c r="F48" s="12" t="s">
        <v>10</v>
      </c>
      <c r="G48" s="9">
        <v>3821000</v>
      </c>
      <c r="H48" s="9">
        <v>725990</v>
      </c>
      <c r="I48" s="10">
        <v>4546990</v>
      </c>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row>
    <row r="49" spans="1:109" s="2" customFormat="1" ht="14.25" customHeight="1" x14ac:dyDescent="0.25">
      <c r="A49" s="13"/>
      <c r="B49" s="11"/>
      <c r="C49" s="8"/>
      <c r="D49" s="17"/>
      <c r="E49" s="15"/>
      <c r="F49" s="12"/>
      <c r="G49" s="31"/>
      <c r="H49" s="9"/>
      <c r="I49" s="10"/>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row>
    <row r="50" spans="1:109" s="2" customFormat="1" ht="27" x14ac:dyDescent="0.25">
      <c r="A50" s="20" t="s">
        <v>20</v>
      </c>
      <c r="B50" s="114" t="s">
        <v>128</v>
      </c>
      <c r="C50" s="114"/>
      <c r="D50" s="114"/>
      <c r="E50" s="114"/>
      <c r="F50" s="69" t="s">
        <v>129</v>
      </c>
      <c r="G50" s="115" t="s">
        <v>1027</v>
      </c>
      <c r="H50" s="115"/>
      <c r="I50" s="115"/>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row>
    <row r="51" spans="1:109" s="2" customFormat="1" ht="27" x14ac:dyDescent="0.25">
      <c r="A51" s="3" t="s">
        <v>2</v>
      </c>
      <c r="B51" s="3" t="s">
        <v>3</v>
      </c>
      <c r="C51" s="4" t="s">
        <v>824</v>
      </c>
      <c r="D51" s="4" t="s">
        <v>4</v>
      </c>
      <c r="E51" s="4" t="s">
        <v>5</v>
      </c>
      <c r="F51" s="4" t="s">
        <v>6</v>
      </c>
      <c r="G51" s="5" t="s">
        <v>7</v>
      </c>
      <c r="H51" s="5" t="s">
        <v>8</v>
      </c>
      <c r="I51" s="5" t="s">
        <v>9</v>
      </c>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row>
    <row r="52" spans="1:109" s="2" customFormat="1" ht="72" x14ac:dyDescent="0.25">
      <c r="A52" s="13">
        <v>1</v>
      </c>
      <c r="B52" s="11">
        <v>1186220209</v>
      </c>
      <c r="C52" s="12">
        <v>42294702</v>
      </c>
      <c r="D52" s="17" t="s">
        <v>130</v>
      </c>
      <c r="E52" s="18" t="s">
        <v>131</v>
      </c>
      <c r="F52" s="12" t="s">
        <v>10</v>
      </c>
      <c r="G52" s="9">
        <v>4601005.0329826707</v>
      </c>
      <c r="H52" s="9">
        <v>0</v>
      </c>
      <c r="I52" s="10">
        <v>4601005.0329826707</v>
      </c>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row>
    <row r="53" spans="1:109" s="2" customFormat="1" ht="72" x14ac:dyDescent="0.25">
      <c r="A53" s="13">
        <v>2</v>
      </c>
      <c r="B53" s="11">
        <v>1186220230</v>
      </c>
      <c r="C53" s="12">
        <v>42294702</v>
      </c>
      <c r="D53" s="17" t="s">
        <v>132</v>
      </c>
      <c r="E53" s="18" t="s">
        <v>133</v>
      </c>
      <c r="F53" s="12" t="s">
        <v>10</v>
      </c>
      <c r="G53" s="9">
        <v>4601005.0329826707</v>
      </c>
      <c r="H53" s="9">
        <v>0</v>
      </c>
      <c r="I53" s="10">
        <v>4601005.0329826707</v>
      </c>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row>
    <row r="54" spans="1:109" s="2" customFormat="1" ht="18" x14ac:dyDescent="0.25">
      <c r="A54" s="11">
        <v>3</v>
      </c>
      <c r="B54" s="11">
        <v>1186220788</v>
      </c>
      <c r="C54" s="8">
        <v>42181900</v>
      </c>
      <c r="D54" s="17" t="s">
        <v>134</v>
      </c>
      <c r="E54" s="18" t="s">
        <v>135</v>
      </c>
      <c r="F54" s="12" t="s">
        <v>10</v>
      </c>
      <c r="G54" s="9">
        <v>93739.859455895319</v>
      </c>
      <c r="H54" s="9">
        <v>0</v>
      </c>
      <c r="I54" s="10">
        <v>93739.859455895319</v>
      </c>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row>
    <row r="55" spans="1:109" s="2" customFormat="1" ht="18" x14ac:dyDescent="0.25">
      <c r="A55" s="11">
        <v>4</v>
      </c>
      <c r="B55" s="11">
        <v>1186220787</v>
      </c>
      <c r="C55" s="8">
        <v>42294900</v>
      </c>
      <c r="D55" s="17" t="s">
        <v>136</v>
      </c>
      <c r="E55" s="18" t="s">
        <v>137</v>
      </c>
      <c r="F55" s="12" t="s">
        <v>10</v>
      </c>
      <c r="G55" s="9">
        <v>713849.44675095088</v>
      </c>
      <c r="H55" s="9">
        <v>0</v>
      </c>
      <c r="I55" s="10">
        <v>713849.44675095088</v>
      </c>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row>
    <row r="56" spans="1:109" s="2" customFormat="1" ht="14.25" customHeight="1" x14ac:dyDescent="0.25">
      <c r="A56" s="13"/>
      <c r="B56" s="11"/>
      <c r="C56" s="8"/>
      <c r="D56" s="17"/>
      <c r="E56" s="15"/>
      <c r="F56" s="12"/>
      <c r="G56" s="31"/>
      <c r="H56" s="9"/>
      <c r="I56" s="10"/>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row>
    <row r="57" spans="1:109" s="2" customFormat="1" ht="18" x14ac:dyDescent="0.25">
      <c r="A57" s="20" t="s">
        <v>21</v>
      </c>
      <c r="B57" s="114" t="s">
        <v>140</v>
      </c>
      <c r="C57" s="114"/>
      <c r="D57" s="114"/>
      <c r="E57" s="114"/>
      <c r="F57" s="69" t="s">
        <v>139</v>
      </c>
      <c r="G57" s="115" t="s">
        <v>1028</v>
      </c>
      <c r="H57" s="115"/>
      <c r="I57" s="115"/>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row>
    <row r="58" spans="1:109" s="2" customFormat="1" ht="27" x14ac:dyDescent="0.25">
      <c r="A58" s="3" t="s">
        <v>2</v>
      </c>
      <c r="B58" s="3" t="s">
        <v>3</v>
      </c>
      <c r="C58" s="4" t="s">
        <v>824</v>
      </c>
      <c r="D58" s="4" t="s">
        <v>4</v>
      </c>
      <c r="E58" s="4" t="s">
        <v>5</v>
      </c>
      <c r="F58" s="4" t="s">
        <v>6</v>
      </c>
      <c r="G58" s="5" t="s">
        <v>7</v>
      </c>
      <c r="H58" s="5" t="s">
        <v>8</v>
      </c>
      <c r="I58" s="5" t="s">
        <v>9</v>
      </c>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row>
    <row r="59" spans="1:109" s="2" customFormat="1" ht="72" x14ac:dyDescent="0.25">
      <c r="A59" s="13">
        <v>1</v>
      </c>
      <c r="B59" s="11">
        <v>1186290140</v>
      </c>
      <c r="C59" s="8">
        <v>42295905</v>
      </c>
      <c r="D59" s="17" t="s">
        <v>141</v>
      </c>
      <c r="E59" s="18" t="s">
        <v>142</v>
      </c>
      <c r="F59" s="12" t="s">
        <v>138</v>
      </c>
      <c r="G59" s="9">
        <v>34804342.000868872</v>
      </c>
      <c r="H59" s="9">
        <v>0</v>
      </c>
      <c r="I59" s="10">
        <v>34804342.000868872</v>
      </c>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row>
    <row r="60" spans="1:109" s="2" customFormat="1" ht="45" x14ac:dyDescent="0.25">
      <c r="A60" s="13">
        <v>2</v>
      </c>
      <c r="B60" s="11">
        <v>1186290141</v>
      </c>
      <c r="C60" s="8">
        <v>42295905</v>
      </c>
      <c r="D60" s="17" t="s">
        <v>143</v>
      </c>
      <c r="E60" s="18" t="s">
        <v>143</v>
      </c>
      <c r="F60" s="12" t="s">
        <v>10</v>
      </c>
      <c r="G60" s="9">
        <v>10343947.119949587</v>
      </c>
      <c r="H60" s="9">
        <v>0</v>
      </c>
      <c r="I60" s="10">
        <v>10343947.119949587</v>
      </c>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row>
    <row r="61" spans="1:109" s="2" customFormat="1" ht="36" x14ac:dyDescent="0.25">
      <c r="A61" s="13">
        <v>3</v>
      </c>
      <c r="B61" s="11">
        <v>1186290142</v>
      </c>
      <c r="C61" s="8">
        <v>42295905</v>
      </c>
      <c r="D61" s="17" t="s">
        <v>144</v>
      </c>
      <c r="E61" s="18" t="s">
        <v>145</v>
      </c>
      <c r="F61" s="12" t="s">
        <v>10</v>
      </c>
      <c r="G61" s="9">
        <v>10343947.119949587</v>
      </c>
      <c r="H61" s="9">
        <v>0</v>
      </c>
      <c r="I61" s="10">
        <v>10343947.119949587</v>
      </c>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row>
    <row r="62" spans="1:109" s="2" customFormat="1" ht="14.25" customHeight="1" x14ac:dyDescent="0.25">
      <c r="A62" s="13"/>
      <c r="B62" s="11"/>
      <c r="C62" s="8"/>
      <c r="D62" s="17"/>
      <c r="E62" s="15"/>
      <c r="F62" s="12"/>
      <c r="G62" s="31"/>
      <c r="H62" s="9"/>
      <c r="I62" s="10"/>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row>
    <row r="63" spans="1:109" ht="27" x14ac:dyDescent="0.25">
      <c r="A63" s="20" t="s">
        <v>22</v>
      </c>
      <c r="B63" s="114" t="s">
        <v>146</v>
      </c>
      <c r="C63" s="114"/>
      <c r="D63" s="114"/>
      <c r="E63" s="114"/>
      <c r="F63" s="69" t="s">
        <v>147</v>
      </c>
      <c r="G63" s="115" t="s">
        <v>1029</v>
      </c>
      <c r="H63" s="115"/>
      <c r="I63" s="115"/>
    </row>
    <row r="64" spans="1:109" ht="27" x14ac:dyDescent="0.25">
      <c r="A64" s="3" t="s">
        <v>2</v>
      </c>
      <c r="B64" s="3" t="s">
        <v>3</v>
      </c>
      <c r="C64" s="4" t="s">
        <v>824</v>
      </c>
      <c r="D64" s="4" t="s">
        <v>4</v>
      </c>
      <c r="E64" s="4" t="s">
        <v>148</v>
      </c>
      <c r="F64" s="4" t="s">
        <v>6</v>
      </c>
      <c r="G64" s="5" t="s">
        <v>7</v>
      </c>
      <c r="H64" s="5" t="s">
        <v>8</v>
      </c>
      <c r="I64" s="5" t="s">
        <v>9</v>
      </c>
    </row>
    <row r="65" spans="1:109" ht="27" x14ac:dyDescent="0.25">
      <c r="A65" s="13">
        <v>1</v>
      </c>
      <c r="B65" s="11">
        <v>1197010011</v>
      </c>
      <c r="C65" s="8">
        <v>42281501</v>
      </c>
      <c r="D65" s="17" t="s">
        <v>149</v>
      </c>
      <c r="E65" s="18" t="s">
        <v>150</v>
      </c>
      <c r="F65" s="12" t="s">
        <v>10</v>
      </c>
      <c r="G65" s="9">
        <v>150647.80000000002</v>
      </c>
      <c r="H65" s="9">
        <v>0</v>
      </c>
      <c r="I65" s="10">
        <v>150647.80000000002</v>
      </c>
    </row>
    <row r="66" spans="1:109" ht="27" x14ac:dyDescent="0.25">
      <c r="A66" s="13">
        <v>2</v>
      </c>
      <c r="B66" s="11">
        <v>1197010015</v>
      </c>
      <c r="C66" s="8">
        <v>42281808</v>
      </c>
      <c r="D66" s="17" t="s">
        <v>151</v>
      </c>
      <c r="E66" s="18" t="s">
        <v>152</v>
      </c>
      <c r="F66" s="12" t="s">
        <v>10</v>
      </c>
      <c r="G66" s="9">
        <v>64558.947700000004</v>
      </c>
      <c r="H66" s="9">
        <v>12266</v>
      </c>
      <c r="I66" s="10">
        <v>76824.947700000004</v>
      </c>
    </row>
    <row r="67" spans="1:109" ht="27" x14ac:dyDescent="0.25">
      <c r="A67" s="13">
        <v>3</v>
      </c>
      <c r="B67" s="11">
        <v>1197010016</v>
      </c>
      <c r="C67" s="8">
        <v>42281530</v>
      </c>
      <c r="D67" s="17" t="s">
        <v>153</v>
      </c>
      <c r="E67" s="18" t="s">
        <v>154</v>
      </c>
      <c r="F67" s="12" t="s">
        <v>10</v>
      </c>
      <c r="G67" s="9">
        <v>90468.2814445564</v>
      </c>
      <c r="H67" s="9">
        <v>17189</v>
      </c>
      <c r="I67" s="10">
        <v>107657.2814445564</v>
      </c>
    </row>
    <row r="68" spans="1:109" ht="27" x14ac:dyDescent="0.25">
      <c r="A68" s="13">
        <v>4</v>
      </c>
      <c r="B68" s="11">
        <v>1197010017</v>
      </c>
      <c r="C68" s="8">
        <v>42281520</v>
      </c>
      <c r="D68" s="17" t="s">
        <v>155</v>
      </c>
      <c r="E68" s="18" t="s">
        <v>156</v>
      </c>
      <c r="F68" s="12" t="s">
        <v>10</v>
      </c>
      <c r="G68" s="9">
        <v>90468.2814445564</v>
      </c>
      <c r="H68" s="9">
        <v>17189</v>
      </c>
      <c r="I68" s="10">
        <v>107657.2814445564</v>
      </c>
    </row>
    <row r="69" spans="1:109" ht="27" x14ac:dyDescent="0.25">
      <c r="A69" s="13">
        <v>5</v>
      </c>
      <c r="B69" s="11">
        <v>1197010018</v>
      </c>
      <c r="C69" s="8">
        <v>42281530</v>
      </c>
      <c r="D69" s="17" t="s">
        <v>157</v>
      </c>
      <c r="E69" s="18" t="s">
        <v>158</v>
      </c>
      <c r="F69" s="12" t="s">
        <v>10</v>
      </c>
      <c r="G69" s="9">
        <v>90468.2814445564</v>
      </c>
      <c r="H69" s="9">
        <v>17189</v>
      </c>
      <c r="I69" s="10">
        <v>107657.2814445564</v>
      </c>
    </row>
    <row r="70" spans="1:109" s="34" customFormat="1" ht="27" x14ac:dyDescent="0.25">
      <c r="A70" s="13">
        <v>6</v>
      </c>
      <c r="B70" s="11">
        <v>1197010020</v>
      </c>
      <c r="C70" s="8">
        <v>42281530</v>
      </c>
      <c r="D70" s="17" t="s">
        <v>159</v>
      </c>
      <c r="E70" s="18" t="s">
        <v>160</v>
      </c>
      <c r="F70" s="12" t="s">
        <v>10</v>
      </c>
      <c r="G70" s="9">
        <v>26545.179920200004</v>
      </c>
      <c r="H70" s="9">
        <v>5044</v>
      </c>
      <c r="I70" s="10">
        <v>31589.179920200004</v>
      </c>
    </row>
    <row r="71" spans="1:109" s="38" customFormat="1" ht="81" x14ac:dyDescent="0.25">
      <c r="A71" s="90">
        <v>7</v>
      </c>
      <c r="B71" s="16" t="s">
        <v>17</v>
      </c>
      <c r="C71" s="12">
        <v>42281807</v>
      </c>
      <c r="D71" s="17" t="s">
        <v>161</v>
      </c>
      <c r="E71" s="35" t="s">
        <v>162</v>
      </c>
      <c r="F71" s="12" t="s">
        <v>10</v>
      </c>
      <c r="G71" s="36"/>
      <c r="H71" s="9"/>
      <c r="I71" s="10"/>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7"/>
      <c r="AP71" s="37"/>
      <c r="AQ71" s="37"/>
      <c r="AR71" s="37"/>
      <c r="AS71" s="37"/>
      <c r="AT71" s="37"/>
      <c r="AU71" s="37"/>
      <c r="AV71" s="37"/>
      <c r="AW71" s="37"/>
      <c r="AX71" s="37"/>
      <c r="AY71" s="37"/>
      <c r="AZ71" s="37"/>
      <c r="BA71" s="37"/>
      <c r="BB71" s="37"/>
      <c r="BC71" s="37"/>
      <c r="BD71" s="37"/>
      <c r="BE71" s="37"/>
      <c r="BF71" s="37"/>
      <c r="BG71" s="37"/>
      <c r="BH71" s="37"/>
      <c r="BI71" s="37"/>
      <c r="BJ71" s="37"/>
      <c r="BK71" s="37"/>
      <c r="BL71" s="37"/>
      <c r="BM71" s="37"/>
      <c r="BN71" s="37"/>
      <c r="BO71" s="37"/>
      <c r="BP71" s="37"/>
      <c r="BQ71" s="37"/>
      <c r="BR71" s="37"/>
      <c r="BS71" s="37"/>
      <c r="BT71" s="37"/>
      <c r="BU71" s="37"/>
      <c r="BV71" s="37"/>
      <c r="BW71" s="37"/>
      <c r="BX71" s="37"/>
      <c r="BY71" s="37"/>
      <c r="BZ71" s="37"/>
      <c r="CA71" s="37"/>
      <c r="CB71" s="37"/>
      <c r="CC71" s="37"/>
      <c r="CD71" s="37"/>
      <c r="CE71" s="37"/>
      <c r="CF71" s="37"/>
      <c r="CG71" s="37"/>
      <c r="CH71" s="37"/>
      <c r="CI71" s="37"/>
      <c r="CJ71" s="37"/>
      <c r="CK71" s="37"/>
      <c r="CL71" s="37"/>
      <c r="CM71" s="37"/>
      <c r="CN71" s="37"/>
      <c r="CO71" s="37"/>
      <c r="CP71" s="37"/>
      <c r="CQ71" s="37"/>
      <c r="CR71" s="37"/>
      <c r="CS71" s="37"/>
      <c r="CT71" s="37"/>
      <c r="CU71" s="37"/>
      <c r="CV71" s="37"/>
      <c r="CW71" s="37"/>
      <c r="CX71" s="37"/>
      <c r="CY71" s="37"/>
    </row>
    <row r="72" spans="1:109" s="34" customFormat="1" ht="18" x14ac:dyDescent="0.25">
      <c r="A72" s="13">
        <v>8</v>
      </c>
      <c r="B72" s="11">
        <v>1123238400</v>
      </c>
      <c r="C72" s="8">
        <v>42281530</v>
      </c>
      <c r="D72" s="17" t="s">
        <v>163</v>
      </c>
      <c r="E72" s="18" t="s">
        <v>164</v>
      </c>
      <c r="F72" s="12" t="s">
        <v>10</v>
      </c>
      <c r="G72" s="36">
        <v>49239.551700000004</v>
      </c>
      <c r="H72" s="9">
        <v>9356</v>
      </c>
      <c r="I72" s="10">
        <v>58595.551700000004</v>
      </c>
    </row>
    <row r="73" spans="1:109" s="2" customFormat="1" ht="14.25" customHeight="1" x14ac:dyDescent="0.25">
      <c r="A73" s="13"/>
      <c r="B73" s="11"/>
      <c r="C73" s="8"/>
      <c r="D73" s="17"/>
      <c r="E73" s="15"/>
      <c r="F73" s="12"/>
      <c r="G73" s="31"/>
      <c r="H73" s="9"/>
      <c r="I73" s="10"/>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row>
    <row r="74" spans="1:109" s="34" customFormat="1" ht="18" x14ac:dyDescent="0.25">
      <c r="A74" s="20" t="s">
        <v>23</v>
      </c>
      <c r="B74" s="114" t="s">
        <v>165</v>
      </c>
      <c r="C74" s="114"/>
      <c r="D74" s="114"/>
      <c r="E74" s="114"/>
      <c r="F74" s="69" t="s">
        <v>166</v>
      </c>
      <c r="G74" s="115" t="s">
        <v>1025</v>
      </c>
      <c r="H74" s="115"/>
      <c r="I74" s="115"/>
    </row>
    <row r="75" spans="1:109" s="34" customFormat="1" ht="27" x14ac:dyDescent="0.25">
      <c r="A75" s="3" t="s">
        <v>2</v>
      </c>
      <c r="B75" s="3" t="s">
        <v>3</v>
      </c>
      <c r="C75" s="4" t="s">
        <v>824</v>
      </c>
      <c r="D75" s="4" t="s">
        <v>4</v>
      </c>
      <c r="E75" s="4" t="s">
        <v>148</v>
      </c>
      <c r="F75" s="4" t="s">
        <v>6</v>
      </c>
      <c r="G75" s="39" t="s">
        <v>7</v>
      </c>
      <c r="H75" s="39" t="s">
        <v>8</v>
      </c>
      <c r="I75" s="39" t="s">
        <v>9</v>
      </c>
    </row>
    <row r="76" spans="1:109" s="34" customFormat="1" ht="81" x14ac:dyDescent="0.25">
      <c r="A76" s="13">
        <v>1</v>
      </c>
      <c r="B76" s="11">
        <v>1196491104</v>
      </c>
      <c r="C76" s="8">
        <v>42295509</v>
      </c>
      <c r="D76" s="17" t="s">
        <v>167</v>
      </c>
      <c r="E76" s="17" t="s">
        <v>168</v>
      </c>
      <c r="F76" s="12" t="s">
        <v>10</v>
      </c>
      <c r="G76" s="9">
        <v>919909.14379773347</v>
      </c>
      <c r="H76" s="9">
        <v>174783</v>
      </c>
      <c r="I76" s="10">
        <v>1094692.1437977334</v>
      </c>
    </row>
    <row r="77" spans="1:109" s="34" customFormat="1" ht="54" x14ac:dyDescent="0.25">
      <c r="A77" s="13">
        <v>2</v>
      </c>
      <c r="B77" s="11">
        <v>1197491140</v>
      </c>
      <c r="C77" s="8">
        <v>42295509</v>
      </c>
      <c r="D77" s="17" t="s">
        <v>169</v>
      </c>
      <c r="E77" s="17" t="s">
        <v>169</v>
      </c>
      <c r="F77" s="12" t="s">
        <v>10</v>
      </c>
      <c r="G77" s="9">
        <v>1893929.9154342492</v>
      </c>
      <c r="H77" s="9">
        <v>359847</v>
      </c>
      <c r="I77" s="10">
        <v>2253776.9154342492</v>
      </c>
    </row>
    <row r="78" spans="1:109" s="34" customFormat="1" ht="18" x14ac:dyDescent="0.25">
      <c r="A78" s="13">
        <v>3</v>
      </c>
      <c r="B78" s="11">
        <v>1196449004</v>
      </c>
      <c r="C78" s="8">
        <v>42295515</v>
      </c>
      <c r="D78" s="17" t="s">
        <v>170</v>
      </c>
      <c r="E78" s="18" t="s">
        <v>171</v>
      </c>
      <c r="F78" s="12" t="s">
        <v>10</v>
      </c>
      <c r="G78" s="9">
        <v>2705613.2545458763</v>
      </c>
      <c r="H78" s="9">
        <v>514067</v>
      </c>
      <c r="I78" s="10">
        <v>3219680.2545458763</v>
      </c>
    </row>
    <row r="79" spans="1:109" s="34" customFormat="1" ht="45" x14ac:dyDescent="0.25">
      <c r="A79" s="13">
        <v>4</v>
      </c>
      <c r="B79" s="11">
        <v>1196490568</v>
      </c>
      <c r="C79" s="8">
        <v>42293906</v>
      </c>
      <c r="D79" s="17" t="s">
        <v>877</v>
      </c>
      <c r="E79" s="18" t="s">
        <v>878</v>
      </c>
      <c r="F79" s="12" t="s">
        <v>10</v>
      </c>
      <c r="G79" s="9">
        <v>1794732.2448208788</v>
      </c>
      <c r="H79" s="9">
        <v>340999.12651596696</v>
      </c>
      <c r="I79" s="10">
        <v>2135731.3713368457</v>
      </c>
    </row>
    <row r="80" spans="1:109" s="2" customFormat="1" ht="14.25" customHeight="1" x14ac:dyDescent="0.25">
      <c r="A80" s="13"/>
      <c r="B80" s="11"/>
      <c r="C80" s="8"/>
      <c r="D80" s="17"/>
      <c r="E80" s="15"/>
      <c r="F80" s="12"/>
      <c r="G80" s="31"/>
      <c r="H80" s="9"/>
      <c r="I80" s="10"/>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row>
    <row r="81" spans="1:109" s="34" customFormat="1" ht="18" x14ac:dyDescent="0.25">
      <c r="A81" s="40" t="s">
        <v>25</v>
      </c>
      <c r="B81" s="114" t="s">
        <v>172</v>
      </c>
      <c r="C81" s="114"/>
      <c r="D81" s="114"/>
      <c r="E81" s="114"/>
      <c r="F81" s="69" t="s">
        <v>173</v>
      </c>
      <c r="G81" s="115" t="s">
        <v>1030</v>
      </c>
      <c r="H81" s="115"/>
      <c r="I81" s="115"/>
    </row>
    <row r="82" spans="1:109" s="34" customFormat="1" ht="27" x14ac:dyDescent="0.25">
      <c r="A82" s="3" t="s">
        <v>2</v>
      </c>
      <c r="B82" s="3" t="s">
        <v>3</v>
      </c>
      <c r="C82" s="4" t="s">
        <v>824</v>
      </c>
      <c r="D82" s="4" t="s">
        <v>4</v>
      </c>
      <c r="E82" s="4" t="s">
        <v>148</v>
      </c>
      <c r="F82" s="4" t="s">
        <v>6</v>
      </c>
      <c r="G82" s="5" t="s">
        <v>7</v>
      </c>
      <c r="H82" s="5" t="s">
        <v>8</v>
      </c>
      <c r="I82" s="5" t="s">
        <v>9</v>
      </c>
    </row>
    <row r="83" spans="1:109" s="34" customFormat="1" ht="18" x14ac:dyDescent="0.25">
      <c r="A83" s="13">
        <v>1</v>
      </c>
      <c r="B83" s="11">
        <v>1186220718</v>
      </c>
      <c r="C83" s="8">
        <v>42293406</v>
      </c>
      <c r="D83" s="17" t="s">
        <v>1031</v>
      </c>
      <c r="E83" s="18" t="s">
        <v>1032</v>
      </c>
      <c r="F83" s="12" t="s">
        <v>10</v>
      </c>
      <c r="G83" s="9">
        <v>298140.53071614006</v>
      </c>
      <c r="H83" s="9">
        <v>56647</v>
      </c>
      <c r="I83" s="10">
        <v>354787.53071614006</v>
      </c>
    </row>
    <row r="84" spans="1:109" s="34" customFormat="1" ht="27" x14ac:dyDescent="0.25">
      <c r="A84" s="13">
        <v>2</v>
      </c>
      <c r="B84" s="11">
        <v>1186290122</v>
      </c>
      <c r="C84" s="8">
        <v>42293406</v>
      </c>
      <c r="D84" s="17" t="s">
        <v>174</v>
      </c>
      <c r="E84" s="18" t="s">
        <v>175</v>
      </c>
      <c r="F84" s="12" t="s">
        <v>10</v>
      </c>
      <c r="G84" s="9">
        <v>2046865.6200440002</v>
      </c>
      <c r="H84" s="9">
        <v>0</v>
      </c>
      <c r="I84" s="10">
        <v>2046865.6200440002</v>
      </c>
    </row>
    <row r="85" spans="1:109" s="2" customFormat="1" ht="14.25" customHeight="1" x14ac:dyDescent="0.25">
      <c r="A85" s="13"/>
      <c r="B85" s="11"/>
      <c r="C85" s="8"/>
      <c r="D85" s="17"/>
      <c r="E85" s="15"/>
      <c r="F85" s="12"/>
      <c r="G85" s="31"/>
      <c r="H85" s="9"/>
      <c r="I85" s="10"/>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row>
    <row r="86" spans="1:109" s="34" customFormat="1" ht="18" x14ac:dyDescent="0.25">
      <c r="A86" s="20" t="s">
        <v>27</v>
      </c>
      <c r="B86" s="114" t="s">
        <v>176</v>
      </c>
      <c r="C86" s="114"/>
      <c r="D86" s="114"/>
      <c r="E86" s="114"/>
      <c r="F86" s="69" t="s">
        <v>177</v>
      </c>
      <c r="G86" s="115" t="s">
        <v>1033</v>
      </c>
      <c r="H86" s="115"/>
      <c r="I86" s="115"/>
    </row>
    <row r="87" spans="1:109" s="34" customFormat="1" ht="27" x14ac:dyDescent="0.25">
      <c r="A87" s="3" t="s">
        <v>2</v>
      </c>
      <c r="B87" s="3" t="s">
        <v>3</v>
      </c>
      <c r="C87" s="4" t="s">
        <v>824</v>
      </c>
      <c r="D87" s="4" t="s">
        <v>4</v>
      </c>
      <c r="E87" s="4" t="s">
        <v>148</v>
      </c>
      <c r="F87" s="4" t="s">
        <v>6</v>
      </c>
      <c r="G87" s="5" t="s">
        <v>7</v>
      </c>
      <c r="H87" s="5" t="s">
        <v>8</v>
      </c>
      <c r="I87" s="5" t="s">
        <v>9</v>
      </c>
    </row>
    <row r="88" spans="1:109" s="34" customFormat="1" ht="72" x14ac:dyDescent="0.25">
      <c r="A88" s="13">
        <v>1</v>
      </c>
      <c r="B88" s="11">
        <v>1198010041</v>
      </c>
      <c r="C88" s="12" t="s">
        <v>864</v>
      </c>
      <c r="D88" s="17" t="s">
        <v>178</v>
      </c>
      <c r="E88" s="18" t="s">
        <v>881</v>
      </c>
      <c r="F88" s="12" t="s">
        <v>10</v>
      </c>
      <c r="G88" s="9">
        <v>1059187.3029637022</v>
      </c>
      <c r="H88" s="9">
        <v>0</v>
      </c>
      <c r="I88" s="10">
        <v>1059187.3029637022</v>
      </c>
    </row>
    <row r="89" spans="1:109" s="34" customFormat="1" ht="90" x14ac:dyDescent="0.25">
      <c r="A89" s="13">
        <v>2</v>
      </c>
      <c r="B89" s="11">
        <v>1198010042</v>
      </c>
      <c r="C89" s="12" t="s">
        <v>864</v>
      </c>
      <c r="D89" s="17" t="s">
        <v>179</v>
      </c>
      <c r="E89" s="18" t="s">
        <v>180</v>
      </c>
      <c r="F89" s="12" t="s">
        <v>10</v>
      </c>
      <c r="G89" s="9">
        <v>1059187.3029637022</v>
      </c>
      <c r="H89" s="9">
        <v>0</v>
      </c>
      <c r="I89" s="10">
        <v>1059187.3029637022</v>
      </c>
    </row>
    <row r="90" spans="1:109" s="2" customFormat="1" ht="14.25" customHeight="1" x14ac:dyDescent="0.25">
      <c r="A90" s="13"/>
      <c r="B90" s="11"/>
      <c r="C90" s="8"/>
      <c r="D90" s="17"/>
      <c r="E90" s="15"/>
      <c r="F90" s="12"/>
      <c r="G90" s="31"/>
      <c r="H90" s="9"/>
      <c r="I90" s="10"/>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row>
    <row r="91" spans="1:109" s="34" customFormat="1" ht="13.5" customHeight="1" x14ac:dyDescent="0.25">
      <c r="A91" s="20" t="s">
        <v>34</v>
      </c>
      <c r="B91" s="114" t="s">
        <v>184</v>
      </c>
      <c r="C91" s="114"/>
      <c r="D91" s="114"/>
      <c r="E91" s="114"/>
      <c r="F91" s="69" t="s">
        <v>173</v>
      </c>
      <c r="G91" s="115" t="s">
        <v>1034</v>
      </c>
      <c r="H91" s="115"/>
      <c r="I91" s="115"/>
    </row>
    <row r="92" spans="1:109" s="34" customFormat="1" ht="27" x14ac:dyDescent="0.25">
      <c r="A92" s="3" t="s">
        <v>2</v>
      </c>
      <c r="B92" s="3" t="s">
        <v>3</v>
      </c>
      <c r="C92" s="4" t="s">
        <v>824</v>
      </c>
      <c r="D92" s="4" t="s">
        <v>4</v>
      </c>
      <c r="E92" s="4" t="s">
        <v>148</v>
      </c>
      <c r="F92" s="4" t="s">
        <v>6</v>
      </c>
      <c r="G92" s="5" t="s">
        <v>7</v>
      </c>
      <c r="H92" s="5" t="s">
        <v>8</v>
      </c>
      <c r="I92" s="5" t="s">
        <v>9</v>
      </c>
    </row>
    <row r="93" spans="1:109" s="34" customFormat="1" ht="36" x14ac:dyDescent="0.25">
      <c r="A93" s="13">
        <v>1</v>
      </c>
      <c r="B93" s="11" t="s">
        <v>185</v>
      </c>
      <c r="C93" s="12" t="s">
        <v>865</v>
      </c>
      <c r="D93" s="17" t="s">
        <v>186</v>
      </c>
      <c r="E93" s="18" t="s">
        <v>186</v>
      </c>
      <c r="F93" s="12" t="s">
        <v>10</v>
      </c>
      <c r="G93" s="31">
        <v>1418292.2165901712</v>
      </c>
      <c r="H93" s="9">
        <v>0</v>
      </c>
      <c r="I93" s="10">
        <v>1418292.2165901712</v>
      </c>
    </row>
    <row r="94" spans="1:109" s="34" customFormat="1" ht="36" x14ac:dyDescent="0.25">
      <c r="A94" s="13">
        <v>2</v>
      </c>
      <c r="B94" s="11">
        <v>1196491244</v>
      </c>
      <c r="C94" s="12" t="s">
        <v>865</v>
      </c>
      <c r="D94" s="17" t="s">
        <v>187</v>
      </c>
      <c r="E94" s="18" t="s">
        <v>187</v>
      </c>
      <c r="F94" s="12" t="s">
        <v>10</v>
      </c>
      <c r="G94" s="31">
        <v>2244791.1663752929</v>
      </c>
      <c r="H94" s="9">
        <v>0</v>
      </c>
      <c r="I94" s="10">
        <v>2244791.1663752929</v>
      </c>
    </row>
    <row r="95" spans="1:109" s="34" customFormat="1" ht="36" x14ac:dyDescent="0.25">
      <c r="A95" s="13">
        <v>3</v>
      </c>
      <c r="B95" s="11">
        <v>1196491245</v>
      </c>
      <c r="C95" s="12" t="s">
        <v>865</v>
      </c>
      <c r="D95" s="17" t="s">
        <v>188</v>
      </c>
      <c r="E95" s="18" t="s">
        <v>188</v>
      </c>
      <c r="F95" s="12" t="s">
        <v>10</v>
      </c>
      <c r="G95" s="31">
        <v>3272781.777541378</v>
      </c>
      <c r="H95" s="9">
        <v>0</v>
      </c>
      <c r="I95" s="10">
        <v>3272781.777541378</v>
      </c>
    </row>
    <row r="96" spans="1:109" s="34" customFormat="1" ht="36" x14ac:dyDescent="0.25">
      <c r="A96" s="13">
        <v>4</v>
      </c>
      <c r="B96" s="11">
        <v>1196491246</v>
      </c>
      <c r="C96" s="12" t="s">
        <v>865</v>
      </c>
      <c r="D96" s="17" t="s">
        <v>189</v>
      </c>
      <c r="E96" s="18" t="s">
        <v>189</v>
      </c>
      <c r="F96" s="12" t="s">
        <v>10</v>
      </c>
      <c r="G96" s="31">
        <v>7544014.6092439666</v>
      </c>
      <c r="H96" s="9">
        <v>0</v>
      </c>
      <c r="I96" s="10">
        <v>7544014.6092439666</v>
      </c>
    </row>
    <row r="97" spans="1:9" s="34" customFormat="1" ht="36" x14ac:dyDescent="0.25">
      <c r="A97" s="13">
        <v>5</v>
      </c>
      <c r="B97" s="11">
        <v>1196491247</v>
      </c>
      <c r="C97" s="12" t="s">
        <v>865</v>
      </c>
      <c r="D97" s="17" t="s">
        <v>190</v>
      </c>
      <c r="E97" s="18" t="s">
        <v>190</v>
      </c>
      <c r="F97" s="12" t="s">
        <v>10</v>
      </c>
      <c r="G97" s="31">
        <v>545513.55761124496</v>
      </c>
      <c r="H97" s="9">
        <v>0</v>
      </c>
      <c r="I97" s="10">
        <v>545513.55761124496</v>
      </c>
    </row>
    <row r="98" spans="1:9" s="34" customFormat="1" ht="36" x14ac:dyDescent="0.25">
      <c r="A98" s="13">
        <v>6</v>
      </c>
      <c r="B98" s="11">
        <v>1196491248</v>
      </c>
      <c r="C98" s="12" t="s">
        <v>865</v>
      </c>
      <c r="D98" s="17" t="s">
        <v>191</v>
      </c>
      <c r="E98" s="18" t="s">
        <v>192</v>
      </c>
      <c r="F98" s="12" t="s">
        <v>10</v>
      </c>
      <c r="G98" s="31">
        <v>545513.55761124496</v>
      </c>
      <c r="H98" s="9">
        <v>0</v>
      </c>
      <c r="I98" s="10">
        <v>545513.55761124496</v>
      </c>
    </row>
    <row r="99" spans="1:9" s="34" customFormat="1" ht="36" x14ac:dyDescent="0.25">
      <c r="A99" s="13">
        <v>7</v>
      </c>
      <c r="B99" s="11">
        <v>1196491249</v>
      </c>
      <c r="C99" s="12" t="s">
        <v>865</v>
      </c>
      <c r="D99" s="17" t="s">
        <v>193</v>
      </c>
      <c r="E99" s="18" t="s">
        <v>193</v>
      </c>
      <c r="F99" s="12" t="s">
        <v>10</v>
      </c>
      <c r="G99" s="31">
        <v>545513.55761124496</v>
      </c>
      <c r="H99" s="9">
        <v>0</v>
      </c>
      <c r="I99" s="10">
        <v>545513.55761124496</v>
      </c>
    </row>
    <row r="100" spans="1:9" s="34" customFormat="1" ht="36" x14ac:dyDescent="0.25">
      <c r="A100" s="13">
        <v>8</v>
      </c>
      <c r="B100" s="11">
        <v>1196491250</v>
      </c>
      <c r="C100" s="12" t="s">
        <v>865</v>
      </c>
      <c r="D100" s="17" t="s">
        <v>194</v>
      </c>
      <c r="E100" s="18" t="s">
        <v>195</v>
      </c>
      <c r="F100" s="12" t="s">
        <v>10</v>
      </c>
      <c r="G100" s="31">
        <v>545513.55761124496</v>
      </c>
      <c r="H100" s="9">
        <v>0</v>
      </c>
      <c r="I100" s="10">
        <v>545513.55761124496</v>
      </c>
    </row>
    <row r="101" spans="1:9" s="34" customFormat="1" ht="36" x14ac:dyDescent="0.25">
      <c r="A101" s="13">
        <v>9</v>
      </c>
      <c r="B101" s="11">
        <v>1196491251</v>
      </c>
      <c r="C101" s="12" t="s">
        <v>865</v>
      </c>
      <c r="D101" s="17" t="s">
        <v>196</v>
      </c>
      <c r="E101" s="18" t="s">
        <v>196</v>
      </c>
      <c r="F101" s="12" t="s">
        <v>10</v>
      </c>
      <c r="G101" s="31">
        <v>676273.85588744958</v>
      </c>
      <c r="H101" s="9">
        <v>0</v>
      </c>
      <c r="I101" s="10">
        <v>676273.85588744958</v>
      </c>
    </row>
    <row r="102" spans="1:9" s="34" customFormat="1" ht="36" x14ac:dyDescent="0.25">
      <c r="A102" s="13">
        <v>10</v>
      </c>
      <c r="B102" s="11">
        <v>1196491252</v>
      </c>
      <c r="C102" s="12" t="s">
        <v>865</v>
      </c>
      <c r="D102" s="17" t="s">
        <v>197</v>
      </c>
      <c r="E102" s="18" t="s">
        <v>198</v>
      </c>
      <c r="F102" s="12" t="s">
        <v>10</v>
      </c>
      <c r="G102" s="31">
        <v>762511.89844951837</v>
      </c>
      <c r="H102" s="9">
        <v>0</v>
      </c>
      <c r="I102" s="10">
        <v>762511.89844951837</v>
      </c>
    </row>
    <row r="103" spans="1:9" s="34" customFormat="1" ht="45" x14ac:dyDescent="0.25">
      <c r="A103" s="13">
        <v>11</v>
      </c>
      <c r="B103" s="11">
        <v>1196491253</v>
      </c>
      <c r="C103" s="12" t="s">
        <v>865</v>
      </c>
      <c r="D103" s="17" t="s">
        <v>199</v>
      </c>
      <c r="E103" s="18" t="s">
        <v>199</v>
      </c>
      <c r="F103" s="12" t="s">
        <v>10</v>
      </c>
      <c r="G103" s="31">
        <v>1090927.2591804594</v>
      </c>
      <c r="H103" s="9">
        <v>0</v>
      </c>
      <c r="I103" s="10">
        <v>1090927.2591804594</v>
      </c>
    </row>
    <row r="104" spans="1:9" s="34" customFormat="1" ht="36" x14ac:dyDescent="0.25">
      <c r="A104" s="13">
        <v>12</v>
      </c>
      <c r="B104" s="11">
        <v>1196491254</v>
      </c>
      <c r="C104" s="12" t="s">
        <v>865</v>
      </c>
      <c r="D104" s="17" t="s">
        <v>200</v>
      </c>
      <c r="E104" s="18" t="s">
        <v>200</v>
      </c>
      <c r="F104" s="12" t="s">
        <v>10</v>
      </c>
      <c r="G104" s="31">
        <v>1197127.7261668434</v>
      </c>
      <c r="H104" s="9">
        <v>0</v>
      </c>
      <c r="I104" s="10">
        <v>1197127.7261668434</v>
      </c>
    </row>
    <row r="105" spans="1:9" s="34" customFormat="1" ht="36" x14ac:dyDescent="0.25">
      <c r="A105" s="13">
        <v>13</v>
      </c>
      <c r="B105" s="11">
        <v>1196491255</v>
      </c>
      <c r="C105" s="12" t="s">
        <v>865</v>
      </c>
      <c r="D105" s="17" t="s">
        <v>201</v>
      </c>
      <c r="E105" s="18" t="s">
        <v>202</v>
      </c>
      <c r="F105" s="12" t="s">
        <v>10</v>
      </c>
      <c r="G105" s="31">
        <v>761868.31534344889</v>
      </c>
      <c r="H105" s="9">
        <v>0</v>
      </c>
      <c r="I105" s="10">
        <v>761868.31534344889</v>
      </c>
    </row>
    <row r="106" spans="1:9" s="34" customFormat="1" ht="36" x14ac:dyDescent="0.25">
      <c r="A106" s="13">
        <v>14</v>
      </c>
      <c r="B106" s="11">
        <v>1196491256</v>
      </c>
      <c r="C106" s="12" t="s">
        <v>865</v>
      </c>
      <c r="D106" s="17" t="s">
        <v>203</v>
      </c>
      <c r="E106" s="18" t="s">
        <v>204</v>
      </c>
      <c r="F106" s="12" t="s">
        <v>10</v>
      </c>
      <c r="G106" s="31">
        <v>700446.1506332003</v>
      </c>
      <c r="H106" s="9">
        <v>0</v>
      </c>
      <c r="I106" s="10">
        <v>700446.1506332003</v>
      </c>
    </row>
    <row r="107" spans="1:9" s="34" customFormat="1" ht="36" x14ac:dyDescent="0.25">
      <c r="A107" s="13">
        <v>15</v>
      </c>
      <c r="B107" s="11">
        <v>1196491257</v>
      </c>
      <c r="C107" s="12" t="s">
        <v>865</v>
      </c>
      <c r="D107" s="17" t="s">
        <v>205</v>
      </c>
      <c r="E107" s="18" t="s">
        <v>206</v>
      </c>
      <c r="F107" s="12" t="s">
        <v>10</v>
      </c>
      <c r="G107" s="31">
        <v>700446.1506332003</v>
      </c>
      <c r="H107" s="9">
        <v>0</v>
      </c>
      <c r="I107" s="10">
        <v>700446.1506332003</v>
      </c>
    </row>
    <row r="108" spans="1:9" s="34" customFormat="1" ht="36" x14ac:dyDescent="0.25">
      <c r="A108" s="13">
        <v>16</v>
      </c>
      <c r="B108" s="11">
        <v>1196491258</v>
      </c>
      <c r="C108" s="12" t="s">
        <v>865</v>
      </c>
      <c r="D108" s="17" t="s">
        <v>207</v>
      </c>
      <c r="E108" s="18" t="s">
        <v>208</v>
      </c>
      <c r="F108" s="12" t="s">
        <v>10</v>
      </c>
      <c r="G108" s="31">
        <v>736303.98240546847</v>
      </c>
      <c r="H108" s="9">
        <v>0</v>
      </c>
      <c r="I108" s="10">
        <v>736303.98240546847</v>
      </c>
    </row>
    <row r="109" spans="1:9" ht="36" x14ac:dyDescent="0.25">
      <c r="A109" s="13">
        <v>17</v>
      </c>
      <c r="B109" s="11">
        <v>1196491259</v>
      </c>
      <c r="C109" s="12" t="s">
        <v>865</v>
      </c>
      <c r="D109" s="17" t="s">
        <v>209</v>
      </c>
      <c r="E109" s="18" t="s">
        <v>209</v>
      </c>
      <c r="F109" s="12" t="s">
        <v>10</v>
      </c>
      <c r="G109" s="31">
        <v>467793.4603267737</v>
      </c>
      <c r="H109" s="9">
        <v>0</v>
      </c>
      <c r="I109" s="10">
        <v>467793.4603267737</v>
      </c>
    </row>
    <row r="110" spans="1:9" ht="36" x14ac:dyDescent="0.25">
      <c r="A110" s="13">
        <v>18</v>
      </c>
      <c r="B110" s="11">
        <v>1196491260</v>
      </c>
      <c r="C110" s="12" t="s">
        <v>865</v>
      </c>
      <c r="D110" s="17" t="s">
        <v>210</v>
      </c>
      <c r="E110" s="18" t="s">
        <v>210</v>
      </c>
      <c r="F110" s="12" t="s">
        <v>10</v>
      </c>
      <c r="G110" s="31">
        <v>464271.15732039709</v>
      </c>
      <c r="H110" s="9">
        <v>0</v>
      </c>
      <c r="I110" s="10">
        <v>464271.15732039709</v>
      </c>
    </row>
    <row r="111" spans="1:9" ht="36" x14ac:dyDescent="0.25">
      <c r="A111" s="13">
        <v>19</v>
      </c>
      <c r="B111" s="11">
        <v>1196491261</v>
      </c>
      <c r="C111" s="12" t="s">
        <v>865</v>
      </c>
      <c r="D111" s="17" t="s">
        <v>211</v>
      </c>
      <c r="E111" s="18" t="s">
        <v>212</v>
      </c>
      <c r="F111" s="12" t="s">
        <v>10</v>
      </c>
      <c r="G111" s="31">
        <v>449801.54132525221</v>
      </c>
      <c r="H111" s="9">
        <v>0</v>
      </c>
      <c r="I111" s="10">
        <v>449801.54132525221</v>
      </c>
    </row>
    <row r="112" spans="1:9" ht="36" x14ac:dyDescent="0.25">
      <c r="A112" s="13">
        <v>20</v>
      </c>
      <c r="B112" s="11">
        <v>1196491262</v>
      </c>
      <c r="C112" s="12" t="s">
        <v>865</v>
      </c>
      <c r="D112" s="17" t="s">
        <v>213</v>
      </c>
      <c r="E112" s="18" t="s">
        <v>214</v>
      </c>
      <c r="F112" s="12" t="s">
        <v>10</v>
      </c>
      <c r="G112" s="31">
        <v>539762.32509526471</v>
      </c>
      <c r="H112" s="9">
        <v>0</v>
      </c>
      <c r="I112" s="10">
        <v>539762.32509526471</v>
      </c>
    </row>
    <row r="113" spans="1:109" ht="36" x14ac:dyDescent="0.25">
      <c r="A113" s="13">
        <v>21</v>
      </c>
      <c r="B113" s="11">
        <v>1196491263</v>
      </c>
      <c r="C113" s="12" t="s">
        <v>865</v>
      </c>
      <c r="D113" s="17" t="s">
        <v>215</v>
      </c>
      <c r="E113" s="18" t="s">
        <v>216</v>
      </c>
      <c r="F113" s="12" t="s">
        <v>10</v>
      </c>
      <c r="G113" s="31">
        <v>539762.32509526471</v>
      </c>
      <c r="H113" s="9">
        <v>0</v>
      </c>
      <c r="I113" s="10">
        <v>539762.32509526471</v>
      </c>
    </row>
    <row r="114" spans="1:109" ht="36" x14ac:dyDescent="0.25">
      <c r="A114" s="13">
        <v>22</v>
      </c>
      <c r="B114" s="11">
        <v>1196491264</v>
      </c>
      <c r="C114" s="12" t="s">
        <v>865</v>
      </c>
      <c r="D114" s="17" t="s">
        <v>217</v>
      </c>
      <c r="E114" s="18" t="s">
        <v>217</v>
      </c>
      <c r="F114" s="12" t="s">
        <v>10</v>
      </c>
      <c r="G114" s="31">
        <v>575746.16309830756</v>
      </c>
      <c r="H114" s="9">
        <v>0</v>
      </c>
      <c r="I114" s="10">
        <v>575746.16309830756</v>
      </c>
    </row>
    <row r="115" spans="1:109" ht="36" x14ac:dyDescent="0.25">
      <c r="A115" s="13">
        <v>23</v>
      </c>
      <c r="B115" s="11">
        <v>1196491265</v>
      </c>
      <c r="C115" s="12" t="s">
        <v>865</v>
      </c>
      <c r="D115" s="17" t="s">
        <v>218</v>
      </c>
      <c r="E115" s="18" t="s">
        <v>218</v>
      </c>
      <c r="F115" s="12" t="s">
        <v>10</v>
      </c>
      <c r="G115" s="31">
        <v>707449.149961774</v>
      </c>
      <c r="H115" s="9">
        <v>0</v>
      </c>
      <c r="I115" s="10">
        <v>707449.149961774</v>
      </c>
    </row>
    <row r="116" spans="1:109" ht="36" x14ac:dyDescent="0.25">
      <c r="A116" s="13">
        <v>24</v>
      </c>
      <c r="B116" s="11">
        <v>1196491266</v>
      </c>
      <c r="C116" s="12" t="s">
        <v>865</v>
      </c>
      <c r="D116" s="17" t="s">
        <v>219</v>
      </c>
      <c r="E116" s="18" t="s">
        <v>219</v>
      </c>
      <c r="F116" s="12" t="s">
        <v>10</v>
      </c>
      <c r="G116" s="31">
        <v>707449.149961774</v>
      </c>
      <c r="H116" s="9">
        <v>0</v>
      </c>
      <c r="I116" s="10">
        <v>707449.149961774</v>
      </c>
    </row>
    <row r="117" spans="1:109" ht="36" x14ac:dyDescent="0.25">
      <c r="A117" s="13">
        <v>25</v>
      </c>
      <c r="B117" s="11">
        <v>1196491267</v>
      </c>
      <c r="C117" s="12" t="s">
        <v>865</v>
      </c>
      <c r="D117" s="17" t="s">
        <v>220</v>
      </c>
      <c r="E117" s="18" t="s">
        <v>220</v>
      </c>
      <c r="F117" s="12" t="s">
        <v>10</v>
      </c>
      <c r="G117" s="31">
        <v>502091.6332393536</v>
      </c>
      <c r="H117" s="9">
        <v>0</v>
      </c>
      <c r="I117" s="10">
        <v>502091.6332393536</v>
      </c>
    </row>
    <row r="118" spans="1:109" ht="36" x14ac:dyDescent="0.25">
      <c r="A118" s="13">
        <v>26</v>
      </c>
      <c r="B118" s="11">
        <v>1196491268</v>
      </c>
      <c r="C118" s="12" t="s">
        <v>865</v>
      </c>
      <c r="D118" s="17" t="s">
        <v>221</v>
      </c>
      <c r="E118" s="18" t="s">
        <v>221</v>
      </c>
      <c r="F118" s="12" t="s">
        <v>10</v>
      </c>
      <c r="G118" s="31">
        <v>502091.6332393536</v>
      </c>
      <c r="H118" s="9">
        <v>0</v>
      </c>
      <c r="I118" s="10">
        <v>502091.6332393536</v>
      </c>
    </row>
    <row r="119" spans="1:109" s="2" customFormat="1" ht="14.25" customHeight="1" x14ac:dyDescent="0.25">
      <c r="A119" s="13"/>
      <c r="B119" s="11"/>
      <c r="C119" s="8"/>
      <c r="D119" s="17"/>
      <c r="E119" s="15"/>
      <c r="F119" s="12"/>
      <c r="G119" s="31"/>
      <c r="H119" s="9"/>
      <c r="I119" s="10"/>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row>
    <row r="120" spans="1:109" ht="13.5" customHeight="1" x14ac:dyDescent="0.25">
      <c r="A120" s="20" t="s">
        <v>110</v>
      </c>
      <c r="B120" s="114" t="s">
        <v>223</v>
      </c>
      <c r="C120" s="114"/>
      <c r="D120" s="114"/>
      <c r="E120" s="114"/>
      <c r="F120" s="69" t="s">
        <v>224</v>
      </c>
      <c r="G120" s="115" t="s">
        <v>1035</v>
      </c>
      <c r="H120" s="115"/>
      <c r="I120" s="115"/>
    </row>
    <row r="121" spans="1:109" ht="27" x14ac:dyDescent="0.25">
      <c r="A121" s="3" t="s">
        <v>2</v>
      </c>
      <c r="B121" s="3" t="s">
        <v>3</v>
      </c>
      <c r="C121" s="4" t="s">
        <v>824</v>
      </c>
      <c r="D121" s="4" t="s">
        <v>4</v>
      </c>
      <c r="E121" s="4" t="s">
        <v>148</v>
      </c>
      <c r="F121" s="4" t="s">
        <v>6</v>
      </c>
      <c r="G121" s="5" t="s">
        <v>7</v>
      </c>
      <c r="H121" s="5" t="s">
        <v>8</v>
      </c>
      <c r="I121" s="5" t="s">
        <v>9</v>
      </c>
    </row>
    <row r="122" spans="1:109" ht="18" x14ac:dyDescent="0.25">
      <c r="A122" s="13">
        <v>1</v>
      </c>
      <c r="B122" s="11">
        <v>1186290016</v>
      </c>
      <c r="C122" s="12">
        <v>42203400</v>
      </c>
      <c r="D122" s="18" t="s">
        <v>225</v>
      </c>
      <c r="E122" s="18" t="s">
        <v>226</v>
      </c>
      <c r="F122" s="12" t="s">
        <v>10</v>
      </c>
      <c r="G122" s="9">
        <v>12019.996999999999</v>
      </c>
      <c r="H122" s="9">
        <v>2284</v>
      </c>
      <c r="I122" s="10">
        <v>14303.996999999999</v>
      </c>
    </row>
    <row r="123" spans="1:109" x14ac:dyDescent="0.25">
      <c r="A123" s="13">
        <v>2</v>
      </c>
      <c r="B123" s="11">
        <v>1186220510</v>
      </c>
      <c r="C123" s="8">
        <v>42203400</v>
      </c>
      <c r="D123" s="15" t="s">
        <v>227</v>
      </c>
      <c r="E123" s="15" t="s">
        <v>228</v>
      </c>
      <c r="F123" s="12" t="s">
        <v>10</v>
      </c>
      <c r="G123" s="9">
        <v>26443.993400000003</v>
      </c>
      <c r="H123" s="9">
        <v>5024</v>
      </c>
      <c r="I123" s="10">
        <v>31467.993400000003</v>
      </c>
    </row>
    <row r="124" spans="1:109" s="34" customFormat="1" ht="18" x14ac:dyDescent="0.25">
      <c r="A124" s="13">
        <v>3</v>
      </c>
      <c r="B124" s="11">
        <v>1186220905</v>
      </c>
      <c r="C124" s="8">
        <v>42203400</v>
      </c>
      <c r="D124" s="15" t="s">
        <v>229</v>
      </c>
      <c r="E124" s="15" t="s">
        <v>230</v>
      </c>
      <c r="F124" s="12" t="s">
        <v>10</v>
      </c>
      <c r="G124" s="9">
        <v>92608.613250000009</v>
      </c>
      <c r="H124" s="9">
        <v>17596</v>
      </c>
      <c r="I124" s="10">
        <v>110204.61325000001</v>
      </c>
    </row>
    <row r="125" spans="1:109" s="34" customFormat="1" ht="18" x14ac:dyDescent="0.25">
      <c r="A125" s="13">
        <v>4</v>
      </c>
      <c r="B125" s="11">
        <v>1186220279</v>
      </c>
      <c r="C125" s="8">
        <v>42203400</v>
      </c>
      <c r="D125" s="15" t="s">
        <v>231</v>
      </c>
      <c r="E125" s="15" t="s">
        <v>232</v>
      </c>
      <c r="F125" s="12" t="s">
        <v>10</v>
      </c>
      <c r="G125" s="9">
        <v>55282.252665378161</v>
      </c>
      <c r="H125" s="9">
        <v>10504</v>
      </c>
      <c r="I125" s="10">
        <v>65786.252665378153</v>
      </c>
    </row>
    <row r="126" spans="1:109" s="34" customFormat="1" ht="18" x14ac:dyDescent="0.25">
      <c r="A126" s="13">
        <v>5</v>
      </c>
      <c r="B126" s="11">
        <v>1186220291</v>
      </c>
      <c r="C126" s="8">
        <v>42203406</v>
      </c>
      <c r="D126" s="15" t="s">
        <v>233</v>
      </c>
      <c r="E126" s="15" t="s">
        <v>234</v>
      </c>
      <c r="F126" s="12" t="s">
        <v>10</v>
      </c>
      <c r="G126" s="9">
        <v>66109.983500000002</v>
      </c>
      <c r="H126" s="9">
        <v>12561</v>
      </c>
      <c r="I126" s="10">
        <v>78670.983500000002</v>
      </c>
    </row>
    <row r="127" spans="1:109" s="34" customFormat="1" ht="18" x14ac:dyDescent="0.25">
      <c r="A127" s="13">
        <v>6</v>
      </c>
      <c r="B127" s="11">
        <v>1186220292</v>
      </c>
      <c r="C127" s="8">
        <v>42203406</v>
      </c>
      <c r="D127" s="15" t="s">
        <v>235</v>
      </c>
      <c r="E127" s="15" t="s">
        <v>236</v>
      </c>
      <c r="F127" s="12" t="s">
        <v>10</v>
      </c>
      <c r="G127" s="9">
        <v>63123.55</v>
      </c>
      <c r="H127" s="9">
        <v>11993</v>
      </c>
      <c r="I127" s="10">
        <v>75116.55</v>
      </c>
    </row>
    <row r="128" spans="1:109" s="34" customFormat="1" ht="18" x14ac:dyDescent="0.25">
      <c r="A128" s="13">
        <v>7</v>
      </c>
      <c r="B128" s="11">
        <v>1186220293</v>
      </c>
      <c r="C128" s="8">
        <v>42203406</v>
      </c>
      <c r="D128" s="15" t="s">
        <v>237</v>
      </c>
      <c r="E128" s="15" t="s">
        <v>238</v>
      </c>
      <c r="F128" s="12" t="s">
        <v>10</v>
      </c>
      <c r="G128" s="9">
        <v>45406.520000000004</v>
      </c>
      <c r="H128" s="9">
        <v>8627</v>
      </c>
      <c r="I128" s="10">
        <v>54033.520000000004</v>
      </c>
    </row>
    <row r="129" spans="1:109" s="34" customFormat="1" x14ac:dyDescent="0.25">
      <c r="A129" s="13">
        <v>8</v>
      </c>
      <c r="B129" s="11">
        <v>1186220431</v>
      </c>
      <c r="C129" s="8">
        <v>42203406</v>
      </c>
      <c r="D129" s="15" t="s">
        <v>239</v>
      </c>
      <c r="E129" s="15" t="s">
        <v>240</v>
      </c>
      <c r="F129" s="12" t="s">
        <v>10</v>
      </c>
      <c r="G129" s="9">
        <v>239763.4</v>
      </c>
      <c r="H129" s="9">
        <v>45555</v>
      </c>
      <c r="I129" s="10">
        <v>285318.40000000002</v>
      </c>
    </row>
    <row r="130" spans="1:109" s="34" customFormat="1" ht="18" x14ac:dyDescent="0.25">
      <c r="A130" s="13">
        <v>9</v>
      </c>
      <c r="B130" s="11">
        <v>1186230643</v>
      </c>
      <c r="C130" s="8">
        <v>42203406</v>
      </c>
      <c r="D130" s="15" t="s">
        <v>241</v>
      </c>
      <c r="E130" s="15" t="s">
        <v>242</v>
      </c>
      <c r="F130" s="12" t="s">
        <v>10</v>
      </c>
      <c r="G130" s="9">
        <v>172650.86600000001</v>
      </c>
      <c r="H130" s="9">
        <v>32804</v>
      </c>
      <c r="I130" s="10">
        <v>205454.86600000001</v>
      </c>
    </row>
    <row r="131" spans="1:109" s="34" customFormat="1" ht="18" x14ac:dyDescent="0.25">
      <c r="A131" s="13">
        <v>10</v>
      </c>
      <c r="B131" s="11">
        <v>1186220021</v>
      </c>
      <c r="C131" s="8">
        <v>42203406</v>
      </c>
      <c r="D131" s="15" t="s">
        <v>243</v>
      </c>
      <c r="E131" s="15" t="s">
        <v>243</v>
      </c>
      <c r="F131" s="12" t="s">
        <v>10</v>
      </c>
      <c r="G131" s="9">
        <v>184670.86300000001</v>
      </c>
      <c r="H131" s="9">
        <v>35087</v>
      </c>
      <c r="I131" s="10">
        <v>219757.86300000001</v>
      </c>
    </row>
    <row r="132" spans="1:109" s="34" customFormat="1" ht="45" x14ac:dyDescent="0.25">
      <c r="A132" s="13">
        <v>11</v>
      </c>
      <c r="B132" s="11">
        <v>1186220021</v>
      </c>
      <c r="C132" s="8">
        <v>42221500</v>
      </c>
      <c r="D132" s="15" t="s">
        <v>244</v>
      </c>
      <c r="E132" s="15" t="s">
        <v>245</v>
      </c>
      <c r="F132" s="12" t="s">
        <v>13</v>
      </c>
      <c r="G132" s="9">
        <v>85857.121428571438</v>
      </c>
      <c r="H132" s="9">
        <v>16313</v>
      </c>
      <c r="I132" s="10">
        <v>102170.12142857144</v>
      </c>
    </row>
    <row r="133" spans="1:109" s="34" customFormat="1" ht="27" x14ac:dyDescent="0.25">
      <c r="A133" s="13">
        <v>13</v>
      </c>
      <c r="B133" s="11">
        <v>1186220092</v>
      </c>
      <c r="C133" s="8">
        <v>42203400</v>
      </c>
      <c r="D133" s="15" t="s">
        <v>246</v>
      </c>
      <c r="E133" s="15" t="s">
        <v>247</v>
      </c>
      <c r="F133" s="12" t="s">
        <v>10</v>
      </c>
      <c r="G133" s="9">
        <v>54177.221008403365</v>
      </c>
      <c r="H133" s="9">
        <v>10294</v>
      </c>
      <c r="I133" s="10">
        <v>64471.221008403365</v>
      </c>
    </row>
    <row r="134" spans="1:109" s="34" customFormat="1" ht="18" x14ac:dyDescent="0.25">
      <c r="A134" s="13">
        <v>14</v>
      </c>
      <c r="B134" s="11">
        <v>1186220275</v>
      </c>
      <c r="C134" s="8">
        <v>42203400</v>
      </c>
      <c r="D134" s="15" t="s">
        <v>248</v>
      </c>
      <c r="E134" s="15" t="s">
        <v>249</v>
      </c>
      <c r="F134" s="12" t="s">
        <v>10</v>
      </c>
      <c r="G134" s="9">
        <v>348019.77563025214</v>
      </c>
      <c r="H134" s="9">
        <v>66124</v>
      </c>
      <c r="I134" s="10">
        <v>414143.77563025214</v>
      </c>
    </row>
    <row r="135" spans="1:109" s="34" customFormat="1" ht="18" x14ac:dyDescent="0.25">
      <c r="A135" s="13">
        <v>15</v>
      </c>
      <c r="B135" s="11">
        <v>1186220274</v>
      </c>
      <c r="C135" s="8">
        <v>42221500</v>
      </c>
      <c r="D135" s="15" t="s">
        <v>250</v>
      </c>
      <c r="E135" s="15" t="s">
        <v>251</v>
      </c>
      <c r="F135" s="12" t="s">
        <v>10</v>
      </c>
      <c r="G135" s="9">
        <v>94580.572268907563</v>
      </c>
      <c r="H135" s="9">
        <v>17970</v>
      </c>
      <c r="I135" s="10">
        <v>112550.57226890756</v>
      </c>
    </row>
    <row r="136" spans="1:109" s="34" customFormat="1" ht="18" x14ac:dyDescent="0.25">
      <c r="A136" s="13">
        <v>16</v>
      </c>
      <c r="B136" s="11"/>
      <c r="C136" s="8">
        <v>42221500</v>
      </c>
      <c r="D136" s="15" t="s">
        <v>252</v>
      </c>
      <c r="E136" s="15" t="s">
        <v>253</v>
      </c>
      <c r="F136" s="12" t="s">
        <v>10</v>
      </c>
      <c r="G136" s="9"/>
      <c r="H136" s="9"/>
      <c r="I136" s="10"/>
    </row>
    <row r="137" spans="1:109" s="2" customFormat="1" ht="14.25" customHeight="1" x14ac:dyDescent="0.25">
      <c r="A137" s="13"/>
      <c r="B137" s="11"/>
      <c r="C137" s="8"/>
      <c r="D137" s="17"/>
      <c r="E137" s="15"/>
      <c r="F137" s="12"/>
      <c r="G137" s="31"/>
      <c r="H137" s="9"/>
      <c r="I137" s="10"/>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row>
    <row r="138" spans="1:109" s="34" customFormat="1" ht="13.5" customHeight="1" x14ac:dyDescent="0.25">
      <c r="A138" s="20" t="s">
        <v>111</v>
      </c>
      <c r="B138" s="114" t="s">
        <v>256</v>
      </c>
      <c r="C138" s="114"/>
      <c r="D138" s="114"/>
      <c r="E138" s="114"/>
      <c r="F138" s="69" t="s">
        <v>224</v>
      </c>
      <c r="G138" s="115" t="s">
        <v>1036</v>
      </c>
      <c r="H138" s="115"/>
      <c r="I138" s="115"/>
    </row>
    <row r="139" spans="1:109" s="34" customFormat="1" ht="27" x14ac:dyDescent="0.25">
      <c r="A139" s="3" t="s">
        <v>2</v>
      </c>
      <c r="B139" s="3" t="s">
        <v>3</v>
      </c>
      <c r="C139" s="4" t="s">
        <v>824</v>
      </c>
      <c r="D139" s="4" t="s">
        <v>4</v>
      </c>
      <c r="E139" s="4" t="s">
        <v>148</v>
      </c>
      <c r="F139" s="4" t="s">
        <v>6</v>
      </c>
      <c r="G139" s="5" t="s">
        <v>7</v>
      </c>
      <c r="H139" s="5" t="s">
        <v>8</v>
      </c>
      <c r="I139" s="5" t="s">
        <v>9</v>
      </c>
    </row>
    <row r="140" spans="1:109" s="34" customFormat="1" ht="18" x14ac:dyDescent="0.25">
      <c r="A140" s="13">
        <v>1</v>
      </c>
      <c r="B140" s="8">
        <v>1186220462</v>
      </c>
      <c r="C140" s="8">
        <v>42203400</v>
      </c>
      <c r="D140" s="18" t="s">
        <v>257</v>
      </c>
      <c r="E140" s="18" t="s">
        <v>258</v>
      </c>
      <c r="F140" s="12" t="s">
        <v>10</v>
      </c>
      <c r="G140" s="9">
        <v>2229163.08</v>
      </c>
      <c r="H140" s="9">
        <v>0</v>
      </c>
      <c r="I140" s="10">
        <v>2229163.08</v>
      </c>
    </row>
    <row r="141" spans="1:109" s="34" customFormat="1" ht="27" x14ac:dyDescent="0.25">
      <c r="A141" s="13">
        <v>2</v>
      </c>
      <c r="B141" s="8">
        <v>1186220422</v>
      </c>
      <c r="C141" s="8">
        <v>42203400</v>
      </c>
      <c r="D141" s="18" t="s">
        <v>259</v>
      </c>
      <c r="E141" s="18" t="s">
        <v>260</v>
      </c>
      <c r="F141" s="12" t="s">
        <v>10</v>
      </c>
      <c r="G141" s="9">
        <v>3637612.9596733209</v>
      </c>
      <c r="H141" s="9">
        <v>0</v>
      </c>
      <c r="I141" s="10">
        <v>3637612.9596733209</v>
      </c>
    </row>
    <row r="142" spans="1:109" s="34" customFormat="1" ht="18" x14ac:dyDescent="0.25">
      <c r="A142" s="13">
        <v>3</v>
      </c>
      <c r="B142" s="8">
        <v>1186220427</v>
      </c>
      <c r="C142" s="8">
        <v>42203400</v>
      </c>
      <c r="D142" s="18" t="s">
        <v>261</v>
      </c>
      <c r="E142" s="18" t="s">
        <v>262</v>
      </c>
      <c r="F142" s="12" t="s">
        <v>10</v>
      </c>
      <c r="G142" s="9">
        <v>6694001.8929200005</v>
      </c>
      <c r="H142" s="9">
        <v>0</v>
      </c>
      <c r="I142" s="10">
        <v>6694001.8929200005</v>
      </c>
    </row>
    <row r="143" spans="1:109" s="34" customFormat="1" ht="27" x14ac:dyDescent="0.25">
      <c r="A143" s="13">
        <v>4</v>
      </c>
      <c r="B143" s="8">
        <v>1186220907</v>
      </c>
      <c r="C143" s="8">
        <v>42203400</v>
      </c>
      <c r="D143" s="18" t="s">
        <v>263</v>
      </c>
      <c r="E143" s="18" t="s">
        <v>264</v>
      </c>
      <c r="F143" s="12" t="s">
        <v>10</v>
      </c>
      <c r="G143" s="9">
        <v>2995681.26090744</v>
      </c>
      <c r="H143" s="9">
        <v>0</v>
      </c>
      <c r="I143" s="10">
        <v>2995681.26090744</v>
      </c>
    </row>
    <row r="144" spans="1:109" s="34" customFormat="1" ht="36" x14ac:dyDescent="0.25">
      <c r="A144" s="13">
        <v>5</v>
      </c>
      <c r="B144" s="8">
        <v>1186220378</v>
      </c>
      <c r="C144" s="8">
        <v>42203400</v>
      </c>
      <c r="D144" s="18" t="s">
        <v>265</v>
      </c>
      <c r="E144" s="18" t="s">
        <v>266</v>
      </c>
      <c r="F144" s="12" t="s">
        <v>10</v>
      </c>
      <c r="G144" s="9">
        <v>3520121.6850700001</v>
      </c>
      <c r="H144" s="9">
        <v>0</v>
      </c>
      <c r="I144" s="10">
        <v>3520121.6850700001</v>
      </c>
    </row>
    <row r="145" spans="1:109" s="34" customFormat="1" ht="18" x14ac:dyDescent="0.25">
      <c r="A145" s="13">
        <v>6</v>
      </c>
      <c r="B145" s="8">
        <v>1186220500</v>
      </c>
      <c r="C145" s="8">
        <v>42203400</v>
      </c>
      <c r="D145" s="18" t="s">
        <v>267</v>
      </c>
      <c r="E145" s="18" t="s">
        <v>268</v>
      </c>
      <c r="F145" s="12" t="s">
        <v>10</v>
      </c>
      <c r="G145" s="9">
        <v>1431131.439176</v>
      </c>
      <c r="H145" s="9">
        <v>0</v>
      </c>
      <c r="I145" s="10">
        <v>1431131.439176</v>
      </c>
    </row>
    <row r="146" spans="1:109" s="34" customFormat="1" ht="18" x14ac:dyDescent="0.25">
      <c r="A146" s="13">
        <v>7</v>
      </c>
      <c r="B146" s="8">
        <v>1186220449</v>
      </c>
      <c r="C146" s="8">
        <v>42203400</v>
      </c>
      <c r="D146" s="18" t="s">
        <v>269</v>
      </c>
      <c r="E146" s="18" t="s">
        <v>270</v>
      </c>
      <c r="F146" s="12" t="s">
        <v>10</v>
      </c>
      <c r="G146" s="9">
        <v>1400000</v>
      </c>
      <c r="H146" s="9">
        <v>0</v>
      </c>
      <c r="I146" s="10">
        <v>1400000</v>
      </c>
    </row>
    <row r="147" spans="1:109" s="34" customFormat="1" ht="18" x14ac:dyDescent="0.25">
      <c r="A147" s="13">
        <v>8</v>
      </c>
      <c r="B147" s="8">
        <v>1186220422</v>
      </c>
      <c r="C147" s="8">
        <v>42203400</v>
      </c>
      <c r="D147" s="18" t="s">
        <v>271</v>
      </c>
      <c r="E147" s="18" t="s">
        <v>272</v>
      </c>
      <c r="F147" s="12" t="s">
        <v>10</v>
      </c>
      <c r="G147" s="9">
        <v>2296037.9724000003</v>
      </c>
      <c r="H147" s="9">
        <v>0</v>
      </c>
      <c r="I147" s="10">
        <v>2296037.9724000003</v>
      </c>
    </row>
    <row r="148" spans="1:109" s="34" customFormat="1" ht="27" x14ac:dyDescent="0.25">
      <c r="A148" s="13">
        <v>9</v>
      </c>
      <c r="B148" s="8">
        <v>1186220254</v>
      </c>
      <c r="C148" s="8">
        <v>42203400</v>
      </c>
      <c r="D148" s="18" t="s">
        <v>273</v>
      </c>
      <c r="E148" s="18" t="s">
        <v>274</v>
      </c>
      <c r="F148" s="12" t="s">
        <v>10</v>
      </c>
      <c r="G148" s="9">
        <v>1867840</v>
      </c>
      <c r="H148" s="9">
        <v>0</v>
      </c>
      <c r="I148" s="10">
        <v>1867840</v>
      </c>
    </row>
    <row r="149" spans="1:109" s="34" customFormat="1" ht="18" x14ac:dyDescent="0.25">
      <c r="A149" s="13">
        <v>10</v>
      </c>
      <c r="B149" s="8">
        <v>1186220273</v>
      </c>
      <c r="C149" s="8">
        <v>42203400</v>
      </c>
      <c r="D149" s="18" t="s">
        <v>275</v>
      </c>
      <c r="E149" s="18" t="s">
        <v>276</v>
      </c>
      <c r="F149" s="12" t="s">
        <v>10</v>
      </c>
      <c r="G149" s="9"/>
      <c r="H149" s="9">
        <v>0</v>
      </c>
      <c r="I149" s="10">
        <v>0</v>
      </c>
    </row>
    <row r="150" spans="1:109" s="34" customFormat="1" x14ac:dyDescent="0.25">
      <c r="A150" s="13">
        <v>11</v>
      </c>
      <c r="B150" s="8">
        <v>1186220276</v>
      </c>
      <c r="C150" s="8">
        <v>42203400</v>
      </c>
      <c r="D150" s="18" t="s">
        <v>277</v>
      </c>
      <c r="E150" s="18" t="s">
        <v>278</v>
      </c>
      <c r="F150" s="12" t="s">
        <v>10</v>
      </c>
      <c r="G150" s="9">
        <v>1607619.9624000001</v>
      </c>
      <c r="H150" s="9">
        <v>0</v>
      </c>
      <c r="I150" s="10">
        <v>1607619.9624000001</v>
      </c>
    </row>
    <row r="151" spans="1:109" s="34" customFormat="1" ht="27" x14ac:dyDescent="0.25">
      <c r="A151" s="13">
        <v>12</v>
      </c>
      <c r="B151" s="8">
        <v>1186220277</v>
      </c>
      <c r="C151" s="8">
        <v>42203400</v>
      </c>
      <c r="D151" s="18" t="s">
        <v>279</v>
      </c>
      <c r="E151" s="18" t="s">
        <v>280</v>
      </c>
      <c r="F151" s="12" t="s">
        <v>10</v>
      </c>
      <c r="G151" s="9"/>
      <c r="H151" s="9"/>
      <c r="I151" s="10"/>
    </row>
    <row r="152" spans="1:109" s="34" customFormat="1" ht="27" x14ac:dyDescent="0.25">
      <c r="A152" s="13">
        <v>13</v>
      </c>
      <c r="B152" s="8">
        <v>1186220905</v>
      </c>
      <c r="C152" s="8">
        <v>42203400</v>
      </c>
      <c r="D152" s="18" t="s">
        <v>281</v>
      </c>
      <c r="E152" s="18" t="s">
        <v>282</v>
      </c>
      <c r="F152" s="12" t="s">
        <v>10</v>
      </c>
      <c r="G152" s="9"/>
      <c r="H152" s="9"/>
      <c r="I152" s="10"/>
    </row>
    <row r="153" spans="1:109" s="34" customFormat="1" ht="27" x14ac:dyDescent="0.25">
      <c r="A153" s="13">
        <v>14</v>
      </c>
      <c r="B153" s="8">
        <v>1186220905</v>
      </c>
      <c r="C153" s="8">
        <v>42203400</v>
      </c>
      <c r="D153" s="18" t="s">
        <v>283</v>
      </c>
      <c r="E153" s="18" t="s">
        <v>284</v>
      </c>
      <c r="F153" s="12" t="s">
        <v>10</v>
      </c>
      <c r="G153" s="9"/>
      <c r="H153" s="9"/>
      <c r="I153" s="10"/>
    </row>
    <row r="154" spans="1:109" s="34" customFormat="1" ht="18" x14ac:dyDescent="0.25">
      <c r="A154" s="13">
        <v>15</v>
      </c>
      <c r="B154" s="8">
        <v>1186220678</v>
      </c>
      <c r="C154" s="8">
        <v>42203400</v>
      </c>
      <c r="D154" s="18" t="s">
        <v>285</v>
      </c>
      <c r="E154" s="18" t="s">
        <v>286</v>
      </c>
      <c r="F154" s="12" t="s">
        <v>10</v>
      </c>
      <c r="G154" s="9"/>
      <c r="H154" s="9"/>
      <c r="I154" s="10"/>
    </row>
    <row r="155" spans="1:109" s="34" customFormat="1" ht="45" x14ac:dyDescent="0.25">
      <c r="A155" s="13">
        <v>16</v>
      </c>
      <c r="B155" s="16" t="s">
        <v>287</v>
      </c>
      <c r="C155" s="8">
        <v>42203400</v>
      </c>
      <c r="D155" s="18" t="s">
        <v>288</v>
      </c>
      <c r="E155" s="18" t="s">
        <v>289</v>
      </c>
      <c r="F155" s="12" t="s">
        <v>10</v>
      </c>
      <c r="G155" s="9"/>
      <c r="H155" s="9"/>
      <c r="I155" s="10"/>
    </row>
    <row r="156" spans="1:109" s="34" customFormat="1" ht="18" x14ac:dyDescent="0.25">
      <c r="A156" s="13">
        <v>17</v>
      </c>
      <c r="B156" s="8">
        <v>1186290712</v>
      </c>
      <c r="C156" s="8">
        <v>42203400</v>
      </c>
      <c r="D156" s="18" t="s">
        <v>290</v>
      </c>
      <c r="E156" s="18" t="s">
        <v>291</v>
      </c>
      <c r="F156" s="12" t="s">
        <v>10</v>
      </c>
      <c r="G156" s="9">
        <v>155608.99883046979</v>
      </c>
      <c r="H156" s="9">
        <v>29566</v>
      </c>
      <c r="I156" s="10">
        <v>185174.99883046979</v>
      </c>
    </row>
    <row r="157" spans="1:109" s="2" customFormat="1" ht="14.25" customHeight="1" x14ac:dyDescent="0.25">
      <c r="A157" s="13"/>
      <c r="B157" s="11"/>
      <c r="C157" s="8"/>
      <c r="D157" s="17"/>
      <c r="E157" s="15"/>
      <c r="F157" s="12"/>
      <c r="G157" s="31"/>
      <c r="H157" s="9"/>
      <c r="I157" s="10"/>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row>
    <row r="158" spans="1:109" s="34" customFormat="1" ht="30" customHeight="1" x14ac:dyDescent="0.25">
      <c r="A158" s="20" t="s">
        <v>117</v>
      </c>
      <c r="B158" s="114" t="s">
        <v>293</v>
      </c>
      <c r="C158" s="114"/>
      <c r="D158" s="114"/>
      <c r="E158" s="114"/>
      <c r="F158" s="69" t="s">
        <v>224</v>
      </c>
      <c r="G158" s="116" t="s">
        <v>1037</v>
      </c>
      <c r="H158" s="115"/>
      <c r="I158" s="115"/>
    </row>
    <row r="159" spans="1:109" s="34" customFormat="1" ht="27" x14ac:dyDescent="0.25">
      <c r="A159" s="3" t="s">
        <v>2</v>
      </c>
      <c r="B159" s="3" t="s">
        <v>3</v>
      </c>
      <c r="C159" s="4" t="s">
        <v>824</v>
      </c>
      <c r="D159" s="4" t="s">
        <v>4</v>
      </c>
      <c r="E159" s="4" t="s">
        <v>148</v>
      </c>
      <c r="F159" s="4" t="s">
        <v>6</v>
      </c>
      <c r="G159" s="5" t="s">
        <v>7</v>
      </c>
      <c r="H159" s="5" t="s">
        <v>8</v>
      </c>
      <c r="I159" s="5" t="s">
        <v>9</v>
      </c>
    </row>
    <row r="160" spans="1:109" s="34" customFormat="1" ht="18" x14ac:dyDescent="0.25">
      <c r="A160" s="13">
        <v>1</v>
      </c>
      <c r="B160" s="41">
        <v>1186220012</v>
      </c>
      <c r="C160" s="24">
        <v>42203400</v>
      </c>
      <c r="D160" s="25" t="s">
        <v>294</v>
      </c>
      <c r="E160" s="25" t="s">
        <v>295</v>
      </c>
      <c r="F160" s="24" t="s">
        <v>13</v>
      </c>
      <c r="G160" s="9">
        <v>4968589.1900000004</v>
      </c>
      <c r="H160" s="9">
        <v>0</v>
      </c>
      <c r="I160" s="10">
        <v>4968589.1900000004</v>
      </c>
    </row>
    <row r="161" spans="1:109" s="34" customFormat="1" ht="36" x14ac:dyDescent="0.25">
      <c r="A161" s="13">
        <v>2</v>
      </c>
      <c r="B161" s="41">
        <v>1186220679</v>
      </c>
      <c r="C161" s="24">
        <v>42203400</v>
      </c>
      <c r="D161" s="25" t="s">
        <v>296</v>
      </c>
      <c r="E161" s="25" t="s">
        <v>297</v>
      </c>
      <c r="F161" s="24" t="s">
        <v>13</v>
      </c>
      <c r="G161" s="9">
        <v>4333011.2673515128</v>
      </c>
      <c r="H161" s="9">
        <v>0</v>
      </c>
      <c r="I161" s="10">
        <v>4333011.2673515128</v>
      </c>
    </row>
    <row r="162" spans="1:109" s="34" customFormat="1" ht="36" x14ac:dyDescent="0.25">
      <c r="A162" s="13">
        <v>3</v>
      </c>
      <c r="B162" s="41">
        <v>1186220933</v>
      </c>
      <c r="C162" s="24">
        <v>42203400</v>
      </c>
      <c r="D162" s="25" t="s">
        <v>298</v>
      </c>
      <c r="E162" s="25" t="s">
        <v>299</v>
      </c>
      <c r="F162" s="24" t="s">
        <v>13</v>
      </c>
      <c r="G162" s="9">
        <v>2496401.0507562002</v>
      </c>
      <c r="H162" s="9">
        <v>0</v>
      </c>
      <c r="I162" s="10">
        <v>2496401.0507562002</v>
      </c>
    </row>
    <row r="163" spans="1:109" s="34" customFormat="1" ht="27" x14ac:dyDescent="0.25">
      <c r="A163" s="13">
        <v>4</v>
      </c>
      <c r="B163" s="41">
        <v>1186220024</v>
      </c>
      <c r="C163" s="24">
        <v>42203400</v>
      </c>
      <c r="D163" s="25" t="s">
        <v>300</v>
      </c>
      <c r="E163" s="25" t="s">
        <v>301</v>
      </c>
      <c r="F163" s="24" t="s">
        <v>13</v>
      </c>
      <c r="G163" s="9">
        <v>1521591.641652755</v>
      </c>
      <c r="H163" s="9">
        <v>0</v>
      </c>
      <c r="I163" s="10">
        <v>1521591.641652755</v>
      </c>
    </row>
    <row r="164" spans="1:109" s="34" customFormat="1" ht="27" x14ac:dyDescent="0.25">
      <c r="A164" s="13">
        <v>5</v>
      </c>
      <c r="B164" s="41">
        <v>1186220912</v>
      </c>
      <c r="C164" s="24">
        <v>42203400</v>
      </c>
      <c r="D164" s="25" t="s">
        <v>302</v>
      </c>
      <c r="E164" s="25" t="s">
        <v>303</v>
      </c>
      <c r="F164" s="24" t="s">
        <v>13</v>
      </c>
      <c r="G164" s="9">
        <v>11311910.754841801</v>
      </c>
      <c r="H164" s="9">
        <v>0</v>
      </c>
      <c r="I164" s="10">
        <v>11311910.754841801</v>
      </c>
    </row>
    <row r="165" spans="1:109" s="34" customFormat="1" ht="36" x14ac:dyDescent="0.25">
      <c r="A165" s="13">
        <v>6</v>
      </c>
      <c r="B165" s="41">
        <v>1186220392</v>
      </c>
      <c r="C165" s="24">
        <v>42203400</v>
      </c>
      <c r="D165" s="25" t="s">
        <v>304</v>
      </c>
      <c r="E165" s="25" t="s">
        <v>305</v>
      </c>
      <c r="F165" s="24" t="s">
        <v>13</v>
      </c>
      <c r="G165" s="9">
        <v>1521591.641652755</v>
      </c>
      <c r="H165" s="9">
        <v>0</v>
      </c>
      <c r="I165" s="10">
        <v>1521591.641652755</v>
      </c>
    </row>
    <row r="166" spans="1:109" s="34" customFormat="1" ht="27" x14ac:dyDescent="0.25">
      <c r="A166" s="13">
        <v>7</v>
      </c>
      <c r="B166" s="41">
        <v>1186220393</v>
      </c>
      <c r="C166" s="24">
        <v>42203400</v>
      </c>
      <c r="D166" s="25" t="s">
        <v>306</v>
      </c>
      <c r="E166" s="25" t="s">
        <v>307</v>
      </c>
      <c r="F166" s="24" t="s">
        <v>13</v>
      </c>
      <c r="G166" s="9">
        <v>905082.43430000008</v>
      </c>
      <c r="H166" s="9">
        <v>171966</v>
      </c>
      <c r="I166" s="10">
        <v>1077048.4343000001</v>
      </c>
    </row>
    <row r="167" spans="1:109" s="34" customFormat="1" ht="27" x14ac:dyDescent="0.25">
      <c r="A167" s="13">
        <v>8</v>
      </c>
      <c r="B167" s="41">
        <v>1186220394</v>
      </c>
      <c r="C167" s="24">
        <v>42203400</v>
      </c>
      <c r="D167" s="25" t="s">
        <v>308</v>
      </c>
      <c r="E167" s="25" t="s">
        <v>309</v>
      </c>
      <c r="F167" s="24" t="s">
        <v>13</v>
      </c>
      <c r="G167" s="9">
        <v>262627.89397727733</v>
      </c>
      <c r="H167" s="9">
        <v>49899</v>
      </c>
      <c r="I167" s="10">
        <v>312526.89397727733</v>
      </c>
    </row>
    <row r="168" spans="1:109" s="34" customFormat="1" ht="18" x14ac:dyDescent="0.25">
      <c r="A168" s="13">
        <v>9</v>
      </c>
      <c r="B168" s="41">
        <v>1186220680</v>
      </c>
      <c r="C168" s="24">
        <v>42203400</v>
      </c>
      <c r="D168" s="25" t="s">
        <v>310</v>
      </c>
      <c r="E168" s="25" t="s">
        <v>311</v>
      </c>
      <c r="F168" s="24" t="s">
        <v>13</v>
      </c>
      <c r="G168" s="9">
        <v>218501.90310000003</v>
      </c>
      <c r="H168" s="9">
        <v>41515</v>
      </c>
      <c r="I168" s="10">
        <v>260016.90310000003</v>
      </c>
    </row>
    <row r="169" spans="1:109" s="34" customFormat="1" ht="27" x14ac:dyDescent="0.25">
      <c r="A169" s="13">
        <v>10</v>
      </c>
      <c r="B169" s="41">
        <v>1186220396</v>
      </c>
      <c r="C169" s="24">
        <v>42203400</v>
      </c>
      <c r="D169" s="25" t="s">
        <v>312</v>
      </c>
      <c r="E169" s="25" t="s">
        <v>313</v>
      </c>
      <c r="F169" s="24" t="s">
        <v>13</v>
      </c>
      <c r="G169" s="10">
        <v>9636494.2756302524</v>
      </c>
      <c r="H169" s="9">
        <v>0</v>
      </c>
      <c r="I169" s="10">
        <v>9636494.2756302524</v>
      </c>
    </row>
    <row r="170" spans="1:109" s="34" customFormat="1" ht="18" x14ac:dyDescent="0.25">
      <c r="A170" s="13">
        <v>11</v>
      </c>
      <c r="B170" s="41">
        <v>1186220397</v>
      </c>
      <c r="C170" s="24">
        <v>42203400</v>
      </c>
      <c r="D170" s="25" t="s">
        <v>314</v>
      </c>
      <c r="E170" s="25" t="s">
        <v>315</v>
      </c>
      <c r="F170" s="24" t="s">
        <v>13</v>
      </c>
      <c r="G170" s="10">
        <v>9636494.2756302524</v>
      </c>
      <c r="H170" s="9">
        <v>0</v>
      </c>
      <c r="I170" s="10">
        <v>9636494.2756302524</v>
      </c>
    </row>
    <row r="171" spans="1:109" s="34" customFormat="1" ht="18" x14ac:dyDescent="0.25">
      <c r="A171" s="13">
        <v>12</v>
      </c>
      <c r="B171" s="16" t="s">
        <v>316</v>
      </c>
      <c r="C171" s="24">
        <v>42203400</v>
      </c>
      <c r="D171" s="25" t="s">
        <v>317</v>
      </c>
      <c r="E171" s="25" t="s">
        <v>318</v>
      </c>
      <c r="F171" s="24" t="s">
        <v>13</v>
      </c>
      <c r="G171" s="10">
        <v>146676.48379999999</v>
      </c>
      <c r="H171" s="9">
        <v>0</v>
      </c>
      <c r="I171" s="10">
        <v>146676.48379999999</v>
      </c>
    </row>
    <row r="172" spans="1:109" s="2" customFormat="1" ht="14.25" customHeight="1" x14ac:dyDescent="0.25">
      <c r="A172" s="13"/>
      <c r="B172" s="11"/>
      <c r="C172" s="8"/>
      <c r="D172" s="17"/>
      <c r="E172" s="15"/>
      <c r="F172" s="12"/>
      <c r="G172" s="31"/>
      <c r="H172" s="9"/>
      <c r="I172" s="10"/>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row>
    <row r="173" spans="1:109" s="34" customFormat="1" ht="18" x14ac:dyDescent="0.25">
      <c r="A173" s="20" t="s">
        <v>118</v>
      </c>
      <c r="B173" s="114" t="s">
        <v>882</v>
      </c>
      <c r="C173" s="114"/>
      <c r="D173" s="114"/>
      <c r="E173" s="114"/>
      <c r="F173" s="69" t="s">
        <v>323</v>
      </c>
      <c r="G173" s="115" t="s">
        <v>1038</v>
      </c>
      <c r="H173" s="115"/>
      <c r="I173" s="115"/>
    </row>
    <row r="174" spans="1:109" s="34" customFormat="1" ht="27" x14ac:dyDescent="0.25">
      <c r="A174" s="3" t="s">
        <v>2</v>
      </c>
      <c r="B174" s="3" t="s">
        <v>3</v>
      </c>
      <c r="C174" s="4" t="s">
        <v>824</v>
      </c>
      <c r="D174" s="4" t="s">
        <v>4</v>
      </c>
      <c r="E174" s="4" t="s">
        <v>148</v>
      </c>
      <c r="F174" s="4" t="s">
        <v>6</v>
      </c>
      <c r="G174" s="5" t="s">
        <v>7</v>
      </c>
      <c r="H174" s="5" t="s">
        <v>8</v>
      </c>
      <c r="I174" s="5" t="s">
        <v>9</v>
      </c>
    </row>
    <row r="175" spans="1:109" s="34" customFormat="1" ht="45" x14ac:dyDescent="0.25">
      <c r="A175" s="13">
        <v>1</v>
      </c>
      <c r="B175" s="11">
        <v>1228405078</v>
      </c>
      <c r="C175" s="12" t="s">
        <v>866</v>
      </c>
      <c r="D175" s="17" t="s">
        <v>324</v>
      </c>
      <c r="E175" s="18" t="s">
        <v>325</v>
      </c>
      <c r="F175" s="12" t="s">
        <v>10</v>
      </c>
      <c r="G175" s="9">
        <v>21308.176500000001</v>
      </c>
      <c r="H175" s="9">
        <v>0</v>
      </c>
      <c r="I175" s="10">
        <v>21308.176500000001</v>
      </c>
    </row>
    <row r="176" spans="1:109" s="2" customFormat="1" ht="14.25" customHeight="1" x14ac:dyDescent="0.25">
      <c r="A176" s="13"/>
      <c r="B176" s="11"/>
      <c r="C176" s="8"/>
      <c r="D176" s="17"/>
      <c r="E176" s="15"/>
      <c r="F176" s="12"/>
      <c r="G176" s="31"/>
      <c r="H176" s="9"/>
      <c r="I176" s="10"/>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row>
    <row r="177" spans="1:106" s="2" customFormat="1" ht="18" x14ac:dyDescent="0.25">
      <c r="A177" s="20" t="s">
        <v>119</v>
      </c>
      <c r="B177" s="114" t="s">
        <v>332</v>
      </c>
      <c r="C177" s="114"/>
      <c r="D177" s="114"/>
      <c r="E177" s="114"/>
      <c r="F177" s="69" t="s">
        <v>331</v>
      </c>
      <c r="G177" s="115" t="s">
        <v>1027</v>
      </c>
      <c r="H177" s="115"/>
      <c r="I177" s="115"/>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row>
    <row r="178" spans="1:106" s="2" customFormat="1" ht="27" x14ac:dyDescent="0.25">
      <c r="A178" s="3" t="s">
        <v>2</v>
      </c>
      <c r="B178" s="3" t="s">
        <v>3</v>
      </c>
      <c r="C178" s="4" t="s">
        <v>824</v>
      </c>
      <c r="D178" s="4" t="s">
        <v>4</v>
      </c>
      <c r="E178" s="4" t="s">
        <v>148</v>
      </c>
      <c r="F178" s="4" t="s">
        <v>6</v>
      </c>
      <c r="G178" s="5" t="s">
        <v>7</v>
      </c>
      <c r="H178" s="5" t="s">
        <v>8</v>
      </c>
      <c r="I178" s="5" t="s">
        <v>9</v>
      </c>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row>
    <row r="179" spans="1:106" s="2" customFormat="1" ht="27" x14ac:dyDescent="0.25">
      <c r="A179" s="13">
        <v>1</v>
      </c>
      <c r="B179" s="11">
        <v>1196420060</v>
      </c>
      <c r="C179" s="8">
        <v>42295900</v>
      </c>
      <c r="D179" s="17" t="s">
        <v>1039</v>
      </c>
      <c r="E179" s="18" t="s">
        <v>1040</v>
      </c>
      <c r="F179" s="12" t="s">
        <v>10</v>
      </c>
      <c r="G179" s="9">
        <v>1031656.4482850853</v>
      </c>
      <c r="H179" s="9">
        <v>0</v>
      </c>
      <c r="I179" s="10">
        <v>1031656.4482850853</v>
      </c>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row>
    <row r="180" spans="1:106" s="2" customFormat="1" ht="27" x14ac:dyDescent="0.25">
      <c r="A180" s="13">
        <v>2</v>
      </c>
      <c r="B180" s="11">
        <v>1196420121</v>
      </c>
      <c r="C180" s="8">
        <v>42295900</v>
      </c>
      <c r="D180" s="17" t="s">
        <v>1041</v>
      </c>
      <c r="E180" s="18" t="s">
        <v>1042</v>
      </c>
      <c r="F180" s="12" t="s">
        <v>10</v>
      </c>
      <c r="G180" s="9">
        <v>1049075.8279331143</v>
      </c>
      <c r="H180" s="9">
        <v>0</v>
      </c>
      <c r="I180" s="10">
        <v>1049075.8279331143</v>
      </c>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row>
    <row r="181" spans="1:106" s="2" customFormat="1" ht="27" x14ac:dyDescent="0.25">
      <c r="A181" s="13">
        <v>3</v>
      </c>
      <c r="B181" s="11">
        <v>1196420122</v>
      </c>
      <c r="C181" s="8">
        <v>42295900</v>
      </c>
      <c r="D181" s="17" t="s">
        <v>1043</v>
      </c>
      <c r="E181" s="18" t="s">
        <v>1044</v>
      </c>
      <c r="F181" s="12" t="s">
        <v>10</v>
      </c>
      <c r="G181" s="9">
        <v>1049075.8279331143</v>
      </c>
      <c r="H181" s="9">
        <v>0</v>
      </c>
      <c r="I181" s="10">
        <v>1049075.8279331143</v>
      </c>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row>
    <row r="182" spans="1:106" s="2" customFormat="1" ht="27" x14ac:dyDescent="0.25">
      <c r="A182" s="13">
        <v>4</v>
      </c>
      <c r="B182" s="11">
        <v>1196420123</v>
      </c>
      <c r="C182" s="8">
        <v>42295900</v>
      </c>
      <c r="D182" s="17" t="s">
        <v>1045</v>
      </c>
      <c r="E182" s="18" t="s">
        <v>1046</v>
      </c>
      <c r="F182" s="12" t="s">
        <v>10</v>
      </c>
      <c r="G182" s="9">
        <v>1049075.8279331143</v>
      </c>
      <c r="H182" s="9">
        <v>0</v>
      </c>
      <c r="I182" s="10">
        <v>1049075.8279331143</v>
      </c>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row>
    <row r="183" spans="1:106" s="30" customFormat="1" ht="18" x14ac:dyDescent="0.25">
      <c r="A183" s="13">
        <v>5</v>
      </c>
      <c r="B183" s="11">
        <v>1196420088</v>
      </c>
      <c r="C183" s="8">
        <v>42295900</v>
      </c>
      <c r="D183" s="17" t="s">
        <v>1047</v>
      </c>
      <c r="E183" s="18" t="s">
        <v>1048</v>
      </c>
      <c r="F183" s="12" t="s">
        <v>10</v>
      </c>
      <c r="G183" s="9">
        <v>1573980.8625017842</v>
      </c>
      <c r="H183" s="9">
        <v>0</v>
      </c>
      <c r="I183" s="10">
        <v>1573980.8625017842</v>
      </c>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row>
    <row r="184" spans="1:106" s="30" customFormat="1" ht="27" x14ac:dyDescent="0.25">
      <c r="A184" s="13">
        <v>6</v>
      </c>
      <c r="B184" s="11">
        <v>1196420091</v>
      </c>
      <c r="C184" s="8">
        <v>42295900</v>
      </c>
      <c r="D184" s="17" t="s">
        <v>1049</v>
      </c>
      <c r="E184" s="18" t="s">
        <v>1050</v>
      </c>
      <c r="F184" s="12" t="s">
        <v>10</v>
      </c>
      <c r="G184" s="9">
        <v>1573980.8625017842</v>
      </c>
      <c r="H184" s="9">
        <v>0</v>
      </c>
      <c r="I184" s="10">
        <v>1573980.8625017842</v>
      </c>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row>
    <row r="185" spans="1:106" s="30" customFormat="1" ht="27" x14ac:dyDescent="0.25">
      <c r="A185" s="13">
        <v>7</v>
      </c>
      <c r="B185" s="11">
        <v>1196420091</v>
      </c>
      <c r="C185" s="8">
        <v>42295900</v>
      </c>
      <c r="D185" s="17" t="s">
        <v>1051</v>
      </c>
      <c r="E185" s="18" t="s">
        <v>1052</v>
      </c>
      <c r="F185" s="12" t="s">
        <v>10</v>
      </c>
      <c r="G185" s="9">
        <v>1573980.8625017842</v>
      </c>
      <c r="H185" s="9">
        <v>0</v>
      </c>
      <c r="I185" s="10">
        <v>1573980.8625017842</v>
      </c>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row>
    <row r="186" spans="1:106" s="30" customFormat="1" ht="27" x14ac:dyDescent="0.25">
      <c r="A186" s="13">
        <v>8</v>
      </c>
      <c r="B186" s="11">
        <v>1196420092</v>
      </c>
      <c r="C186" s="8">
        <v>42295900</v>
      </c>
      <c r="D186" s="17" t="s">
        <v>1053</v>
      </c>
      <c r="E186" s="18" t="s">
        <v>1054</v>
      </c>
      <c r="F186" s="12" t="s">
        <v>10</v>
      </c>
      <c r="G186" s="9">
        <v>1573980.8625017842</v>
      </c>
      <c r="H186" s="9">
        <v>0</v>
      </c>
      <c r="I186" s="10">
        <v>1573980.8625017842</v>
      </c>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row>
    <row r="187" spans="1:106" s="30" customFormat="1" ht="27" x14ac:dyDescent="0.25">
      <c r="A187" s="13">
        <v>9</v>
      </c>
      <c r="B187" s="11">
        <v>1196420093</v>
      </c>
      <c r="C187" s="8">
        <v>42295900</v>
      </c>
      <c r="D187" s="17" t="s">
        <v>1055</v>
      </c>
      <c r="E187" s="18" t="s">
        <v>1056</v>
      </c>
      <c r="F187" s="12" t="s">
        <v>10</v>
      </c>
      <c r="G187" s="9">
        <v>1573980.8625017842</v>
      </c>
      <c r="H187" s="9">
        <v>0</v>
      </c>
      <c r="I187" s="10">
        <v>1573980.8625017842</v>
      </c>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row>
    <row r="188" spans="1:106" s="30" customFormat="1" ht="27" x14ac:dyDescent="0.25">
      <c r="A188" s="13">
        <v>10</v>
      </c>
      <c r="B188" s="11">
        <v>1196420124</v>
      </c>
      <c r="C188" s="8">
        <v>42295900</v>
      </c>
      <c r="D188" s="17" t="s">
        <v>1057</v>
      </c>
      <c r="E188" s="18" t="s">
        <v>1057</v>
      </c>
      <c r="F188" s="12" t="s">
        <v>10</v>
      </c>
      <c r="G188" s="9">
        <v>1573980.8625017842</v>
      </c>
      <c r="H188" s="9">
        <v>0</v>
      </c>
      <c r="I188" s="10">
        <v>1573980.8625017842</v>
      </c>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row>
    <row r="189" spans="1:106" s="30" customFormat="1" ht="27" x14ac:dyDescent="0.25">
      <c r="A189" s="13">
        <v>11</v>
      </c>
      <c r="B189" s="11">
        <v>1196420079</v>
      </c>
      <c r="C189" s="8">
        <v>42295900</v>
      </c>
      <c r="D189" s="17" t="s">
        <v>1058</v>
      </c>
      <c r="E189" s="18" t="s">
        <v>1059</v>
      </c>
      <c r="F189" s="12" t="s">
        <v>10</v>
      </c>
      <c r="G189" s="9">
        <v>1211907.6091497256</v>
      </c>
      <c r="H189" s="9">
        <v>0</v>
      </c>
      <c r="I189" s="10">
        <v>1211907.6091497256</v>
      </c>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row>
    <row r="190" spans="1:106" s="30" customFormat="1" ht="27" x14ac:dyDescent="0.25">
      <c r="A190" s="13">
        <v>12</v>
      </c>
      <c r="B190" s="11">
        <v>1196420094</v>
      </c>
      <c r="C190" s="8">
        <v>42295900</v>
      </c>
      <c r="D190" s="17" t="s">
        <v>1060</v>
      </c>
      <c r="E190" s="18" t="s">
        <v>1061</v>
      </c>
      <c r="F190" s="12" t="s">
        <v>10</v>
      </c>
      <c r="G190" s="9">
        <v>1669688.1237381566</v>
      </c>
      <c r="H190" s="9">
        <v>0</v>
      </c>
      <c r="I190" s="10">
        <v>1669688.1237381566</v>
      </c>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row>
    <row r="191" spans="1:106" s="30" customFormat="1" ht="27" x14ac:dyDescent="0.25">
      <c r="A191" s="13">
        <v>13</v>
      </c>
      <c r="B191" s="11">
        <v>1196420096</v>
      </c>
      <c r="C191" s="8">
        <v>42295900</v>
      </c>
      <c r="D191" s="17" t="s">
        <v>1062</v>
      </c>
      <c r="E191" s="18" t="s">
        <v>1063</v>
      </c>
      <c r="F191" s="12" t="s">
        <v>10</v>
      </c>
      <c r="G191" s="9">
        <v>1669688.1237381566</v>
      </c>
      <c r="H191" s="9">
        <v>0</v>
      </c>
      <c r="I191" s="10">
        <v>1669688.1237381566</v>
      </c>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row>
    <row r="192" spans="1:106" s="30" customFormat="1" ht="27" x14ac:dyDescent="0.25">
      <c r="A192" s="13">
        <v>14</v>
      </c>
      <c r="B192" s="11">
        <v>1196420097</v>
      </c>
      <c r="C192" s="8">
        <v>42295900</v>
      </c>
      <c r="D192" s="17" t="s">
        <v>1064</v>
      </c>
      <c r="E192" s="18" t="s">
        <v>1065</v>
      </c>
      <c r="F192" s="12" t="s">
        <v>10</v>
      </c>
      <c r="G192" s="9">
        <v>1211907.6091497256</v>
      </c>
      <c r="H192" s="9">
        <v>0</v>
      </c>
      <c r="I192" s="10">
        <v>1211907.6091497256</v>
      </c>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row>
    <row r="193" spans="1:109" s="30" customFormat="1" ht="27" x14ac:dyDescent="0.25">
      <c r="A193" s="13">
        <v>15</v>
      </c>
      <c r="B193" s="11">
        <v>1196420098</v>
      </c>
      <c r="C193" s="8">
        <v>42295900</v>
      </c>
      <c r="D193" s="17" t="s">
        <v>1066</v>
      </c>
      <c r="E193" s="18" t="s">
        <v>1067</v>
      </c>
      <c r="F193" s="12" t="s">
        <v>10</v>
      </c>
      <c r="G193" s="9">
        <v>1669688.1237381566</v>
      </c>
      <c r="H193" s="9">
        <v>0</v>
      </c>
      <c r="I193" s="10">
        <v>1669688.1237381566</v>
      </c>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row>
    <row r="194" spans="1:109" s="2" customFormat="1" ht="14.25" customHeight="1" x14ac:dyDescent="0.25">
      <c r="A194" s="13"/>
      <c r="B194" s="11"/>
      <c r="C194" s="8"/>
      <c r="D194" s="17"/>
      <c r="E194" s="15"/>
      <c r="F194" s="12"/>
      <c r="G194" s="31"/>
      <c r="H194" s="9"/>
      <c r="I194" s="10"/>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row>
    <row r="195" spans="1:109" s="2" customFormat="1" ht="18" x14ac:dyDescent="0.25">
      <c r="A195" s="20" t="s">
        <v>896</v>
      </c>
      <c r="B195" s="114" t="s">
        <v>928</v>
      </c>
      <c r="C195" s="114"/>
      <c r="D195" s="114"/>
      <c r="E195" s="114"/>
      <c r="F195" s="69" t="s">
        <v>331</v>
      </c>
      <c r="G195" s="115" t="s">
        <v>1027</v>
      </c>
      <c r="H195" s="115"/>
      <c r="I195" s="115"/>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row>
    <row r="196" spans="1:109" s="2" customFormat="1" ht="27" x14ac:dyDescent="0.25">
      <c r="A196" s="3" t="s">
        <v>2</v>
      </c>
      <c r="B196" s="3" t="s">
        <v>3</v>
      </c>
      <c r="C196" s="4" t="s">
        <v>824</v>
      </c>
      <c r="D196" s="4" t="s">
        <v>4</v>
      </c>
      <c r="E196" s="4" t="s">
        <v>148</v>
      </c>
      <c r="F196" s="4" t="s">
        <v>6</v>
      </c>
      <c r="G196" s="5" t="s">
        <v>7</v>
      </c>
      <c r="H196" s="5" t="s">
        <v>8</v>
      </c>
      <c r="I196" s="5" t="s">
        <v>9</v>
      </c>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row>
    <row r="197" spans="1:109" s="30" customFormat="1" ht="27" x14ac:dyDescent="0.25">
      <c r="A197" s="13">
        <v>1</v>
      </c>
      <c r="B197" s="11">
        <v>1196420102</v>
      </c>
      <c r="C197" s="8">
        <v>42295900</v>
      </c>
      <c r="D197" s="17" t="s">
        <v>333</v>
      </c>
      <c r="E197" s="18" t="s">
        <v>333</v>
      </c>
      <c r="F197" s="12" t="s">
        <v>10</v>
      </c>
      <c r="G197" s="9">
        <v>1669688.1237381566</v>
      </c>
      <c r="H197" s="9">
        <v>0</v>
      </c>
      <c r="I197" s="10">
        <v>1669688.1237381566</v>
      </c>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row>
    <row r="198" spans="1:109" s="30" customFormat="1" ht="36" x14ac:dyDescent="0.25">
      <c r="A198" s="13">
        <v>2</v>
      </c>
      <c r="B198" s="11">
        <v>1196420071</v>
      </c>
      <c r="C198" s="8">
        <v>42295900</v>
      </c>
      <c r="D198" s="17" t="s">
        <v>334</v>
      </c>
      <c r="E198" s="18" t="s">
        <v>334</v>
      </c>
      <c r="F198" s="12" t="s">
        <v>10</v>
      </c>
      <c r="G198" s="9">
        <v>5792600.4633500008</v>
      </c>
      <c r="H198" s="9">
        <v>0</v>
      </c>
      <c r="I198" s="10">
        <v>5792600.4633500008</v>
      </c>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row>
    <row r="199" spans="1:109" s="30" customFormat="1" ht="45" x14ac:dyDescent="0.25">
      <c r="A199" s="13">
        <v>3</v>
      </c>
      <c r="B199" s="11">
        <v>1196420073</v>
      </c>
      <c r="C199" s="8">
        <v>42295900</v>
      </c>
      <c r="D199" s="17" t="s">
        <v>335</v>
      </c>
      <c r="E199" s="18" t="s">
        <v>335</v>
      </c>
      <c r="F199" s="12" t="s">
        <v>10</v>
      </c>
      <c r="G199" s="9">
        <v>5506415.262050001</v>
      </c>
      <c r="H199" s="9">
        <v>0</v>
      </c>
      <c r="I199" s="10">
        <v>5506415.262050001</v>
      </c>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row>
    <row r="200" spans="1:109" s="30" customFormat="1" ht="54" x14ac:dyDescent="0.25">
      <c r="A200" s="13">
        <v>4</v>
      </c>
      <c r="B200" s="11">
        <v>1196420070</v>
      </c>
      <c r="C200" s="8">
        <v>42295900</v>
      </c>
      <c r="D200" s="17" t="s">
        <v>336</v>
      </c>
      <c r="E200" s="18" t="s">
        <v>336</v>
      </c>
      <c r="F200" s="12" t="s">
        <v>10</v>
      </c>
      <c r="G200" s="9">
        <v>7419616.3300000001</v>
      </c>
      <c r="H200" s="9">
        <v>0</v>
      </c>
      <c r="I200" s="10">
        <v>7419616.3300000001</v>
      </c>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row>
    <row r="201" spans="1:109" s="30" customFormat="1" ht="63" x14ac:dyDescent="0.25">
      <c r="A201" s="13">
        <v>5</v>
      </c>
      <c r="B201" s="11">
        <v>1196420072</v>
      </c>
      <c r="C201" s="8">
        <v>42295900</v>
      </c>
      <c r="D201" s="17" t="s">
        <v>337</v>
      </c>
      <c r="E201" s="18" t="s">
        <v>338</v>
      </c>
      <c r="F201" s="12" t="s">
        <v>10</v>
      </c>
      <c r="G201" s="9">
        <v>5792600.4633500008</v>
      </c>
      <c r="H201" s="9">
        <v>0</v>
      </c>
      <c r="I201" s="10">
        <v>5792600.4633500008</v>
      </c>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row>
    <row r="202" spans="1:109" s="2" customFormat="1" ht="14.25" customHeight="1" x14ac:dyDescent="0.25">
      <c r="A202" s="13"/>
      <c r="B202" s="11"/>
      <c r="C202" s="8"/>
      <c r="D202" s="17"/>
      <c r="E202" s="15"/>
      <c r="F202" s="12"/>
      <c r="G202" s="31"/>
      <c r="H202" s="9"/>
      <c r="I202" s="10"/>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row>
    <row r="203" spans="1:109" s="34" customFormat="1" ht="18" x14ac:dyDescent="0.25">
      <c r="A203" s="20" t="s">
        <v>898</v>
      </c>
      <c r="B203" s="114" t="s">
        <v>342</v>
      </c>
      <c r="C203" s="114"/>
      <c r="D203" s="114"/>
      <c r="E203" s="114"/>
      <c r="F203" s="69" t="s">
        <v>166</v>
      </c>
      <c r="G203" s="115" t="s">
        <v>1069</v>
      </c>
      <c r="H203" s="115"/>
      <c r="I203" s="115"/>
    </row>
    <row r="204" spans="1:109" s="34" customFormat="1" ht="27" x14ac:dyDescent="0.25">
      <c r="A204" s="3" t="s">
        <v>2</v>
      </c>
      <c r="B204" s="3" t="s">
        <v>3</v>
      </c>
      <c r="C204" s="4" t="s">
        <v>824</v>
      </c>
      <c r="D204" s="4" t="s">
        <v>4</v>
      </c>
      <c r="E204" s="4" t="s">
        <v>148</v>
      </c>
      <c r="F204" s="4" t="s">
        <v>6</v>
      </c>
      <c r="G204" s="5" t="s">
        <v>7</v>
      </c>
      <c r="H204" s="5" t="s">
        <v>8</v>
      </c>
      <c r="I204" s="5" t="s">
        <v>9</v>
      </c>
    </row>
    <row r="205" spans="1:109" s="34" customFormat="1" ht="18" x14ac:dyDescent="0.25">
      <c r="A205" s="13">
        <v>1</v>
      </c>
      <c r="B205" s="41">
        <v>1196460436</v>
      </c>
      <c r="C205" s="24">
        <v>42203400</v>
      </c>
      <c r="D205" s="25" t="s">
        <v>343</v>
      </c>
      <c r="E205" s="25" t="s">
        <v>344</v>
      </c>
      <c r="F205" s="24" t="s">
        <v>13</v>
      </c>
      <c r="G205" s="9">
        <v>1194547</v>
      </c>
      <c r="H205" s="9">
        <v>0</v>
      </c>
      <c r="I205" s="10">
        <v>1056000</v>
      </c>
    </row>
    <row r="206" spans="1:109" s="34" customFormat="1" ht="18" x14ac:dyDescent="0.25">
      <c r="A206" s="13">
        <v>2</v>
      </c>
      <c r="B206" s="41">
        <v>1196490433</v>
      </c>
      <c r="C206" s="24">
        <v>42203400</v>
      </c>
      <c r="D206" s="25" t="s">
        <v>345</v>
      </c>
      <c r="E206" s="25" t="s">
        <v>346</v>
      </c>
      <c r="F206" s="24" t="s">
        <v>13</v>
      </c>
      <c r="G206" s="9">
        <v>1194547</v>
      </c>
      <c r="H206" s="9">
        <v>0</v>
      </c>
      <c r="I206" s="10">
        <v>1056000</v>
      </c>
    </row>
    <row r="207" spans="1:109" s="34" customFormat="1" ht="18" x14ac:dyDescent="0.25">
      <c r="A207" s="13">
        <v>3</v>
      </c>
      <c r="B207" s="41">
        <v>1196490431</v>
      </c>
      <c r="C207" s="24">
        <v>42203400</v>
      </c>
      <c r="D207" s="25" t="s">
        <v>347</v>
      </c>
      <c r="E207" s="25" t="s">
        <v>348</v>
      </c>
      <c r="F207" s="24" t="s">
        <v>13</v>
      </c>
      <c r="G207" s="9">
        <v>1513093</v>
      </c>
      <c r="H207" s="9">
        <v>0</v>
      </c>
      <c r="I207" s="10">
        <v>1337600</v>
      </c>
    </row>
    <row r="208" spans="1:109" s="2" customFormat="1" ht="14.25" customHeight="1" x14ac:dyDescent="0.25">
      <c r="A208" s="13"/>
      <c r="B208" s="11"/>
      <c r="C208" s="8"/>
      <c r="D208" s="17"/>
      <c r="E208" s="15"/>
      <c r="F208" s="12"/>
      <c r="G208" s="31"/>
      <c r="H208" s="9"/>
      <c r="I208" s="10"/>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row>
    <row r="209" spans="1:109" s="34" customFormat="1" ht="13.5" customHeight="1" x14ac:dyDescent="0.25">
      <c r="A209" s="40" t="s">
        <v>899</v>
      </c>
      <c r="B209" s="114" t="s">
        <v>349</v>
      </c>
      <c r="C209" s="114"/>
      <c r="D209" s="114"/>
      <c r="E209" s="114"/>
      <c r="F209" s="69" t="s">
        <v>120</v>
      </c>
      <c r="G209" s="115" t="s">
        <v>1071</v>
      </c>
      <c r="H209" s="115"/>
      <c r="I209" s="115"/>
    </row>
    <row r="210" spans="1:109" s="34" customFormat="1" ht="27" x14ac:dyDescent="0.25">
      <c r="A210" s="3" t="s">
        <v>2</v>
      </c>
      <c r="B210" s="3" t="s">
        <v>3</v>
      </c>
      <c r="C210" s="4" t="s">
        <v>824</v>
      </c>
      <c r="D210" s="4" t="s">
        <v>4</v>
      </c>
      <c r="E210" s="4" t="s">
        <v>148</v>
      </c>
      <c r="F210" s="4" t="s">
        <v>6</v>
      </c>
      <c r="G210" s="5" t="s">
        <v>7</v>
      </c>
      <c r="H210" s="5" t="s">
        <v>8</v>
      </c>
      <c r="I210" s="5" t="s">
        <v>9</v>
      </c>
    </row>
    <row r="211" spans="1:109" s="34" customFormat="1" ht="18" x14ac:dyDescent="0.25">
      <c r="A211" s="13">
        <v>1</v>
      </c>
      <c r="B211" s="41">
        <v>1186220181</v>
      </c>
      <c r="C211" s="24">
        <v>42295433</v>
      </c>
      <c r="D211" s="24" t="s">
        <v>350</v>
      </c>
      <c r="E211" s="25" t="s">
        <v>351</v>
      </c>
      <c r="F211" s="24" t="s">
        <v>138</v>
      </c>
      <c r="G211" s="31">
        <v>180000</v>
      </c>
      <c r="H211" s="9">
        <v>0</v>
      </c>
      <c r="I211" s="10">
        <v>180000</v>
      </c>
    </row>
    <row r="212" spans="1:109" s="34" customFormat="1" ht="18" x14ac:dyDescent="0.25">
      <c r="A212" s="13">
        <v>2</v>
      </c>
      <c r="B212" s="41">
        <v>1186290323</v>
      </c>
      <c r="C212" s="24">
        <v>42295433</v>
      </c>
      <c r="D212" s="24" t="s">
        <v>352</v>
      </c>
      <c r="E212" s="25" t="s">
        <v>353</v>
      </c>
      <c r="F212" s="24" t="s">
        <v>138</v>
      </c>
      <c r="G212" s="31">
        <v>180000</v>
      </c>
      <c r="H212" s="9">
        <v>0</v>
      </c>
      <c r="I212" s="10">
        <v>180000</v>
      </c>
    </row>
    <row r="213" spans="1:109" s="2" customFormat="1" ht="14.25" customHeight="1" x14ac:dyDescent="0.25">
      <c r="A213" s="13"/>
      <c r="B213" s="11"/>
      <c r="C213" s="8"/>
      <c r="D213" s="17"/>
      <c r="E213" s="15"/>
      <c r="F213" s="12"/>
      <c r="G213" s="31"/>
      <c r="H213" s="9"/>
      <c r="I213" s="10"/>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row>
    <row r="214" spans="1:109" s="34" customFormat="1" ht="13.5" customHeight="1" x14ac:dyDescent="0.25">
      <c r="A214" s="20" t="s">
        <v>900</v>
      </c>
      <c r="B214" s="114" t="s">
        <v>354</v>
      </c>
      <c r="C214" s="114"/>
      <c r="D214" s="114"/>
      <c r="E214" s="114"/>
      <c r="F214" s="69" t="s">
        <v>120</v>
      </c>
      <c r="G214" s="9"/>
      <c r="H214" s="9"/>
      <c r="I214" s="10"/>
    </row>
    <row r="215" spans="1:109" s="34" customFormat="1" ht="38.25" customHeight="1" x14ac:dyDescent="0.25">
      <c r="A215" s="3" t="s">
        <v>2</v>
      </c>
      <c r="B215" s="3" t="s">
        <v>3</v>
      </c>
      <c r="C215" s="4" t="s">
        <v>824</v>
      </c>
      <c r="D215" s="4" t="s">
        <v>4</v>
      </c>
      <c r="E215" s="4" t="s">
        <v>148</v>
      </c>
      <c r="F215" s="4" t="s">
        <v>6</v>
      </c>
      <c r="G215" s="5" t="s">
        <v>7</v>
      </c>
      <c r="H215" s="5" t="s">
        <v>8</v>
      </c>
      <c r="I215" s="5" t="s">
        <v>9</v>
      </c>
    </row>
    <row r="216" spans="1:109" s="34" customFormat="1" ht="18" x14ac:dyDescent="0.25">
      <c r="A216" s="13">
        <v>1</v>
      </c>
      <c r="B216" s="11">
        <v>1196491207</v>
      </c>
      <c r="C216" s="12">
        <v>42295516</v>
      </c>
      <c r="D216" s="17" t="s">
        <v>355</v>
      </c>
      <c r="E216" s="18" t="s">
        <v>356</v>
      </c>
      <c r="F216" s="12" t="s">
        <v>138</v>
      </c>
      <c r="G216" s="9">
        <v>1038724.4316600001</v>
      </c>
      <c r="H216" s="9">
        <v>0</v>
      </c>
      <c r="I216" s="10">
        <v>1038724.4316600001</v>
      </c>
    </row>
    <row r="217" spans="1:109" s="34" customFormat="1" ht="18" x14ac:dyDescent="0.25">
      <c r="A217" s="13">
        <v>2</v>
      </c>
      <c r="B217" s="11">
        <v>1196491336</v>
      </c>
      <c r="C217" s="12">
        <v>42295516</v>
      </c>
      <c r="D217" s="17" t="s">
        <v>357</v>
      </c>
      <c r="E217" s="18" t="s">
        <v>358</v>
      </c>
      <c r="F217" s="12" t="s">
        <v>138</v>
      </c>
      <c r="G217" s="9">
        <v>1038724.4316600001</v>
      </c>
      <c r="H217" s="9">
        <v>0</v>
      </c>
      <c r="I217" s="10">
        <v>1038724.4316600001</v>
      </c>
    </row>
    <row r="218" spans="1:109" s="34" customFormat="1" ht="18" x14ac:dyDescent="0.25">
      <c r="A218" s="13">
        <v>3</v>
      </c>
      <c r="B218" s="11">
        <v>1196491337</v>
      </c>
      <c r="C218" s="12">
        <v>42295516</v>
      </c>
      <c r="D218" s="17" t="s">
        <v>359</v>
      </c>
      <c r="E218" s="18" t="s">
        <v>360</v>
      </c>
      <c r="F218" s="12" t="s">
        <v>138</v>
      </c>
      <c r="G218" s="9">
        <v>1038724.4316600001</v>
      </c>
      <c r="H218" s="9">
        <v>0</v>
      </c>
      <c r="I218" s="10">
        <v>1038724.4316600001</v>
      </c>
    </row>
    <row r="219" spans="1:109" s="34" customFormat="1" x14ac:dyDescent="0.25">
      <c r="A219" s="27"/>
      <c r="B219" s="16"/>
      <c r="C219" s="12"/>
      <c r="D219" s="17"/>
      <c r="E219" s="18"/>
      <c r="F219" s="12"/>
      <c r="G219" s="9"/>
      <c r="H219" s="9"/>
      <c r="I219" s="10"/>
    </row>
    <row r="220" spans="1:109" s="34" customFormat="1" ht="13.5" customHeight="1" x14ac:dyDescent="0.25">
      <c r="A220" s="20" t="s">
        <v>901</v>
      </c>
      <c r="B220" s="114" t="s">
        <v>362</v>
      </c>
      <c r="C220" s="114"/>
      <c r="D220" s="114"/>
      <c r="E220" s="114"/>
      <c r="F220" s="69" t="s">
        <v>329</v>
      </c>
      <c r="G220" s="115" t="s">
        <v>1068</v>
      </c>
      <c r="H220" s="115"/>
      <c r="I220" s="115"/>
    </row>
    <row r="221" spans="1:109" s="34" customFormat="1" ht="27" x14ac:dyDescent="0.25">
      <c r="A221" s="3" t="s">
        <v>2</v>
      </c>
      <c r="B221" s="3" t="s">
        <v>3</v>
      </c>
      <c r="C221" s="4" t="s">
        <v>824</v>
      </c>
      <c r="D221" s="4" t="s">
        <v>4</v>
      </c>
      <c r="E221" s="4" t="s">
        <v>148</v>
      </c>
      <c r="F221" s="4" t="s">
        <v>6</v>
      </c>
      <c r="G221" s="5" t="s">
        <v>7</v>
      </c>
      <c r="H221" s="5" t="s">
        <v>8</v>
      </c>
      <c r="I221" s="5" t="s">
        <v>9</v>
      </c>
    </row>
    <row r="222" spans="1:109" s="34" customFormat="1" ht="36" x14ac:dyDescent="0.25">
      <c r="A222" s="13">
        <v>1</v>
      </c>
      <c r="B222" s="11">
        <v>1198010021</v>
      </c>
      <c r="C222" s="12" t="s">
        <v>867</v>
      </c>
      <c r="D222" s="17" t="s">
        <v>363</v>
      </c>
      <c r="E222" s="18" t="s">
        <v>364</v>
      </c>
      <c r="F222" s="12" t="s">
        <v>10</v>
      </c>
      <c r="G222" s="31">
        <v>616625.84609999997</v>
      </c>
      <c r="H222" s="9">
        <v>117159</v>
      </c>
      <c r="I222" s="10">
        <v>733784.84609999997</v>
      </c>
    </row>
    <row r="223" spans="1:109" s="34" customFormat="1" ht="27" x14ac:dyDescent="0.25">
      <c r="A223" s="13">
        <v>2</v>
      </c>
      <c r="B223" s="11">
        <v>1198010019</v>
      </c>
      <c r="C223" s="12">
        <v>42294213</v>
      </c>
      <c r="D223" s="17" t="s">
        <v>365</v>
      </c>
      <c r="E223" s="18" t="s">
        <v>366</v>
      </c>
      <c r="F223" s="12" t="s">
        <v>10</v>
      </c>
      <c r="G223" s="31">
        <v>795447.34146900009</v>
      </c>
      <c r="H223" s="9">
        <v>151135</v>
      </c>
      <c r="I223" s="10">
        <v>946582.34146900009</v>
      </c>
    </row>
    <row r="224" spans="1:109" s="34" customFormat="1" x14ac:dyDescent="0.25">
      <c r="A224" s="27"/>
      <c r="B224" s="16"/>
      <c r="C224" s="12"/>
      <c r="D224" s="17"/>
      <c r="E224" s="18"/>
      <c r="F224" s="12"/>
      <c r="G224" s="9"/>
      <c r="H224" s="9"/>
      <c r="I224" s="10"/>
    </row>
    <row r="225" spans="1:9" s="34" customFormat="1" ht="13.5" customHeight="1" x14ac:dyDescent="0.25">
      <c r="A225" s="20" t="s">
        <v>902</v>
      </c>
      <c r="B225" s="114" t="s">
        <v>367</v>
      </c>
      <c r="C225" s="114"/>
      <c r="D225" s="114"/>
      <c r="E225" s="114"/>
      <c r="F225" s="69" t="s">
        <v>329</v>
      </c>
      <c r="G225" s="115" t="s">
        <v>1073</v>
      </c>
      <c r="H225" s="115"/>
      <c r="I225" s="115"/>
    </row>
    <row r="226" spans="1:9" s="34" customFormat="1" ht="27" x14ac:dyDescent="0.25">
      <c r="A226" s="3" t="s">
        <v>2</v>
      </c>
      <c r="B226" s="3" t="s">
        <v>3</v>
      </c>
      <c r="C226" s="4" t="s">
        <v>824</v>
      </c>
      <c r="D226" s="4" t="s">
        <v>4</v>
      </c>
      <c r="E226" s="4" t="s">
        <v>148</v>
      </c>
      <c r="F226" s="4" t="s">
        <v>6</v>
      </c>
      <c r="G226" s="5" t="s">
        <v>7</v>
      </c>
      <c r="H226" s="5" t="s">
        <v>8</v>
      </c>
      <c r="I226" s="5" t="s">
        <v>9</v>
      </c>
    </row>
    <row r="227" spans="1:9" s="34" customFormat="1" ht="27" x14ac:dyDescent="0.25">
      <c r="A227" s="13">
        <v>1</v>
      </c>
      <c r="B227" s="11">
        <v>1196490743</v>
      </c>
      <c r="C227" s="32">
        <v>42143102</v>
      </c>
      <c r="D227" s="17" t="s">
        <v>368</v>
      </c>
      <c r="E227" s="18" t="s">
        <v>369</v>
      </c>
      <c r="F227" s="12" t="s">
        <v>10</v>
      </c>
      <c r="G227" s="9">
        <v>477373</v>
      </c>
      <c r="H227" s="9">
        <v>0</v>
      </c>
      <c r="I227" s="10">
        <v>341740.53470699996</v>
      </c>
    </row>
    <row r="228" spans="1:9" s="34" customFormat="1" ht="18" x14ac:dyDescent="0.25">
      <c r="A228" s="13">
        <v>2</v>
      </c>
      <c r="B228" s="11">
        <v>1196490741</v>
      </c>
      <c r="C228" s="32">
        <v>42143102</v>
      </c>
      <c r="D228" s="17" t="s">
        <v>370</v>
      </c>
      <c r="E228" s="18" t="s">
        <v>371</v>
      </c>
      <c r="F228" s="12" t="s">
        <v>10</v>
      </c>
      <c r="G228" s="9">
        <v>196454.83096800002</v>
      </c>
      <c r="H228" s="9">
        <v>0</v>
      </c>
      <c r="I228" s="10">
        <v>196454.83096800002</v>
      </c>
    </row>
    <row r="229" spans="1:9" s="34" customFormat="1" ht="18" x14ac:dyDescent="0.25">
      <c r="A229" s="13">
        <v>3</v>
      </c>
      <c r="B229" s="11">
        <v>1196490740</v>
      </c>
      <c r="C229" s="32">
        <v>42143102</v>
      </c>
      <c r="D229" s="17" t="s">
        <v>372</v>
      </c>
      <c r="E229" s="18" t="s">
        <v>373</v>
      </c>
      <c r="F229" s="12" t="s">
        <v>10</v>
      </c>
      <c r="G229" s="9">
        <v>196454.83096800002</v>
      </c>
      <c r="H229" s="9">
        <v>0</v>
      </c>
      <c r="I229" s="10">
        <v>196454.83096800002</v>
      </c>
    </row>
    <row r="230" spans="1:9" s="34" customFormat="1" ht="54" x14ac:dyDescent="0.25">
      <c r="A230" s="13">
        <v>4</v>
      </c>
      <c r="B230" s="11">
        <v>1196491241</v>
      </c>
      <c r="C230" s="32">
        <v>42143102</v>
      </c>
      <c r="D230" s="17" t="s">
        <v>374</v>
      </c>
      <c r="E230" s="18" t="s">
        <v>375</v>
      </c>
      <c r="F230" s="12" t="s">
        <v>10</v>
      </c>
      <c r="G230" s="9">
        <v>116293.470975</v>
      </c>
      <c r="H230" s="9">
        <v>0</v>
      </c>
      <c r="I230" s="10">
        <v>116293.470975</v>
      </c>
    </row>
    <row r="231" spans="1:9" s="34" customFormat="1" ht="18" x14ac:dyDescent="0.25">
      <c r="A231" s="13">
        <v>5</v>
      </c>
      <c r="B231" s="11">
        <v>1196490742</v>
      </c>
      <c r="C231" s="32">
        <v>42143106</v>
      </c>
      <c r="D231" s="17" t="s">
        <v>376</v>
      </c>
      <c r="E231" s="18" t="s">
        <v>377</v>
      </c>
      <c r="F231" s="12" t="s">
        <v>10</v>
      </c>
      <c r="G231" s="9">
        <v>196454.83096800002</v>
      </c>
      <c r="H231" s="9">
        <v>0</v>
      </c>
      <c r="I231" s="10">
        <v>196454.83096800002</v>
      </c>
    </row>
    <row r="232" spans="1:9" s="34" customFormat="1" x14ac:dyDescent="0.25">
      <c r="A232" s="27"/>
      <c r="B232" s="16"/>
      <c r="C232" s="12"/>
      <c r="D232" s="17"/>
      <c r="E232" s="18"/>
      <c r="F232" s="12"/>
      <c r="G232" s="9"/>
      <c r="H232" s="9"/>
      <c r="I232" s="10"/>
    </row>
    <row r="233" spans="1:9" s="34" customFormat="1" ht="13.5" customHeight="1" x14ac:dyDescent="0.25">
      <c r="A233" s="20" t="s">
        <v>903</v>
      </c>
      <c r="B233" s="114" t="s">
        <v>378</v>
      </c>
      <c r="C233" s="114"/>
      <c r="D233" s="114"/>
      <c r="E233" s="114"/>
      <c r="F233" s="69" t="s">
        <v>329</v>
      </c>
      <c r="G233" s="115" t="s">
        <v>1068</v>
      </c>
      <c r="H233" s="115"/>
      <c r="I233" s="115"/>
    </row>
    <row r="234" spans="1:9" s="34" customFormat="1" ht="27" x14ac:dyDescent="0.25">
      <c r="A234" s="3" t="s">
        <v>2</v>
      </c>
      <c r="B234" s="3" t="s">
        <v>3</v>
      </c>
      <c r="C234" s="4" t="s">
        <v>824</v>
      </c>
      <c r="D234" s="4" t="s">
        <v>4</v>
      </c>
      <c r="E234" s="4" t="s">
        <v>148</v>
      </c>
      <c r="F234" s="4" t="s">
        <v>6</v>
      </c>
      <c r="G234" s="5" t="s">
        <v>7</v>
      </c>
      <c r="H234" s="5" t="s">
        <v>8</v>
      </c>
      <c r="I234" s="5" t="s">
        <v>9</v>
      </c>
    </row>
    <row r="235" spans="1:9" s="34" customFormat="1" ht="27" x14ac:dyDescent="0.25">
      <c r="A235" s="13">
        <v>1</v>
      </c>
      <c r="B235" s="11">
        <v>1199020183</v>
      </c>
      <c r="C235" s="12">
        <v>42293902</v>
      </c>
      <c r="D235" s="17" t="s">
        <v>379</v>
      </c>
      <c r="E235" s="18" t="s">
        <v>380</v>
      </c>
      <c r="F235" s="12" t="s">
        <v>10</v>
      </c>
      <c r="G235" s="9">
        <v>291307.41613755119</v>
      </c>
      <c r="H235" s="9">
        <v>55348</v>
      </c>
      <c r="I235" s="10">
        <v>346655.41613755119</v>
      </c>
    </row>
    <row r="236" spans="1:9" s="34" customFormat="1" ht="18" x14ac:dyDescent="0.25">
      <c r="A236" s="13">
        <v>2</v>
      </c>
      <c r="B236" s="11">
        <v>1199020189</v>
      </c>
      <c r="C236" s="32">
        <v>42143102</v>
      </c>
      <c r="D236" s="17" t="s">
        <v>381</v>
      </c>
      <c r="E236" s="18" t="s">
        <v>382</v>
      </c>
      <c r="F236" s="12" t="s">
        <v>10</v>
      </c>
      <c r="G236" s="9">
        <v>293967.86640021438</v>
      </c>
      <c r="H236" s="9">
        <v>55854</v>
      </c>
      <c r="I236" s="10">
        <v>349821.86640021438</v>
      </c>
    </row>
    <row r="237" spans="1:9" s="34" customFormat="1" ht="18" x14ac:dyDescent="0.25">
      <c r="A237" s="13">
        <v>3</v>
      </c>
      <c r="B237" s="11">
        <v>1199020190</v>
      </c>
      <c r="C237" s="32">
        <v>42143106</v>
      </c>
      <c r="D237" s="17" t="s">
        <v>383</v>
      </c>
      <c r="E237" s="18" t="s">
        <v>384</v>
      </c>
      <c r="F237" s="12" t="s">
        <v>10</v>
      </c>
      <c r="G237" s="9">
        <v>240150.21479553112</v>
      </c>
      <c r="H237" s="9">
        <v>45629</v>
      </c>
      <c r="I237" s="10">
        <v>285779.21479553112</v>
      </c>
    </row>
    <row r="238" spans="1:9" s="34" customFormat="1" x14ac:dyDescent="0.25">
      <c r="A238" s="27"/>
      <c r="B238" s="16"/>
      <c r="C238" s="12"/>
      <c r="D238" s="17"/>
      <c r="E238" s="18"/>
      <c r="F238" s="12"/>
      <c r="G238" s="9"/>
      <c r="H238" s="9"/>
      <c r="I238" s="10"/>
    </row>
    <row r="239" spans="1:9" s="34" customFormat="1" ht="13.5" customHeight="1" x14ac:dyDescent="0.25">
      <c r="A239" s="20" t="s">
        <v>904</v>
      </c>
      <c r="B239" s="114" t="s">
        <v>385</v>
      </c>
      <c r="C239" s="114"/>
      <c r="D239" s="114"/>
      <c r="E239" s="114"/>
      <c r="F239" s="69" t="s">
        <v>329</v>
      </c>
      <c r="G239" s="115" t="s">
        <v>1074</v>
      </c>
      <c r="H239" s="115"/>
      <c r="I239" s="115"/>
    </row>
    <row r="240" spans="1:9" s="34" customFormat="1" ht="27" x14ac:dyDescent="0.25">
      <c r="A240" s="3" t="s">
        <v>2</v>
      </c>
      <c r="B240" s="3" t="s">
        <v>3</v>
      </c>
      <c r="C240" s="4" t="s">
        <v>824</v>
      </c>
      <c r="D240" s="4" t="s">
        <v>4</v>
      </c>
      <c r="E240" s="4" t="s">
        <v>148</v>
      </c>
      <c r="F240" s="4" t="s">
        <v>6</v>
      </c>
      <c r="G240" s="5" t="s">
        <v>7</v>
      </c>
      <c r="H240" s="5" t="s">
        <v>8</v>
      </c>
      <c r="I240" s="5" t="s">
        <v>9</v>
      </c>
    </row>
    <row r="241" spans="1:9" s="34" customFormat="1" ht="27" x14ac:dyDescent="0.25">
      <c r="A241" s="13">
        <v>1</v>
      </c>
      <c r="B241" s="11">
        <v>1199020191</v>
      </c>
      <c r="C241" s="12">
        <v>42293902</v>
      </c>
      <c r="D241" s="17" t="s">
        <v>386</v>
      </c>
      <c r="E241" s="18" t="s">
        <v>387</v>
      </c>
      <c r="F241" s="12" t="s">
        <v>10</v>
      </c>
      <c r="G241" s="9">
        <v>67828</v>
      </c>
      <c r="H241" s="9">
        <v>0</v>
      </c>
      <c r="I241" s="10">
        <v>67828</v>
      </c>
    </row>
    <row r="242" spans="1:9" s="34" customFormat="1" ht="36" x14ac:dyDescent="0.25">
      <c r="A242" s="13">
        <v>2</v>
      </c>
      <c r="B242" s="11">
        <v>1199020193</v>
      </c>
      <c r="C242" s="12">
        <v>42293902</v>
      </c>
      <c r="D242" s="17" t="s">
        <v>388</v>
      </c>
      <c r="E242" s="18" t="s">
        <v>389</v>
      </c>
      <c r="F242" s="12" t="s">
        <v>10</v>
      </c>
      <c r="G242" s="9">
        <v>58000</v>
      </c>
      <c r="H242" s="9">
        <v>0</v>
      </c>
      <c r="I242" s="10">
        <v>58000</v>
      </c>
    </row>
    <row r="243" spans="1:9" s="34" customFormat="1" ht="36" x14ac:dyDescent="0.25">
      <c r="A243" s="11">
        <v>3</v>
      </c>
      <c r="B243" s="11">
        <v>1199020194</v>
      </c>
      <c r="C243" s="12">
        <v>42293902</v>
      </c>
      <c r="D243" s="17" t="s">
        <v>390</v>
      </c>
      <c r="E243" s="18" t="s">
        <v>391</v>
      </c>
      <c r="F243" s="12" t="s">
        <v>10</v>
      </c>
      <c r="G243" s="9">
        <v>58310</v>
      </c>
      <c r="H243" s="9">
        <v>0</v>
      </c>
      <c r="I243" s="10">
        <v>58310</v>
      </c>
    </row>
    <row r="244" spans="1:9" s="34" customFormat="1" ht="27" x14ac:dyDescent="0.25">
      <c r="A244" s="11">
        <v>4</v>
      </c>
      <c r="B244" s="11">
        <v>1199020195</v>
      </c>
      <c r="C244" s="12">
        <v>42293902</v>
      </c>
      <c r="D244" s="17" t="s">
        <v>392</v>
      </c>
      <c r="E244" s="17" t="s">
        <v>392</v>
      </c>
      <c r="F244" s="12" t="s">
        <v>10</v>
      </c>
      <c r="G244" s="9">
        <v>55100</v>
      </c>
      <c r="H244" s="9">
        <v>0</v>
      </c>
      <c r="I244" s="10">
        <v>55100</v>
      </c>
    </row>
    <row r="245" spans="1:9" s="34" customFormat="1" ht="18" x14ac:dyDescent="0.25">
      <c r="A245" s="11">
        <v>5</v>
      </c>
      <c r="B245" s="11">
        <v>1199020196</v>
      </c>
      <c r="C245" s="12">
        <v>42293902</v>
      </c>
      <c r="D245" s="17" t="s">
        <v>393</v>
      </c>
      <c r="E245" s="17" t="s">
        <v>393</v>
      </c>
      <c r="F245" s="12" t="s">
        <v>10</v>
      </c>
      <c r="G245" s="9">
        <v>57918</v>
      </c>
      <c r="H245" s="9">
        <v>0</v>
      </c>
      <c r="I245" s="10">
        <v>57918</v>
      </c>
    </row>
    <row r="246" spans="1:9" s="34" customFormat="1" ht="18" x14ac:dyDescent="0.25">
      <c r="A246" s="11">
        <v>6</v>
      </c>
      <c r="B246" s="11">
        <v>1199020197</v>
      </c>
      <c r="C246" s="12">
        <v>42293902</v>
      </c>
      <c r="D246" s="17" t="s">
        <v>394</v>
      </c>
      <c r="E246" s="17" t="s">
        <v>394</v>
      </c>
      <c r="F246" s="12" t="s">
        <v>10</v>
      </c>
      <c r="G246" s="9">
        <v>57820</v>
      </c>
      <c r="H246" s="9">
        <v>0</v>
      </c>
      <c r="I246" s="10">
        <v>57820</v>
      </c>
    </row>
    <row r="247" spans="1:9" s="34" customFormat="1" ht="108" x14ac:dyDescent="0.25">
      <c r="A247" s="11">
        <v>7</v>
      </c>
      <c r="B247" s="16" t="s">
        <v>395</v>
      </c>
      <c r="C247" s="12">
        <v>42293902</v>
      </c>
      <c r="D247" s="17" t="s">
        <v>396</v>
      </c>
      <c r="E247" s="17" t="s">
        <v>396</v>
      </c>
      <c r="F247" s="12" t="s">
        <v>10</v>
      </c>
      <c r="G247" s="9"/>
      <c r="H247" s="9"/>
      <c r="I247" s="10"/>
    </row>
    <row r="248" spans="1:9" s="34" customFormat="1" ht="99" x14ac:dyDescent="0.25">
      <c r="A248" s="11">
        <v>8</v>
      </c>
      <c r="B248" s="11">
        <v>1199020198</v>
      </c>
      <c r="C248" s="12">
        <v>42293902</v>
      </c>
      <c r="D248" s="17" t="s">
        <v>397</v>
      </c>
      <c r="E248" s="17" t="s">
        <v>398</v>
      </c>
      <c r="F248" s="12" t="s">
        <v>10</v>
      </c>
      <c r="G248" s="9"/>
      <c r="H248" s="9"/>
      <c r="I248" s="10"/>
    </row>
    <row r="249" spans="1:9" s="34" customFormat="1" ht="38.25" x14ac:dyDescent="0.25">
      <c r="A249" s="13">
        <v>9</v>
      </c>
      <c r="B249" s="11">
        <v>1196491383</v>
      </c>
      <c r="C249" s="12">
        <v>42293902</v>
      </c>
      <c r="D249" s="108" t="s">
        <v>965</v>
      </c>
      <c r="E249" s="108" t="s">
        <v>1131</v>
      </c>
      <c r="F249" s="12" t="s">
        <v>10</v>
      </c>
      <c r="G249" s="9">
        <v>58310</v>
      </c>
      <c r="H249" s="9">
        <v>0</v>
      </c>
      <c r="I249" s="10">
        <v>58310</v>
      </c>
    </row>
    <row r="250" spans="1:9" s="34" customFormat="1" x14ac:dyDescent="0.25">
      <c r="A250" s="27"/>
      <c r="B250" s="16"/>
      <c r="C250" s="12"/>
      <c r="D250" s="17"/>
      <c r="E250" s="18"/>
      <c r="F250" s="12"/>
      <c r="G250" s="9"/>
      <c r="H250" s="9"/>
      <c r="I250" s="10"/>
    </row>
    <row r="251" spans="1:9" s="34" customFormat="1" ht="13.5" customHeight="1" x14ac:dyDescent="0.25">
      <c r="A251" s="20" t="s">
        <v>905</v>
      </c>
      <c r="B251" s="114" t="s">
        <v>399</v>
      </c>
      <c r="C251" s="114"/>
      <c r="D251" s="114"/>
      <c r="E251" s="114"/>
      <c r="F251" s="69" t="s">
        <v>121</v>
      </c>
      <c r="G251" s="115" t="s">
        <v>1075</v>
      </c>
      <c r="H251" s="115"/>
      <c r="I251" s="115"/>
    </row>
    <row r="252" spans="1:9" s="34" customFormat="1" ht="27" x14ac:dyDescent="0.25">
      <c r="A252" s="3" t="s">
        <v>2</v>
      </c>
      <c r="B252" s="3" t="s">
        <v>3</v>
      </c>
      <c r="C252" s="4" t="s">
        <v>824</v>
      </c>
      <c r="D252" s="4" t="s">
        <v>4</v>
      </c>
      <c r="E252" s="4" t="s">
        <v>148</v>
      </c>
      <c r="F252" s="4" t="s">
        <v>6</v>
      </c>
      <c r="G252" s="5" t="s">
        <v>7</v>
      </c>
      <c r="H252" s="5" t="s">
        <v>8</v>
      </c>
      <c r="I252" s="5" t="s">
        <v>9</v>
      </c>
    </row>
    <row r="253" spans="1:9" s="34" customFormat="1" ht="45" x14ac:dyDescent="0.25">
      <c r="A253" s="13">
        <v>1</v>
      </c>
      <c r="B253" s="11">
        <v>1186220096</v>
      </c>
      <c r="C253" s="12">
        <v>42221614</v>
      </c>
      <c r="D253" s="17" t="s">
        <v>400</v>
      </c>
      <c r="E253" s="18" t="s">
        <v>401</v>
      </c>
      <c r="F253" s="12" t="s">
        <v>10</v>
      </c>
      <c r="G253" s="9">
        <v>61668.238528108872</v>
      </c>
      <c r="H253" s="9">
        <v>0</v>
      </c>
      <c r="I253" s="10">
        <v>61668.238528108872</v>
      </c>
    </row>
    <row r="254" spans="1:9" s="34" customFormat="1" ht="126" x14ac:dyDescent="0.25">
      <c r="A254" s="13">
        <v>2</v>
      </c>
      <c r="B254" s="11">
        <v>1196410675</v>
      </c>
      <c r="C254" s="12">
        <v>42221614</v>
      </c>
      <c r="D254" s="17" t="s">
        <v>402</v>
      </c>
      <c r="E254" s="18" t="s">
        <v>403</v>
      </c>
      <c r="F254" s="12" t="s">
        <v>10</v>
      </c>
      <c r="G254" s="9">
        <v>61668.238528108872</v>
      </c>
      <c r="H254" s="9">
        <v>0</v>
      </c>
      <c r="I254" s="10">
        <v>61668.238528108872</v>
      </c>
    </row>
    <row r="255" spans="1:9" s="34" customFormat="1" ht="63" x14ac:dyDescent="0.25">
      <c r="A255" s="13">
        <v>3</v>
      </c>
      <c r="B255" s="11">
        <v>1196410660</v>
      </c>
      <c r="C255" s="12">
        <v>42221614</v>
      </c>
      <c r="D255" s="17" t="s">
        <v>404</v>
      </c>
      <c r="E255" s="18" t="s">
        <v>405</v>
      </c>
      <c r="F255" s="12" t="s">
        <v>10</v>
      </c>
      <c r="G255" s="9">
        <v>164174.03195937382</v>
      </c>
      <c r="H255" s="9">
        <v>0</v>
      </c>
      <c r="I255" s="10">
        <v>164174.03195937382</v>
      </c>
    </row>
    <row r="256" spans="1:9" s="34" customFormat="1" ht="63" x14ac:dyDescent="0.25">
      <c r="A256" s="13">
        <v>4</v>
      </c>
      <c r="B256" s="11">
        <v>1196410656</v>
      </c>
      <c r="C256" s="12">
        <v>42221614</v>
      </c>
      <c r="D256" s="17" t="s">
        <v>406</v>
      </c>
      <c r="E256" s="18" t="s">
        <v>407</v>
      </c>
      <c r="F256" s="12" t="s">
        <v>10</v>
      </c>
      <c r="G256" s="9">
        <v>164174.03195937382</v>
      </c>
      <c r="H256" s="9">
        <v>0</v>
      </c>
      <c r="I256" s="10">
        <v>164174.03195937382</v>
      </c>
    </row>
    <row r="257" spans="1:9" s="34" customFormat="1" ht="63" x14ac:dyDescent="0.25">
      <c r="A257" s="13">
        <v>5</v>
      </c>
      <c r="B257" s="11">
        <v>1196410068</v>
      </c>
      <c r="C257" s="12">
        <v>42221614</v>
      </c>
      <c r="D257" s="17" t="s">
        <v>408</v>
      </c>
      <c r="E257" s="18" t="s">
        <v>409</v>
      </c>
      <c r="F257" s="12" t="s">
        <v>10</v>
      </c>
      <c r="G257" s="9">
        <v>163114.84465641013</v>
      </c>
      <c r="H257" s="9">
        <v>0</v>
      </c>
      <c r="I257" s="10">
        <v>163114.84465641013</v>
      </c>
    </row>
    <row r="258" spans="1:9" s="34" customFormat="1" ht="54" x14ac:dyDescent="0.25">
      <c r="A258" s="13">
        <v>6</v>
      </c>
      <c r="B258" s="11">
        <v>1196410067</v>
      </c>
      <c r="C258" s="12">
        <v>42221614</v>
      </c>
      <c r="D258" s="17" t="s">
        <v>410</v>
      </c>
      <c r="E258" s="18" t="s">
        <v>411</v>
      </c>
      <c r="F258" s="12" t="s">
        <v>10</v>
      </c>
      <c r="G258" s="9">
        <v>163114.84465641013</v>
      </c>
      <c r="H258" s="9">
        <v>0</v>
      </c>
      <c r="I258" s="10">
        <v>163114.84465641013</v>
      </c>
    </row>
    <row r="259" spans="1:9" s="34" customFormat="1" x14ac:dyDescent="0.25">
      <c r="A259" s="27"/>
      <c r="B259" s="16"/>
      <c r="C259" s="12"/>
      <c r="D259" s="17"/>
      <c r="E259" s="18"/>
      <c r="F259" s="12"/>
      <c r="G259" s="9"/>
      <c r="H259" s="9"/>
      <c r="I259" s="10"/>
    </row>
    <row r="260" spans="1:9" s="34" customFormat="1" ht="13.5" customHeight="1" x14ac:dyDescent="0.25">
      <c r="A260" s="20" t="s">
        <v>906</v>
      </c>
      <c r="B260" s="114" t="s">
        <v>412</v>
      </c>
      <c r="C260" s="114"/>
      <c r="D260" s="114"/>
      <c r="E260" s="114"/>
      <c r="F260" s="69" t="s">
        <v>121</v>
      </c>
      <c r="G260" s="115" t="s">
        <v>1072</v>
      </c>
      <c r="H260" s="115"/>
      <c r="I260" s="115"/>
    </row>
    <row r="261" spans="1:9" s="34" customFormat="1" ht="27" x14ac:dyDescent="0.25">
      <c r="A261" s="3" t="s">
        <v>2</v>
      </c>
      <c r="B261" s="3" t="s">
        <v>3</v>
      </c>
      <c r="C261" s="4" t="s">
        <v>824</v>
      </c>
      <c r="D261" s="4" t="s">
        <v>4</v>
      </c>
      <c r="E261" s="4" t="s">
        <v>148</v>
      </c>
      <c r="F261" s="4" t="s">
        <v>6</v>
      </c>
      <c r="G261" s="5" t="s">
        <v>7</v>
      </c>
      <c r="H261" s="5" t="s">
        <v>8</v>
      </c>
      <c r="I261" s="5" t="s">
        <v>9</v>
      </c>
    </row>
    <row r="262" spans="1:9" s="34" customFormat="1" ht="18" x14ac:dyDescent="0.25">
      <c r="A262" s="13">
        <v>1</v>
      </c>
      <c r="B262" s="11">
        <v>1196410100</v>
      </c>
      <c r="C262" s="27">
        <v>42271705</v>
      </c>
      <c r="D262" s="17" t="s">
        <v>413</v>
      </c>
      <c r="E262" s="18" t="s">
        <v>1076</v>
      </c>
      <c r="F262" s="12" t="s">
        <v>10</v>
      </c>
      <c r="G262" s="9">
        <v>1414.62726209518</v>
      </c>
      <c r="H262" s="9">
        <v>269</v>
      </c>
      <c r="I262" s="10">
        <v>1683.62726209518</v>
      </c>
    </row>
    <row r="263" spans="1:9" s="34" customFormat="1" ht="18" x14ac:dyDescent="0.25">
      <c r="A263" s="13">
        <v>2</v>
      </c>
      <c r="B263" s="11">
        <v>1196410091</v>
      </c>
      <c r="C263" s="27">
        <v>42271705</v>
      </c>
      <c r="D263" s="17" t="s">
        <v>414</v>
      </c>
      <c r="E263" s="18" t="s">
        <v>1077</v>
      </c>
      <c r="F263" s="12" t="s">
        <v>10</v>
      </c>
      <c r="G263" s="9">
        <v>1414.62726209518</v>
      </c>
      <c r="H263" s="9">
        <v>269</v>
      </c>
      <c r="I263" s="10">
        <v>1683.62726209518</v>
      </c>
    </row>
    <row r="264" spans="1:9" s="34" customFormat="1" ht="18" x14ac:dyDescent="0.25">
      <c r="A264" s="13">
        <v>3</v>
      </c>
      <c r="B264" s="11">
        <v>1196410092</v>
      </c>
      <c r="C264" s="27">
        <v>42271705</v>
      </c>
      <c r="D264" s="17" t="s">
        <v>415</v>
      </c>
      <c r="E264" s="18" t="s">
        <v>1078</v>
      </c>
      <c r="F264" s="12" t="s">
        <v>10</v>
      </c>
      <c r="G264" s="9">
        <v>1414.62726209518</v>
      </c>
      <c r="H264" s="9">
        <v>269</v>
      </c>
      <c r="I264" s="10">
        <v>1683.62726209518</v>
      </c>
    </row>
    <row r="265" spans="1:9" s="34" customFormat="1" ht="18" x14ac:dyDescent="0.25">
      <c r="A265" s="13">
        <v>4</v>
      </c>
      <c r="B265" s="11">
        <v>1196410093</v>
      </c>
      <c r="C265" s="27">
        <v>42271705</v>
      </c>
      <c r="D265" s="17" t="s">
        <v>416</v>
      </c>
      <c r="E265" s="18" t="s">
        <v>1079</v>
      </c>
      <c r="F265" s="12" t="s">
        <v>10</v>
      </c>
      <c r="G265" s="9">
        <v>1414.62726209518</v>
      </c>
      <c r="H265" s="9">
        <v>269</v>
      </c>
      <c r="I265" s="10">
        <v>1683.62726209518</v>
      </c>
    </row>
    <row r="266" spans="1:9" s="34" customFormat="1" ht="18" x14ac:dyDescent="0.25">
      <c r="A266" s="13">
        <v>5</v>
      </c>
      <c r="B266" s="11">
        <v>1196410230</v>
      </c>
      <c r="C266" s="27">
        <v>42271705</v>
      </c>
      <c r="D266" s="17" t="s">
        <v>417</v>
      </c>
      <c r="E266" s="18" t="s">
        <v>1080</v>
      </c>
      <c r="F266" s="12" t="s">
        <v>10</v>
      </c>
      <c r="G266" s="9">
        <v>1414.62726209518</v>
      </c>
      <c r="H266" s="9">
        <v>269</v>
      </c>
      <c r="I266" s="10">
        <v>1683.62726209518</v>
      </c>
    </row>
    <row r="267" spans="1:9" s="34" customFormat="1" ht="18" x14ac:dyDescent="0.25">
      <c r="A267" s="13">
        <v>6</v>
      </c>
      <c r="B267" s="11">
        <v>1196410094</v>
      </c>
      <c r="C267" s="27">
        <v>42271705</v>
      </c>
      <c r="D267" s="17" t="s">
        <v>418</v>
      </c>
      <c r="E267" s="18" t="s">
        <v>1081</v>
      </c>
      <c r="F267" s="12" t="s">
        <v>10</v>
      </c>
      <c r="G267" s="9">
        <v>1414.62726209518</v>
      </c>
      <c r="H267" s="9">
        <v>269</v>
      </c>
      <c r="I267" s="10">
        <v>1683.62726209518</v>
      </c>
    </row>
    <row r="268" spans="1:9" s="34" customFormat="1" ht="18" x14ac:dyDescent="0.25">
      <c r="A268" s="13">
        <v>7</v>
      </c>
      <c r="B268" s="11">
        <v>1196490674</v>
      </c>
      <c r="C268" s="27">
        <v>42272004</v>
      </c>
      <c r="D268" s="17" t="s">
        <v>419</v>
      </c>
      <c r="E268" s="18" t="s">
        <v>1082</v>
      </c>
      <c r="F268" s="12" t="s">
        <v>10</v>
      </c>
      <c r="G268" s="9">
        <v>4636.1733799758003</v>
      </c>
      <c r="H268" s="9">
        <v>881</v>
      </c>
      <c r="I268" s="10">
        <v>5517.1733799758003</v>
      </c>
    </row>
    <row r="269" spans="1:9" s="34" customFormat="1" ht="27" x14ac:dyDescent="0.25">
      <c r="A269" s="13">
        <v>8</v>
      </c>
      <c r="B269" s="27">
        <v>1196490593</v>
      </c>
      <c r="C269" s="27">
        <v>42272004</v>
      </c>
      <c r="D269" s="17" t="s">
        <v>420</v>
      </c>
      <c r="E269" s="18" t="s">
        <v>421</v>
      </c>
      <c r="F269" s="12" t="s">
        <v>10</v>
      </c>
      <c r="G269" s="9">
        <v>4636.1733799758003</v>
      </c>
      <c r="H269" s="9">
        <v>881</v>
      </c>
      <c r="I269" s="10">
        <v>5517.1733799758003</v>
      </c>
    </row>
    <row r="270" spans="1:9" s="34" customFormat="1" ht="27" x14ac:dyDescent="0.25">
      <c r="A270" s="13">
        <v>9</v>
      </c>
      <c r="B270" s="27">
        <v>1186220168</v>
      </c>
      <c r="C270" s="27">
        <v>42272004</v>
      </c>
      <c r="D270" s="17" t="s">
        <v>422</v>
      </c>
      <c r="E270" s="18" t="s">
        <v>423</v>
      </c>
      <c r="F270" s="12" t="s">
        <v>10</v>
      </c>
      <c r="G270" s="9">
        <v>4636.1733799758003</v>
      </c>
      <c r="H270" s="9">
        <v>881</v>
      </c>
      <c r="I270" s="10">
        <v>5517.1733799758003</v>
      </c>
    </row>
    <row r="271" spans="1:9" s="34" customFormat="1" ht="27" x14ac:dyDescent="0.25">
      <c r="A271" s="13">
        <v>10</v>
      </c>
      <c r="B271" s="16" t="s">
        <v>424</v>
      </c>
      <c r="C271" s="27">
        <v>42272004</v>
      </c>
      <c r="D271" s="17" t="s">
        <v>425</v>
      </c>
      <c r="E271" s="18" t="s">
        <v>426</v>
      </c>
      <c r="F271" s="12" t="s">
        <v>10</v>
      </c>
      <c r="G271" s="9"/>
      <c r="H271" s="9"/>
      <c r="I271" s="10"/>
    </row>
    <row r="272" spans="1:9" s="34" customFormat="1" ht="27" x14ac:dyDescent="0.25">
      <c r="A272" s="13">
        <v>11</v>
      </c>
      <c r="B272" s="16" t="s">
        <v>424</v>
      </c>
      <c r="C272" s="27">
        <v>42272004</v>
      </c>
      <c r="D272" s="17" t="s">
        <v>427</v>
      </c>
      <c r="E272" s="18" t="s">
        <v>428</v>
      </c>
      <c r="F272" s="12" t="s">
        <v>10</v>
      </c>
      <c r="G272" s="9"/>
      <c r="H272" s="9"/>
      <c r="I272" s="10"/>
    </row>
    <row r="273" spans="1:9" s="34" customFormat="1" ht="27" x14ac:dyDescent="0.25">
      <c r="A273" s="13">
        <v>12</v>
      </c>
      <c r="B273" s="16" t="s">
        <v>424</v>
      </c>
      <c r="C273" s="27">
        <v>42272004</v>
      </c>
      <c r="D273" s="17" t="s">
        <v>429</v>
      </c>
      <c r="E273" s="18" t="s">
        <v>430</v>
      </c>
      <c r="F273" s="12" t="s">
        <v>10</v>
      </c>
      <c r="G273" s="9"/>
      <c r="H273" s="9"/>
      <c r="I273" s="10"/>
    </row>
    <row r="274" spans="1:9" s="34" customFormat="1" ht="27" x14ac:dyDescent="0.25">
      <c r="A274" s="13">
        <v>13</v>
      </c>
      <c r="B274" s="16" t="s">
        <v>424</v>
      </c>
      <c r="C274" s="27">
        <v>42272004</v>
      </c>
      <c r="D274" s="17" t="s">
        <v>431</v>
      </c>
      <c r="E274" s="18" t="s">
        <v>432</v>
      </c>
      <c r="F274" s="12" t="s">
        <v>10</v>
      </c>
      <c r="G274" s="9"/>
      <c r="H274" s="9"/>
      <c r="I274" s="10"/>
    </row>
    <row r="275" spans="1:9" s="34" customFormat="1" ht="27" x14ac:dyDescent="0.25">
      <c r="A275" s="13">
        <v>14</v>
      </c>
      <c r="B275" s="27">
        <v>1196430125</v>
      </c>
      <c r="C275" s="27">
        <v>42271715</v>
      </c>
      <c r="D275" s="17" t="s">
        <v>433</v>
      </c>
      <c r="E275" s="18" t="s">
        <v>434</v>
      </c>
      <c r="F275" s="12" t="s">
        <v>10</v>
      </c>
      <c r="G275" s="9">
        <v>198285.5691743496</v>
      </c>
      <c r="H275" s="9">
        <v>37674</v>
      </c>
      <c r="I275" s="10">
        <v>235959.5691743496</v>
      </c>
    </row>
    <row r="276" spans="1:9" s="34" customFormat="1" ht="27" x14ac:dyDescent="0.25">
      <c r="A276" s="13">
        <v>15</v>
      </c>
      <c r="B276" s="27">
        <v>1196430133</v>
      </c>
      <c r="C276" s="27">
        <v>42271715</v>
      </c>
      <c r="D276" s="17" t="s">
        <v>435</v>
      </c>
      <c r="E276" s="18" t="s">
        <v>436</v>
      </c>
      <c r="F276" s="12" t="s">
        <v>10</v>
      </c>
      <c r="G276" s="9">
        <v>198285.5691743496</v>
      </c>
      <c r="H276" s="9">
        <v>37674</v>
      </c>
      <c r="I276" s="10">
        <v>235959.5691743496</v>
      </c>
    </row>
    <row r="277" spans="1:9" s="34" customFormat="1" ht="18" x14ac:dyDescent="0.25">
      <c r="A277" s="13">
        <v>16</v>
      </c>
      <c r="B277" s="27">
        <v>1196430540</v>
      </c>
      <c r="C277" s="27">
        <v>42271715</v>
      </c>
      <c r="D277" s="17" t="s">
        <v>437</v>
      </c>
      <c r="E277" s="18" t="s">
        <v>437</v>
      </c>
      <c r="F277" s="12" t="s">
        <v>10</v>
      </c>
      <c r="G277" s="9">
        <v>4398.4208989514</v>
      </c>
      <c r="H277" s="9">
        <v>836</v>
      </c>
      <c r="I277" s="10">
        <v>5234.4208989514</v>
      </c>
    </row>
    <row r="278" spans="1:9" s="34" customFormat="1" ht="18" x14ac:dyDescent="0.25">
      <c r="A278" s="13">
        <v>17</v>
      </c>
      <c r="B278" s="27">
        <v>1196430601</v>
      </c>
      <c r="C278" s="27">
        <v>42271715</v>
      </c>
      <c r="D278" s="17" t="s">
        <v>438</v>
      </c>
      <c r="E278" s="18" t="s">
        <v>438</v>
      </c>
      <c r="F278" s="12" t="s">
        <v>10</v>
      </c>
      <c r="G278" s="9">
        <v>4398.4208989514</v>
      </c>
      <c r="H278" s="9">
        <v>836</v>
      </c>
      <c r="I278" s="10">
        <v>5234.4208989514</v>
      </c>
    </row>
    <row r="279" spans="1:9" s="34" customFormat="1" ht="18" x14ac:dyDescent="0.25">
      <c r="A279" s="13">
        <v>18</v>
      </c>
      <c r="B279" s="27" t="s">
        <v>11</v>
      </c>
      <c r="C279" s="27">
        <v>42271715</v>
      </c>
      <c r="D279" s="17" t="s">
        <v>439</v>
      </c>
      <c r="E279" s="17" t="s">
        <v>439</v>
      </c>
      <c r="F279" s="12" t="s">
        <v>13</v>
      </c>
      <c r="G279" s="9">
        <v>4398.4208989514</v>
      </c>
      <c r="H279" s="9">
        <v>836</v>
      </c>
      <c r="I279" s="10">
        <v>5234.4208989514</v>
      </c>
    </row>
    <row r="280" spans="1:9" s="34" customFormat="1" ht="18" x14ac:dyDescent="0.25">
      <c r="A280" s="13">
        <v>19</v>
      </c>
      <c r="B280" s="27">
        <v>1196430494</v>
      </c>
      <c r="C280" s="27">
        <v>42271715</v>
      </c>
      <c r="D280" s="17" t="s">
        <v>440</v>
      </c>
      <c r="E280" s="18" t="s">
        <v>440</v>
      </c>
      <c r="F280" s="12" t="s">
        <v>10</v>
      </c>
      <c r="G280" s="9">
        <v>4398.4208989514</v>
      </c>
      <c r="H280" s="9">
        <v>836</v>
      </c>
      <c r="I280" s="10">
        <v>5234.4208989514</v>
      </c>
    </row>
    <row r="281" spans="1:9" s="34" customFormat="1" ht="18" x14ac:dyDescent="0.25">
      <c r="A281" s="13">
        <v>20</v>
      </c>
      <c r="B281" s="27">
        <v>1196430495</v>
      </c>
      <c r="C281" s="27">
        <v>42271715</v>
      </c>
      <c r="D281" s="17" t="s">
        <v>441</v>
      </c>
      <c r="E281" s="18" t="s">
        <v>441</v>
      </c>
      <c r="F281" s="12" t="s">
        <v>10</v>
      </c>
      <c r="G281" s="9">
        <v>4398.4208989514</v>
      </c>
      <c r="H281" s="9">
        <v>836</v>
      </c>
      <c r="I281" s="10">
        <v>5234.4208989514</v>
      </c>
    </row>
    <row r="282" spans="1:9" s="34" customFormat="1" ht="18" x14ac:dyDescent="0.25">
      <c r="A282" s="13">
        <v>21</v>
      </c>
      <c r="B282" s="27">
        <v>1196430496</v>
      </c>
      <c r="C282" s="27">
        <v>42271715</v>
      </c>
      <c r="D282" s="17" t="s">
        <v>442</v>
      </c>
      <c r="E282" s="18" t="s">
        <v>442</v>
      </c>
      <c r="F282" s="12" t="s">
        <v>10</v>
      </c>
      <c r="G282" s="9">
        <v>4398.4208989514</v>
      </c>
      <c r="H282" s="9">
        <v>836</v>
      </c>
      <c r="I282" s="10">
        <v>5234.4208989514</v>
      </c>
    </row>
    <row r="283" spans="1:9" s="34" customFormat="1" ht="18" x14ac:dyDescent="0.25">
      <c r="A283" s="13">
        <v>22</v>
      </c>
      <c r="B283" s="27">
        <v>1196430513</v>
      </c>
      <c r="C283" s="27">
        <v>42271715</v>
      </c>
      <c r="D283" s="17" t="s">
        <v>443</v>
      </c>
      <c r="E283" s="18" t="s">
        <v>443</v>
      </c>
      <c r="F283" s="12" t="s">
        <v>10</v>
      </c>
      <c r="G283" s="9">
        <v>4398.4208989514</v>
      </c>
      <c r="H283" s="9">
        <v>836</v>
      </c>
      <c r="I283" s="10">
        <v>5234.4208989514</v>
      </c>
    </row>
    <row r="284" spans="1:9" s="34" customFormat="1" ht="18" x14ac:dyDescent="0.25">
      <c r="A284" s="13">
        <v>23</v>
      </c>
      <c r="B284" s="27">
        <v>1196430490</v>
      </c>
      <c r="C284" s="27">
        <v>42271715</v>
      </c>
      <c r="D284" s="17" t="s">
        <v>444</v>
      </c>
      <c r="E284" s="18" t="s">
        <v>444</v>
      </c>
      <c r="F284" s="12" t="s">
        <v>10</v>
      </c>
      <c r="G284" s="9">
        <v>4398.4208989514</v>
      </c>
      <c r="H284" s="9">
        <v>836</v>
      </c>
      <c r="I284" s="10">
        <v>5234.4208989514</v>
      </c>
    </row>
    <row r="285" spans="1:9" s="34" customFormat="1" ht="18" x14ac:dyDescent="0.25">
      <c r="A285" s="13">
        <v>24</v>
      </c>
      <c r="B285" s="27">
        <v>1196430512</v>
      </c>
      <c r="C285" s="27">
        <v>42271715</v>
      </c>
      <c r="D285" s="17" t="s">
        <v>445</v>
      </c>
      <c r="E285" s="18" t="s">
        <v>445</v>
      </c>
      <c r="F285" s="12" t="s">
        <v>10</v>
      </c>
      <c r="G285" s="9">
        <v>4398.4208989514</v>
      </c>
      <c r="H285" s="9">
        <v>836</v>
      </c>
      <c r="I285" s="10">
        <v>5234.4208989514</v>
      </c>
    </row>
    <row r="286" spans="1:9" s="34" customFormat="1" ht="18" x14ac:dyDescent="0.25">
      <c r="A286" s="13">
        <v>25</v>
      </c>
      <c r="B286" s="27">
        <v>1196430510</v>
      </c>
      <c r="C286" s="27">
        <v>42271715</v>
      </c>
      <c r="D286" s="17" t="s">
        <v>446</v>
      </c>
      <c r="E286" s="18" t="s">
        <v>446</v>
      </c>
      <c r="F286" s="12" t="s">
        <v>10</v>
      </c>
      <c r="G286" s="9">
        <v>4398.4208989514</v>
      </c>
      <c r="H286" s="9">
        <v>836</v>
      </c>
      <c r="I286" s="10">
        <v>5234.4208989514</v>
      </c>
    </row>
    <row r="287" spans="1:9" s="34" customFormat="1" ht="18" x14ac:dyDescent="0.25">
      <c r="A287" s="13">
        <v>26</v>
      </c>
      <c r="B287" s="27">
        <v>1196430520</v>
      </c>
      <c r="C287" s="27">
        <v>42271715</v>
      </c>
      <c r="D287" s="17" t="s">
        <v>447</v>
      </c>
      <c r="E287" s="18" t="s">
        <v>447</v>
      </c>
      <c r="F287" s="12" t="s">
        <v>10</v>
      </c>
      <c r="G287" s="9">
        <v>4398.4208989514</v>
      </c>
      <c r="H287" s="9">
        <v>836</v>
      </c>
      <c r="I287" s="10">
        <v>5234.4208989514</v>
      </c>
    </row>
    <row r="288" spans="1:9" s="34" customFormat="1" ht="18" x14ac:dyDescent="0.25">
      <c r="A288" s="13">
        <v>27</v>
      </c>
      <c r="B288" s="27">
        <v>1196430530</v>
      </c>
      <c r="C288" s="27">
        <v>42271715</v>
      </c>
      <c r="D288" s="17" t="s">
        <v>448</v>
      </c>
      <c r="E288" s="18" t="s">
        <v>448</v>
      </c>
      <c r="F288" s="12" t="s">
        <v>10</v>
      </c>
      <c r="G288" s="9">
        <v>4398.4208989514</v>
      </c>
      <c r="H288" s="9">
        <v>836</v>
      </c>
      <c r="I288" s="10">
        <v>5234.4208989514</v>
      </c>
    </row>
    <row r="289" spans="1:9" s="34" customFormat="1" ht="36" x14ac:dyDescent="0.25">
      <c r="A289" s="13">
        <v>28</v>
      </c>
      <c r="B289" s="27">
        <v>1196430129</v>
      </c>
      <c r="C289" s="27">
        <v>42271715</v>
      </c>
      <c r="D289" s="17" t="s">
        <v>449</v>
      </c>
      <c r="E289" s="18" t="s">
        <v>449</v>
      </c>
      <c r="F289" s="12" t="s">
        <v>10</v>
      </c>
      <c r="G289" s="9">
        <v>25506.455488539999</v>
      </c>
      <c r="H289" s="9">
        <v>4846</v>
      </c>
      <c r="I289" s="10">
        <v>30352.455488539999</v>
      </c>
    </row>
    <row r="290" spans="1:9" s="34" customFormat="1" ht="36" x14ac:dyDescent="0.25">
      <c r="A290" s="13">
        <v>29</v>
      </c>
      <c r="B290" s="27">
        <v>1196430101</v>
      </c>
      <c r="C290" s="27">
        <v>42271715</v>
      </c>
      <c r="D290" s="17" t="s">
        <v>450</v>
      </c>
      <c r="E290" s="18" t="s">
        <v>451</v>
      </c>
      <c r="F290" s="12" t="s">
        <v>10</v>
      </c>
      <c r="G290" s="9">
        <v>25506.455488539999</v>
      </c>
      <c r="H290" s="9">
        <v>4846</v>
      </c>
      <c r="I290" s="10">
        <v>30352.455488539999</v>
      </c>
    </row>
    <row r="291" spans="1:9" s="34" customFormat="1" ht="36" x14ac:dyDescent="0.25">
      <c r="A291" s="13">
        <v>30</v>
      </c>
      <c r="B291" s="27">
        <v>1196430102</v>
      </c>
      <c r="C291" s="27">
        <v>42271715</v>
      </c>
      <c r="D291" s="17" t="s">
        <v>452</v>
      </c>
      <c r="E291" s="18" t="s">
        <v>452</v>
      </c>
      <c r="F291" s="12" t="s">
        <v>10</v>
      </c>
      <c r="G291" s="9">
        <v>25506.455488539999</v>
      </c>
      <c r="H291" s="9">
        <v>4846</v>
      </c>
      <c r="I291" s="10">
        <v>30352.455488539999</v>
      </c>
    </row>
    <row r="292" spans="1:9" s="34" customFormat="1" ht="36" x14ac:dyDescent="0.25">
      <c r="A292" s="13">
        <v>31</v>
      </c>
      <c r="B292" s="27">
        <v>1196430106</v>
      </c>
      <c r="C292" s="27">
        <v>42271715</v>
      </c>
      <c r="D292" s="17" t="s">
        <v>453</v>
      </c>
      <c r="E292" s="18" t="s">
        <v>453</v>
      </c>
      <c r="F292" s="12" t="s">
        <v>10</v>
      </c>
      <c r="G292" s="9">
        <v>25506.455488539999</v>
      </c>
      <c r="H292" s="9">
        <v>4846</v>
      </c>
      <c r="I292" s="10">
        <v>30352.455488539999</v>
      </c>
    </row>
    <row r="293" spans="1:9" s="34" customFormat="1" ht="36" x14ac:dyDescent="0.25">
      <c r="A293" s="13">
        <v>32</v>
      </c>
      <c r="B293" s="27">
        <v>1196430103</v>
      </c>
      <c r="C293" s="27">
        <v>42271715</v>
      </c>
      <c r="D293" s="17" t="s">
        <v>454</v>
      </c>
      <c r="E293" s="18" t="s">
        <v>454</v>
      </c>
      <c r="F293" s="12" t="s">
        <v>10</v>
      </c>
      <c r="G293" s="9">
        <v>25506.455488539999</v>
      </c>
      <c r="H293" s="9">
        <v>4846</v>
      </c>
      <c r="I293" s="10">
        <v>30352.455488539999</v>
      </c>
    </row>
    <row r="294" spans="1:9" s="34" customFormat="1" ht="36" x14ac:dyDescent="0.25">
      <c r="A294" s="13">
        <v>33</v>
      </c>
      <c r="B294" s="27">
        <v>1196430105</v>
      </c>
      <c r="C294" s="27">
        <v>42271715</v>
      </c>
      <c r="D294" s="17" t="s">
        <v>455</v>
      </c>
      <c r="E294" s="18" t="s">
        <v>456</v>
      </c>
      <c r="F294" s="12" t="s">
        <v>10</v>
      </c>
      <c r="G294" s="9">
        <v>25506.455488539999</v>
      </c>
      <c r="H294" s="9">
        <v>4846</v>
      </c>
      <c r="I294" s="10">
        <v>30352.455488539999</v>
      </c>
    </row>
    <row r="295" spans="1:9" s="34" customFormat="1" ht="45" x14ac:dyDescent="0.25">
      <c r="A295" s="13">
        <v>34</v>
      </c>
      <c r="B295" s="27">
        <v>1196430104</v>
      </c>
      <c r="C295" s="27">
        <v>42271715</v>
      </c>
      <c r="D295" s="17" t="s">
        <v>457</v>
      </c>
      <c r="E295" s="18" t="s">
        <v>457</v>
      </c>
      <c r="F295" s="12" t="s">
        <v>10</v>
      </c>
      <c r="G295" s="9">
        <v>25506.455488539999</v>
      </c>
      <c r="H295" s="9">
        <v>4846</v>
      </c>
      <c r="I295" s="10">
        <v>30352.455488539999</v>
      </c>
    </row>
    <row r="296" spans="1:9" s="34" customFormat="1" ht="18" x14ac:dyDescent="0.25">
      <c r="A296" s="13">
        <v>35</v>
      </c>
      <c r="B296" s="27">
        <v>1196430031</v>
      </c>
      <c r="C296" s="27">
        <v>42271715</v>
      </c>
      <c r="D296" s="17" t="s">
        <v>458</v>
      </c>
      <c r="E296" s="18" t="s">
        <v>459</v>
      </c>
      <c r="F296" s="12" t="s">
        <v>10</v>
      </c>
      <c r="G296" s="9">
        <v>198285.5691743496</v>
      </c>
      <c r="H296" s="9">
        <v>37674</v>
      </c>
      <c r="I296" s="10">
        <v>235959.5691743496</v>
      </c>
    </row>
    <row r="297" spans="1:9" s="34" customFormat="1" ht="18" x14ac:dyDescent="0.25">
      <c r="A297" s="13">
        <v>36</v>
      </c>
      <c r="B297" s="27">
        <v>1196430127</v>
      </c>
      <c r="C297" s="27">
        <v>42271715</v>
      </c>
      <c r="D297" s="17" t="s">
        <v>460</v>
      </c>
      <c r="E297" s="18" t="s">
        <v>461</v>
      </c>
      <c r="F297" s="12" t="s">
        <v>10</v>
      </c>
      <c r="G297" s="9">
        <v>198285.5691743496</v>
      </c>
      <c r="H297" s="9">
        <v>37674</v>
      </c>
      <c r="I297" s="10">
        <v>235959.5691743496</v>
      </c>
    </row>
    <row r="298" spans="1:9" s="34" customFormat="1" ht="18" x14ac:dyDescent="0.25">
      <c r="A298" s="13">
        <v>37</v>
      </c>
      <c r="B298" s="27" t="s">
        <v>11</v>
      </c>
      <c r="C298" s="27">
        <v>42271715</v>
      </c>
      <c r="D298" s="17" t="s">
        <v>462</v>
      </c>
      <c r="E298" s="18" t="s">
        <v>462</v>
      </c>
      <c r="F298" s="12" t="s">
        <v>13</v>
      </c>
      <c r="G298" s="9"/>
      <c r="H298" s="9"/>
      <c r="I298" s="10"/>
    </row>
    <row r="299" spans="1:9" s="34" customFormat="1" ht="18" x14ac:dyDescent="0.25">
      <c r="A299" s="13">
        <v>38</v>
      </c>
      <c r="B299" s="27">
        <v>1196430420</v>
      </c>
      <c r="C299" s="27">
        <v>42271715</v>
      </c>
      <c r="D299" s="17" t="s">
        <v>463</v>
      </c>
      <c r="E299" s="18" t="s">
        <v>463</v>
      </c>
      <c r="F299" s="12" t="s">
        <v>10</v>
      </c>
      <c r="G299" s="9">
        <v>3328.5347343416001</v>
      </c>
      <c r="H299" s="9">
        <v>632</v>
      </c>
      <c r="I299" s="10">
        <v>3960.5347343416001</v>
      </c>
    </row>
    <row r="300" spans="1:9" s="34" customFormat="1" ht="18" x14ac:dyDescent="0.25">
      <c r="A300" s="13">
        <v>39</v>
      </c>
      <c r="B300" s="27">
        <v>1196430430</v>
      </c>
      <c r="C300" s="27">
        <v>42271715</v>
      </c>
      <c r="D300" s="17" t="s">
        <v>464</v>
      </c>
      <c r="E300" s="18" t="s">
        <v>464</v>
      </c>
      <c r="F300" s="12" t="s">
        <v>10</v>
      </c>
      <c r="G300" s="9">
        <v>3328.5347343416001</v>
      </c>
      <c r="H300" s="9">
        <v>632</v>
      </c>
      <c r="I300" s="10">
        <v>3960.5347343416001</v>
      </c>
    </row>
    <row r="301" spans="1:9" s="34" customFormat="1" ht="18" x14ac:dyDescent="0.25">
      <c r="A301" s="13">
        <v>40</v>
      </c>
      <c r="B301" s="27">
        <v>1196430440</v>
      </c>
      <c r="C301" s="27">
        <v>42271715</v>
      </c>
      <c r="D301" s="17" t="s">
        <v>465</v>
      </c>
      <c r="E301" s="18" t="s">
        <v>465</v>
      </c>
      <c r="F301" s="12" t="s">
        <v>10</v>
      </c>
      <c r="G301" s="9">
        <v>3328.5347343416001</v>
      </c>
      <c r="H301" s="9">
        <v>632</v>
      </c>
      <c r="I301" s="10">
        <v>3960.5347343416001</v>
      </c>
    </row>
    <row r="302" spans="1:9" s="34" customFormat="1" ht="18" x14ac:dyDescent="0.25">
      <c r="A302" s="13">
        <v>41</v>
      </c>
      <c r="B302" s="27">
        <v>1196430450</v>
      </c>
      <c r="C302" s="27">
        <v>42271715</v>
      </c>
      <c r="D302" s="17" t="s">
        <v>466</v>
      </c>
      <c r="E302" s="18" t="s">
        <v>466</v>
      </c>
      <c r="F302" s="12" t="s">
        <v>10</v>
      </c>
      <c r="G302" s="9">
        <v>3328.5347343416001</v>
      </c>
      <c r="H302" s="9">
        <v>632</v>
      </c>
      <c r="I302" s="10">
        <v>3960.5347343416001</v>
      </c>
    </row>
    <row r="303" spans="1:9" s="34" customFormat="1" ht="18" x14ac:dyDescent="0.25">
      <c r="A303" s="13">
        <v>42</v>
      </c>
      <c r="B303" s="27">
        <v>1196430460</v>
      </c>
      <c r="C303" s="27">
        <v>42271715</v>
      </c>
      <c r="D303" s="17" t="s">
        <v>467</v>
      </c>
      <c r="E303" s="18" t="s">
        <v>467</v>
      </c>
      <c r="F303" s="12" t="s">
        <v>10</v>
      </c>
      <c r="G303" s="9">
        <v>3328.5347343416001</v>
      </c>
      <c r="H303" s="9">
        <v>632</v>
      </c>
      <c r="I303" s="10">
        <v>3960.5347343416001</v>
      </c>
    </row>
    <row r="304" spans="1:9" s="34" customFormat="1" ht="18" x14ac:dyDescent="0.25">
      <c r="A304" s="13">
        <v>43</v>
      </c>
      <c r="B304" s="27">
        <v>1196430470</v>
      </c>
      <c r="C304" s="27">
        <v>42271715</v>
      </c>
      <c r="D304" s="17" t="s">
        <v>468</v>
      </c>
      <c r="E304" s="18" t="s">
        <v>468</v>
      </c>
      <c r="F304" s="12" t="s">
        <v>10</v>
      </c>
      <c r="G304" s="9">
        <v>3328.5347343416001</v>
      </c>
      <c r="H304" s="9">
        <v>632</v>
      </c>
      <c r="I304" s="10">
        <v>3960.5347343416001</v>
      </c>
    </row>
    <row r="305" spans="1:9" s="34" customFormat="1" x14ac:dyDescent="0.25">
      <c r="A305" s="27"/>
      <c r="B305" s="16"/>
      <c r="C305" s="12"/>
      <c r="D305" s="17"/>
      <c r="E305" s="18"/>
      <c r="F305" s="12"/>
      <c r="G305" s="9"/>
      <c r="H305" s="9"/>
      <c r="I305" s="10"/>
    </row>
    <row r="306" spans="1:9" s="34" customFormat="1" ht="19.5" customHeight="1" x14ac:dyDescent="0.25">
      <c r="A306" s="20" t="s">
        <v>907</v>
      </c>
      <c r="B306" s="114" t="s">
        <v>470</v>
      </c>
      <c r="C306" s="114"/>
      <c r="D306" s="114"/>
      <c r="E306" s="114"/>
      <c r="F306" s="69" t="s">
        <v>173</v>
      </c>
      <c r="G306" s="115" t="s">
        <v>1084</v>
      </c>
      <c r="H306" s="115"/>
      <c r="I306" s="115"/>
    </row>
    <row r="307" spans="1:9" s="34" customFormat="1" ht="27" x14ac:dyDescent="0.25">
      <c r="A307" s="3" t="s">
        <v>2</v>
      </c>
      <c r="B307" s="3" t="s">
        <v>3</v>
      </c>
      <c r="C307" s="4" t="s">
        <v>824</v>
      </c>
      <c r="D307" s="4" t="s">
        <v>4</v>
      </c>
      <c r="E307" s="4" t="s">
        <v>148</v>
      </c>
      <c r="F307" s="4" t="s">
        <v>6</v>
      </c>
      <c r="G307" s="5" t="s">
        <v>7</v>
      </c>
      <c r="H307" s="5" t="s">
        <v>8</v>
      </c>
      <c r="I307" s="5" t="s">
        <v>9</v>
      </c>
    </row>
    <row r="308" spans="1:9" s="34" customFormat="1" ht="18" x14ac:dyDescent="0.25">
      <c r="A308" s="13">
        <v>1</v>
      </c>
      <c r="B308" s="11">
        <v>1196420017</v>
      </c>
      <c r="C308" s="12">
        <v>42296101</v>
      </c>
      <c r="D308" s="17" t="s">
        <v>471</v>
      </c>
      <c r="E308" s="18" t="s">
        <v>472</v>
      </c>
      <c r="F308" s="12" t="s">
        <v>10</v>
      </c>
      <c r="G308" s="31">
        <v>1018198.0827521412</v>
      </c>
      <c r="H308" s="31">
        <v>0</v>
      </c>
      <c r="I308" s="43">
        <v>1018198.0827521412</v>
      </c>
    </row>
    <row r="309" spans="1:9" s="34" customFormat="1" ht="12" customHeight="1" x14ac:dyDescent="0.25">
      <c r="A309" s="13"/>
      <c r="B309" s="16"/>
      <c r="C309" s="12"/>
      <c r="D309" s="12"/>
      <c r="E309" s="23"/>
      <c r="F309" s="12"/>
      <c r="G309" s="9"/>
      <c r="H309" s="9"/>
      <c r="I309" s="10"/>
    </row>
    <row r="310" spans="1:9" s="34" customFormat="1" ht="13.5" customHeight="1" x14ac:dyDescent="0.25">
      <c r="A310" s="20" t="s">
        <v>908</v>
      </c>
      <c r="B310" s="114" t="s">
        <v>473</v>
      </c>
      <c r="C310" s="114"/>
      <c r="D310" s="114"/>
      <c r="E310" s="114"/>
      <c r="F310" s="69" t="s">
        <v>173</v>
      </c>
      <c r="G310" s="115" t="s">
        <v>1083</v>
      </c>
      <c r="H310" s="115"/>
      <c r="I310" s="115"/>
    </row>
    <row r="311" spans="1:9" s="34" customFormat="1" ht="27" x14ac:dyDescent="0.25">
      <c r="A311" s="3" t="s">
        <v>2</v>
      </c>
      <c r="B311" s="3" t="s">
        <v>3</v>
      </c>
      <c r="C311" s="4" t="s">
        <v>824</v>
      </c>
      <c r="D311" s="4" t="s">
        <v>4</v>
      </c>
      <c r="E311" s="4" t="s">
        <v>148</v>
      </c>
      <c r="F311" s="4" t="s">
        <v>6</v>
      </c>
      <c r="G311" s="5" t="s">
        <v>7</v>
      </c>
      <c r="H311" s="5" t="s">
        <v>8</v>
      </c>
      <c r="I311" s="5" t="s">
        <v>9</v>
      </c>
    </row>
    <row r="312" spans="1:9" s="34" customFormat="1" ht="27" x14ac:dyDescent="0.25">
      <c r="A312" s="13">
        <v>1</v>
      </c>
      <c r="B312" s="11">
        <v>1186220911</v>
      </c>
      <c r="C312" s="12">
        <v>42293406</v>
      </c>
      <c r="D312" s="17" t="s">
        <v>474</v>
      </c>
      <c r="E312" s="18" t="s">
        <v>475</v>
      </c>
      <c r="F312" s="12" t="s">
        <v>10</v>
      </c>
      <c r="G312" s="31">
        <v>2046865.6200440002</v>
      </c>
      <c r="H312" s="31">
        <v>0</v>
      </c>
      <c r="I312" s="43">
        <v>2046865.6200440002</v>
      </c>
    </row>
    <row r="313" spans="1:9" s="34" customFormat="1" ht="18" x14ac:dyDescent="0.25">
      <c r="A313" s="13">
        <v>2</v>
      </c>
      <c r="B313" s="11">
        <v>1186290013</v>
      </c>
      <c r="C313" s="12">
        <v>42203403</v>
      </c>
      <c r="D313" s="17" t="s">
        <v>476</v>
      </c>
      <c r="E313" s="18" t="s">
        <v>477</v>
      </c>
      <c r="F313" s="12" t="s">
        <v>10</v>
      </c>
      <c r="G313" s="31">
        <v>1620658.380964</v>
      </c>
      <c r="H313" s="31">
        <v>0</v>
      </c>
      <c r="I313" s="43">
        <v>1620658.380964</v>
      </c>
    </row>
    <row r="314" spans="1:9" s="34" customFormat="1" ht="18" x14ac:dyDescent="0.25">
      <c r="A314" s="13">
        <v>3</v>
      </c>
      <c r="B314" s="11">
        <v>1186290012</v>
      </c>
      <c r="C314" s="12">
        <v>42203403</v>
      </c>
      <c r="D314" s="17" t="s">
        <v>478</v>
      </c>
      <c r="E314" s="18" t="s">
        <v>477</v>
      </c>
      <c r="F314" s="12" t="s">
        <v>10</v>
      </c>
      <c r="G314" s="31">
        <v>1620658.380964</v>
      </c>
      <c r="H314" s="31">
        <v>0</v>
      </c>
      <c r="I314" s="43">
        <v>1620658.380964</v>
      </c>
    </row>
    <row r="315" spans="1:9" s="34" customFormat="1" ht="15.75" customHeight="1" x14ac:dyDescent="0.25">
      <c r="A315" s="13">
        <v>4</v>
      </c>
      <c r="B315" s="11">
        <v>1186220110</v>
      </c>
      <c r="C315" s="12">
        <v>42203406</v>
      </c>
      <c r="D315" s="17" t="s">
        <v>479</v>
      </c>
      <c r="E315" s="18" t="s">
        <v>480</v>
      </c>
      <c r="F315" s="12" t="s">
        <v>10</v>
      </c>
      <c r="G315" s="31">
        <v>1385286.228411959</v>
      </c>
      <c r="H315" s="31">
        <v>263204</v>
      </c>
      <c r="I315" s="43">
        <v>1648490.228411959</v>
      </c>
    </row>
    <row r="316" spans="1:9" s="34" customFormat="1" ht="63" x14ac:dyDescent="0.25">
      <c r="A316" s="13">
        <v>5</v>
      </c>
      <c r="B316" s="11">
        <v>1186220913</v>
      </c>
      <c r="C316" s="12">
        <v>42203403</v>
      </c>
      <c r="D316" s="17" t="s">
        <v>481</v>
      </c>
      <c r="E316" s="18" t="s">
        <v>482</v>
      </c>
      <c r="F316" s="12" t="s">
        <v>10</v>
      </c>
      <c r="G316" s="31">
        <v>2894032.8231500001</v>
      </c>
      <c r="H316" s="31">
        <v>549866</v>
      </c>
      <c r="I316" s="43">
        <v>3443898.8231500001</v>
      </c>
    </row>
    <row r="317" spans="1:9" s="34" customFormat="1" ht="18" x14ac:dyDescent="0.25">
      <c r="A317" s="13">
        <v>6</v>
      </c>
      <c r="B317" s="11">
        <v>1186290057</v>
      </c>
      <c r="C317" s="12">
        <v>42203406</v>
      </c>
      <c r="D317" s="17" t="s">
        <v>483</v>
      </c>
      <c r="E317" s="18" t="s">
        <v>483</v>
      </c>
      <c r="F317" s="12" t="s">
        <v>10</v>
      </c>
      <c r="G317" s="31">
        <v>1083993.967339626</v>
      </c>
      <c r="H317" s="31">
        <v>205959</v>
      </c>
      <c r="I317" s="43">
        <v>1289952.967339626</v>
      </c>
    </row>
    <row r="318" spans="1:9" s="34" customFormat="1" ht="12" customHeight="1" x14ac:dyDescent="0.25">
      <c r="A318" s="13"/>
      <c r="B318" s="16"/>
      <c r="C318" s="12"/>
      <c r="D318" s="12"/>
      <c r="E318" s="23"/>
      <c r="F318" s="12"/>
      <c r="G318" s="9"/>
      <c r="H318" s="9"/>
      <c r="I318" s="10"/>
    </row>
    <row r="319" spans="1:9" s="34" customFormat="1" ht="13.5" customHeight="1" x14ac:dyDescent="0.25">
      <c r="A319" s="20" t="s">
        <v>909</v>
      </c>
      <c r="B319" s="114" t="s">
        <v>484</v>
      </c>
      <c r="C319" s="114"/>
      <c r="D319" s="114"/>
      <c r="E319" s="114"/>
      <c r="F319" s="69" t="s">
        <v>173</v>
      </c>
      <c r="G319" s="115" t="s">
        <v>1083</v>
      </c>
      <c r="H319" s="115"/>
      <c r="I319" s="115"/>
    </row>
    <row r="320" spans="1:9" s="34" customFormat="1" ht="27" x14ac:dyDescent="0.25">
      <c r="A320" s="3" t="s">
        <v>2</v>
      </c>
      <c r="B320" s="3" t="s">
        <v>3</v>
      </c>
      <c r="C320" s="4" t="s">
        <v>824</v>
      </c>
      <c r="D320" s="4" t="s">
        <v>4</v>
      </c>
      <c r="E320" s="4" t="s">
        <v>148</v>
      </c>
      <c r="F320" s="4" t="s">
        <v>6</v>
      </c>
      <c r="G320" s="5" t="s">
        <v>7</v>
      </c>
      <c r="H320" s="5" t="s">
        <v>8</v>
      </c>
      <c r="I320" s="5" t="s">
        <v>9</v>
      </c>
    </row>
    <row r="321" spans="1:10" s="34" customFormat="1" ht="27" x14ac:dyDescent="0.25">
      <c r="A321" s="13">
        <v>1</v>
      </c>
      <c r="B321" s="11">
        <v>1121020569</v>
      </c>
      <c r="C321" s="12">
        <v>42296100</v>
      </c>
      <c r="D321" s="17" t="s">
        <v>485</v>
      </c>
      <c r="E321" s="18" t="s">
        <v>485</v>
      </c>
      <c r="F321" s="12" t="s">
        <v>10</v>
      </c>
      <c r="G321" s="9">
        <f>402481.727605256*1.1312</f>
        <v>455287.33026706561</v>
      </c>
      <c r="H321" s="31">
        <f>+G321*0.19</f>
        <v>86504.592750742464</v>
      </c>
      <c r="I321" s="10">
        <f>+G321+H321</f>
        <v>541791.92301780812</v>
      </c>
      <c r="J321" s="104"/>
    </row>
    <row r="322" spans="1:10" s="34" customFormat="1" ht="15" customHeight="1" x14ac:dyDescent="0.25">
      <c r="A322" s="13">
        <v>2</v>
      </c>
      <c r="B322" s="11">
        <v>1186220498</v>
      </c>
      <c r="C322" s="12">
        <v>42296100</v>
      </c>
      <c r="D322" s="17" t="s">
        <v>486</v>
      </c>
      <c r="E322" s="18" t="s">
        <v>486</v>
      </c>
      <c r="F322" s="12" t="s">
        <v>10</v>
      </c>
      <c r="G322" s="9">
        <f>854572.434996317*1.1312</f>
        <v>966692.33846783382</v>
      </c>
      <c r="H322" s="31">
        <f t="shared" ref="H322:H325" si="0">+G322*0.19</f>
        <v>183671.54430888843</v>
      </c>
      <c r="I322" s="10">
        <f t="shared" ref="I322:I325" si="1">+G322+H322</f>
        <v>1150363.8827767223</v>
      </c>
      <c r="J322" s="104"/>
    </row>
    <row r="323" spans="1:10" s="34" customFormat="1" ht="13.5" customHeight="1" x14ac:dyDescent="0.25">
      <c r="A323" s="13">
        <v>3</v>
      </c>
      <c r="B323" s="11">
        <v>1186220498</v>
      </c>
      <c r="C323" s="12">
        <v>42296100</v>
      </c>
      <c r="D323" s="17" t="s">
        <v>487</v>
      </c>
      <c r="E323" s="18" t="s">
        <v>488</v>
      </c>
      <c r="F323" s="12" t="s">
        <v>10</v>
      </c>
      <c r="G323" s="9">
        <f>773760.879928141*1.1312</f>
        <v>875278.30737471313</v>
      </c>
      <c r="H323" s="31">
        <f t="shared" si="0"/>
        <v>166302.87840119548</v>
      </c>
      <c r="I323" s="10">
        <f t="shared" si="1"/>
        <v>1041581.1857759086</v>
      </c>
      <c r="J323" s="104"/>
    </row>
    <row r="324" spans="1:10" s="34" customFormat="1" ht="12" customHeight="1" x14ac:dyDescent="0.25">
      <c r="A324" s="13">
        <v>4</v>
      </c>
      <c r="B324" s="11">
        <v>1196490987</v>
      </c>
      <c r="C324" s="12">
        <v>42296100</v>
      </c>
      <c r="D324" s="17" t="s">
        <v>489</v>
      </c>
      <c r="E324" s="18" t="s">
        <v>489</v>
      </c>
      <c r="F324" s="12" t="s">
        <v>10</v>
      </c>
      <c r="G324" s="9">
        <f>1964202.27407255*1.1312</f>
        <v>2221905.6124308687</v>
      </c>
      <c r="H324" s="31">
        <f t="shared" si="0"/>
        <v>422162.06636186503</v>
      </c>
      <c r="I324" s="10">
        <f t="shared" si="1"/>
        <v>2644067.6787927337</v>
      </c>
      <c r="J324" s="104"/>
    </row>
    <row r="325" spans="1:10" s="34" customFormat="1" ht="12" customHeight="1" x14ac:dyDescent="0.25">
      <c r="A325" s="13">
        <v>5</v>
      </c>
      <c r="B325" s="11">
        <v>1186220048</v>
      </c>
      <c r="C325" s="12">
        <v>42296100</v>
      </c>
      <c r="D325" s="17" t="s">
        <v>490</v>
      </c>
      <c r="E325" s="18" t="s">
        <v>490</v>
      </c>
      <c r="F325" s="12" t="s">
        <v>10</v>
      </c>
      <c r="G325" s="9">
        <f>11825424.2249765*1.1312</f>
        <v>13376919.883293416</v>
      </c>
      <c r="H325" s="31">
        <f t="shared" si="0"/>
        <v>2541614.777825749</v>
      </c>
      <c r="I325" s="10">
        <f t="shared" si="1"/>
        <v>15918534.661119165</v>
      </c>
      <c r="J325" s="104"/>
    </row>
    <row r="326" spans="1:10" s="34" customFormat="1" ht="12" customHeight="1" x14ac:dyDescent="0.25">
      <c r="A326" s="13"/>
      <c r="B326" s="16"/>
      <c r="C326" s="12"/>
      <c r="D326" s="12"/>
      <c r="E326" s="23"/>
      <c r="F326" s="12"/>
      <c r="G326" s="9"/>
      <c r="H326" s="9"/>
      <c r="I326" s="10"/>
    </row>
    <row r="327" spans="1:10" s="34" customFormat="1" ht="18" x14ac:dyDescent="0.25">
      <c r="A327" s="20" t="s">
        <v>910</v>
      </c>
      <c r="B327" s="114" t="s">
        <v>491</v>
      </c>
      <c r="C327" s="114"/>
      <c r="D327" s="114"/>
      <c r="E327" s="114"/>
      <c r="F327" s="69" t="s">
        <v>341</v>
      </c>
      <c r="G327" s="115" t="s">
        <v>1085</v>
      </c>
      <c r="H327" s="115"/>
      <c r="I327" s="115"/>
    </row>
    <row r="328" spans="1:10" s="34" customFormat="1" ht="27" x14ac:dyDescent="0.25">
      <c r="A328" s="3" t="s">
        <v>2</v>
      </c>
      <c r="B328" s="3" t="s">
        <v>3</v>
      </c>
      <c r="C328" s="4" t="s">
        <v>824</v>
      </c>
      <c r="D328" s="4" t="s">
        <v>4</v>
      </c>
      <c r="E328" s="4" t="s">
        <v>148</v>
      </c>
      <c r="F328" s="4" t="s">
        <v>6</v>
      </c>
      <c r="G328" s="5" t="s">
        <v>7</v>
      </c>
      <c r="H328" s="5" t="s">
        <v>8</v>
      </c>
      <c r="I328" s="5" t="s">
        <v>9</v>
      </c>
    </row>
    <row r="329" spans="1:10" s="34" customFormat="1" ht="45" x14ac:dyDescent="0.25">
      <c r="A329" s="13">
        <v>1</v>
      </c>
      <c r="B329" s="11">
        <v>1196430260</v>
      </c>
      <c r="C329" s="12">
        <v>42311901</v>
      </c>
      <c r="D329" s="17" t="s">
        <v>492</v>
      </c>
      <c r="E329" s="18" t="s">
        <v>493</v>
      </c>
      <c r="F329" s="12" t="s">
        <v>10</v>
      </c>
      <c r="G329" s="9">
        <v>699.34528000000012</v>
      </c>
      <c r="H329" s="9">
        <v>0</v>
      </c>
      <c r="I329" s="10">
        <v>699.34528000000012</v>
      </c>
    </row>
    <row r="330" spans="1:10" s="34" customFormat="1" ht="54" x14ac:dyDescent="0.25">
      <c r="A330" s="13">
        <v>2</v>
      </c>
      <c r="B330" s="11">
        <v>1196430270</v>
      </c>
      <c r="C330" s="12">
        <v>42311901</v>
      </c>
      <c r="D330" s="17" t="s">
        <v>494</v>
      </c>
      <c r="E330" s="18" t="s">
        <v>495</v>
      </c>
      <c r="F330" s="12" t="s">
        <v>10</v>
      </c>
      <c r="G330" s="9">
        <v>732.12709000000007</v>
      </c>
      <c r="H330" s="9">
        <v>0</v>
      </c>
      <c r="I330" s="10">
        <v>732.12709000000007</v>
      </c>
    </row>
    <row r="331" spans="1:10" s="34" customFormat="1" ht="54" x14ac:dyDescent="0.25">
      <c r="A331" s="13">
        <v>3</v>
      </c>
      <c r="B331" s="11">
        <v>1196430280</v>
      </c>
      <c r="C331" s="12">
        <v>42311901</v>
      </c>
      <c r="D331" s="17" t="s">
        <v>496</v>
      </c>
      <c r="E331" s="18" t="s">
        <v>497</v>
      </c>
      <c r="F331" s="12" t="s">
        <v>10</v>
      </c>
      <c r="G331" s="9">
        <v>819.54525000000012</v>
      </c>
      <c r="H331" s="9">
        <v>0</v>
      </c>
      <c r="I331" s="10">
        <v>819.54525000000012</v>
      </c>
    </row>
    <row r="332" spans="1:10" s="34" customFormat="1" ht="54" x14ac:dyDescent="0.25">
      <c r="A332" s="13">
        <v>4</v>
      </c>
      <c r="B332" s="11">
        <v>1196430300</v>
      </c>
      <c r="C332" s="12">
        <v>42311901</v>
      </c>
      <c r="D332" s="17" t="s">
        <v>498</v>
      </c>
      <c r="E332" s="18" t="s">
        <v>499</v>
      </c>
      <c r="F332" s="12" t="s">
        <v>10</v>
      </c>
      <c r="G332" s="9">
        <v>890.57250500000009</v>
      </c>
      <c r="H332" s="9">
        <v>0</v>
      </c>
      <c r="I332" s="10">
        <v>890.57250500000009</v>
      </c>
    </row>
    <row r="333" spans="1:10" s="34" customFormat="1" ht="45" x14ac:dyDescent="0.25">
      <c r="A333" s="13">
        <v>5</v>
      </c>
      <c r="B333" s="11">
        <v>1196430310</v>
      </c>
      <c r="C333" s="12">
        <v>42311901</v>
      </c>
      <c r="D333" s="17" t="s">
        <v>500</v>
      </c>
      <c r="E333" s="18" t="s">
        <v>501</v>
      </c>
      <c r="F333" s="12" t="s">
        <v>10</v>
      </c>
      <c r="G333" s="9">
        <v>988.91793500000006</v>
      </c>
      <c r="H333" s="9">
        <v>0</v>
      </c>
      <c r="I333" s="10">
        <v>988.91793500000006</v>
      </c>
    </row>
    <row r="334" spans="1:10" s="34" customFormat="1" ht="36" x14ac:dyDescent="0.25">
      <c r="A334" s="13">
        <v>6</v>
      </c>
      <c r="B334" s="11">
        <v>1196430250</v>
      </c>
      <c r="C334" s="12">
        <v>42311901</v>
      </c>
      <c r="D334" s="17" t="s">
        <v>502</v>
      </c>
      <c r="E334" s="18" t="s">
        <v>503</v>
      </c>
      <c r="F334" s="12" t="s">
        <v>10</v>
      </c>
      <c r="G334" s="9">
        <v>491.72715000000005</v>
      </c>
      <c r="H334" s="9">
        <v>0</v>
      </c>
      <c r="I334" s="10">
        <v>491.72715000000005</v>
      </c>
    </row>
    <row r="335" spans="1:10" s="34" customFormat="1" ht="54" x14ac:dyDescent="0.25">
      <c r="A335" s="13">
        <v>7</v>
      </c>
      <c r="B335" s="11">
        <v>1196430320</v>
      </c>
      <c r="C335" s="12">
        <v>42311901</v>
      </c>
      <c r="D335" s="17" t="s">
        <v>504</v>
      </c>
      <c r="E335" s="18" t="s">
        <v>505</v>
      </c>
      <c r="F335" s="12" t="s">
        <v>10</v>
      </c>
      <c r="G335" s="9">
        <v>382.45445000000001</v>
      </c>
      <c r="H335" s="9">
        <v>0</v>
      </c>
      <c r="I335" s="10">
        <v>382.45445000000001</v>
      </c>
    </row>
    <row r="336" spans="1:10" s="34" customFormat="1" ht="54" x14ac:dyDescent="0.25">
      <c r="A336" s="13">
        <v>8</v>
      </c>
      <c r="B336" s="11">
        <v>1196430330</v>
      </c>
      <c r="C336" s="12">
        <v>42311901</v>
      </c>
      <c r="D336" s="17" t="s">
        <v>506</v>
      </c>
      <c r="E336" s="18" t="s">
        <v>507</v>
      </c>
      <c r="F336" s="12" t="s">
        <v>10</v>
      </c>
      <c r="G336" s="9">
        <v>382.45445000000001</v>
      </c>
      <c r="H336" s="9">
        <v>0</v>
      </c>
      <c r="I336" s="10">
        <v>382.45445000000001</v>
      </c>
    </row>
    <row r="337" spans="1:9" s="34" customFormat="1" ht="54" x14ac:dyDescent="0.25">
      <c r="A337" s="13">
        <v>9</v>
      </c>
      <c r="B337" s="11">
        <v>1196430340</v>
      </c>
      <c r="C337" s="12">
        <v>42311901</v>
      </c>
      <c r="D337" s="17" t="s">
        <v>508</v>
      </c>
      <c r="E337" s="18" t="s">
        <v>509</v>
      </c>
      <c r="F337" s="12" t="s">
        <v>10</v>
      </c>
      <c r="G337" s="9">
        <v>393.38172000000003</v>
      </c>
      <c r="H337" s="9">
        <v>0</v>
      </c>
      <c r="I337" s="10">
        <v>393.38172000000003</v>
      </c>
    </row>
    <row r="338" spans="1:9" s="34" customFormat="1" ht="54" x14ac:dyDescent="0.25">
      <c r="A338" s="13">
        <v>10</v>
      </c>
      <c r="B338" s="11">
        <v>1196430350</v>
      </c>
      <c r="C338" s="12">
        <v>42311901</v>
      </c>
      <c r="D338" s="17" t="s">
        <v>510</v>
      </c>
      <c r="E338" s="18" t="s">
        <v>511</v>
      </c>
      <c r="F338" s="12" t="s">
        <v>10</v>
      </c>
      <c r="G338" s="9">
        <v>409.77262500000006</v>
      </c>
      <c r="H338" s="9">
        <v>0</v>
      </c>
      <c r="I338" s="10">
        <v>409.77262500000006</v>
      </c>
    </row>
    <row r="339" spans="1:9" s="34" customFormat="1" ht="45" x14ac:dyDescent="0.25">
      <c r="A339" s="13">
        <v>11</v>
      </c>
      <c r="B339" s="11">
        <v>1196430360</v>
      </c>
      <c r="C339" s="12">
        <v>42311901</v>
      </c>
      <c r="D339" s="17" t="s">
        <v>512</v>
      </c>
      <c r="E339" s="18" t="s">
        <v>513</v>
      </c>
      <c r="F339" s="12" t="s">
        <v>10</v>
      </c>
      <c r="G339" s="9">
        <v>435.99807300000009</v>
      </c>
      <c r="H339" s="9">
        <v>0</v>
      </c>
      <c r="I339" s="10">
        <v>435.99807300000009</v>
      </c>
    </row>
    <row r="340" spans="1:9" s="34" customFormat="1" ht="54" x14ac:dyDescent="0.25">
      <c r="A340" s="13">
        <v>12</v>
      </c>
      <c r="B340" s="11">
        <v>1196430385</v>
      </c>
      <c r="C340" s="12">
        <v>42311901</v>
      </c>
      <c r="D340" s="17" t="s">
        <v>514</v>
      </c>
      <c r="E340" s="18" t="s">
        <v>515</v>
      </c>
      <c r="F340" s="12" t="s">
        <v>10</v>
      </c>
      <c r="G340" s="9">
        <v>453.48170500000003</v>
      </c>
      <c r="H340" s="9">
        <v>0</v>
      </c>
      <c r="I340" s="10">
        <v>453.48170500000003</v>
      </c>
    </row>
    <row r="341" spans="1:9" s="34" customFormat="1" ht="54" x14ac:dyDescent="0.25">
      <c r="A341" s="13">
        <v>13</v>
      </c>
      <c r="B341" s="11">
        <v>1196430390</v>
      </c>
      <c r="C341" s="12">
        <v>42311901</v>
      </c>
      <c r="D341" s="17" t="s">
        <v>516</v>
      </c>
      <c r="E341" s="18" t="s">
        <v>517</v>
      </c>
      <c r="F341" s="12" t="s">
        <v>10</v>
      </c>
      <c r="G341" s="9">
        <v>382.45445000000001</v>
      </c>
      <c r="H341" s="9">
        <v>0</v>
      </c>
      <c r="I341" s="10">
        <v>382.45445000000001</v>
      </c>
    </row>
    <row r="342" spans="1:9" s="34" customFormat="1" ht="15.75" customHeight="1" x14ac:dyDescent="0.25">
      <c r="A342" s="13"/>
      <c r="B342" s="16"/>
      <c r="C342" s="32"/>
      <c r="D342" s="14"/>
      <c r="E342" s="14"/>
      <c r="F342" s="12"/>
      <c r="G342" s="9"/>
      <c r="H342" s="9"/>
      <c r="I342" s="10"/>
    </row>
    <row r="343" spans="1:9" s="34" customFormat="1" ht="18" x14ac:dyDescent="0.25">
      <c r="A343" s="20" t="s">
        <v>911</v>
      </c>
      <c r="B343" s="114" t="s">
        <v>518</v>
      </c>
      <c r="C343" s="114"/>
      <c r="D343" s="114"/>
      <c r="E343" s="114"/>
      <c r="F343" s="69" t="s">
        <v>341</v>
      </c>
      <c r="G343" s="115" t="s">
        <v>1086</v>
      </c>
      <c r="H343" s="115"/>
      <c r="I343" s="115"/>
    </row>
    <row r="344" spans="1:9" s="34" customFormat="1" ht="27" x14ac:dyDescent="0.25">
      <c r="A344" s="3" t="s">
        <v>2</v>
      </c>
      <c r="B344" s="3" t="s">
        <v>3</v>
      </c>
      <c r="C344" s="4" t="s">
        <v>824</v>
      </c>
      <c r="D344" s="4" t="s">
        <v>4</v>
      </c>
      <c r="E344" s="4" t="s">
        <v>148</v>
      </c>
      <c r="F344" s="4" t="s">
        <v>6</v>
      </c>
      <c r="G344" s="5" t="s">
        <v>7</v>
      </c>
      <c r="H344" s="5" t="s">
        <v>8</v>
      </c>
      <c r="I344" s="5" t="s">
        <v>9</v>
      </c>
    </row>
    <row r="345" spans="1:9" s="34" customFormat="1" ht="18" x14ac:dyDescent="0.25">
      <c r="A345" s="13">
        <v>1</v>
      </c>
      <c r="B345" s="8">
        <v>1196490015</v>
      </c>
      <c r="C345" s="12">
        <v>42291600</v>
      </c>
      <c r="D345" s="14" t="s">
        <v>519</v>
      </c>
      <c r="E345" s="12" t="s">
        <v>520</v>
      </c>
      <c r="F345" s="12" t="s">
        <v>10</v>
      </c>
      <c r="G345" s="9">
        <v>226.15056137459999</v>
      </c>
      <c r="H345" s="9">
        <v>43</v>
      </c>
      <c r="I345" s="10">
        <v>269.15056137459999</v>
      </c>
    </row>
    <row r="346" spans="1:9" s="34" customFormat="1" ht="18" x14ac:dyDescent="0.25">
      <c r="A346" s="13">
        <v>2</v>
      </c>
      <c r="B346" s="8">
        <v>1196490020</v>
      </c>
      <c r="C346" s="12">
        <v>42291600</v>
      </c>
      <c r="D346" s="14" t="s">
        <v>521</v>
      </c>
      <c r="E346" s="12" t="s">
        <v>522</v>
      </c>
      <c r="F346" s="12" t="s">
        <v>10</v>
      </c>
      <c r="G346" s="9">
        <v>226.15056137459999</v>
      </c>
      <c r="H346" s="9">
        <v>43</v>
      </c>
      <c r="I346" s="10">
        <v>269.15056137459999</v>
      </c>
    </row>
    <row r="347" spans="1:9" s="34" customFormat="1" ht="18" x14ac:dyDescent="0.25">
      <c r="A347" s="13">
        <v>3</v>
      </c>
      <c r="B347" s="8">
        <v>1196490025</v>
      </c>
      <c r="C347" s="12">
        <v>42291600</v>
      </c>
      <c r="D347" s="14" t="s">
        <v>523</v>
      </c>
      <c r="E347" s="12" t="s">
        <v>524</v>
      </c>
      <c r="F347" s="12" t="s">
        <v>10</v>
      </c>
      <c r="G347" s="9">
        <v>226.15056137459999</v>
      </c>
      <c r="H347" s="9">
        <v>43</v>
      </c>
      <c r="I347" s="10">
        <v>269.15056137459999</v>
      </c>
    </row>
    <row r="348" spans="1:9" s="34" customFormat="1" ht="18" x14ac:dyDescent="0.25">
      <c r="A348" s="13">
        <v>4</v>
      </c>
      <c r="B348" s="8">
        <v>1196490030</v>
      </c>
      <c r="C348" s="12">
        <v>42291600</v>
      </c>
      <c r="D348" s="14" t="s">
        <v>525</v>
      </c>
      <c r="E348" s="12" t="s">
        <v>526</v>
      </c>
      <c r="F348" s="12" t="s">
        <v>10</v>
      </c>
      <c r="G348" s="9">
        <v>226.15056137459999</v>
      </c>
      <c r="H348" s="9">
        <v>43</v>
      </c>
      <c r="I348" s="10">
        <v>269.15056137459999</v>
      </c>
    </row>
    <row r="349" spans="1:9" s="34" customFormat="1" ht="18" x14ac:dyDescent="0.25">
      <c r="A349" s="13">
        <v>5</v>
      </c>
      <c r="B349" s="8">
        <v>1196490035</v>
      </c>
      <c r="C349" s="12">
        <v>42291600</v>
      </c>
      <c r="D349" s="14" t="s">
        <v>527</v>
      </c>
      <c r="E349" s="12" t="s">
        <v>528</v>
      </c>
      <c r="F349" s="12" t="s">
        <v>10</v>
      </c>
      <c r="G349" s="9">
        <v>226.15056137459999</v>
      </c>
      <c r="H349" s="9">
        <v>43</v>
      </c>
      <c r="I349" s="10">
        <v>269.15056137459999</v>
      </c>
    </row>
    <row r="350" spans="1:9" s="34" customFormat="1" ht="18" x14ac:dyDescent="0.25">
      <c r="A350" s="13">
        <v>6</v>
      </c>
      <c r="B350" s="8">
        <v>1196490045</v>
      </c>
      <c r="C350" s="12">
        <v>42291601</v>
      </c>
      <c r="D350" s="14" t="s">
        <v>529</v>
      </c>
      <c r="E350" s="12" t="s">
        <v>530</v>
      </c>
      <c r="F350" s="12" t="s">
        <v>10</v>
      </c>
      <c r="G350" s="9">
        <v>226.15056137459999</v>
      </c>
      <c r="H350" s="9">
        <v>43</v>
      </c>
      <c r="I350" s="10">
        <v>269.15056137459999</v>
      </c>
    </row>
    <row r="351" spans="1:9" s="34" customFormat="1" ht="15.75" customHeight="1" x14ac:dyDescent="0.25">
      <c r="A351" s="13"/>
      <c r="B351" s="16"/>
      <c r="C351" s="32"/>
      <c r="D351" s="14"/>
      <c r="E351" s="14"/>
      <c r="F351" s="12"/>
      <c r="G351" s="9"/>
      <c r="H351" s="9"/>
      <c r="I351" s="10"/>
    </row>
    <row r="352" spans="1:9" s="34" customFormat="1" ht="13.5" customHeight="1" x14ac:dyDescent="0.25">
      <c r="A352" s="20" t="s">
        <v>912</v>
      </c>
      <c r="B352" s="114" t="s">
        <v>531</v>
      </c>
      <c r="C352" s="114"/>
      <c r="D352" s="114"/>
      <c r="E352" s="114"/>
      <c r="F352" s="69" t="s">
        <v>121</v>
      </c>
      <c r="G352" s="115" t="s">
        <v>1087</v>
      </c>
      <c r="H352" s="115"/>
      <c r="I352" s="115"/>
    </row>
    <row r="353" spans="1:9" s="34" customFormat="1" ht="27" x14ac:dyDescent="0.25">
      <c r="A353" s="3" t="s">
        <v>2</v>
      </c>
      <c r="B353" s="3" t="s">
        <v>3</v>
      </c>
      <c r="C353" s="4" t="s">
        <v>824</v>
      </c>
      <c r="D353" s="4" t="s">
        <v>4</v>
      </c>
      <c r="E353" s="4" t="s">
        <v>148</v>
      </c>
      <c r="F353" s="4" t="s">
        <v>6</v>
      </c>
      <c r="G353" s="5" t="s">
        <v>7</v>
      </c>
      <c r="H353" s="5" t="s">
        <v>8</v>
      </c>
      <c r="I353" s="5" t="s">
        <v>9</v>
      </c>
    </row>
    <row r="354" spans="1:9" s="34" customFormat="1" ht="108" x14ac:dyDescent="0.25">
      <c r="A354" s="13">
        <v>1</v>
      </c>
      <c r="B354" s="11">
        <v>1196491092</v>
      </c>
      <c r="C354" s="12">
        <v>42272500</v>
      </c>
      <c r="D354" s="17" t="s">
        <v>532</v>
      </c>
      <c r="E354" s="18" t="s">
        <v>533</v>
      </c>
      <c r="F354" s="12" t="s">
        <v>10</v>
      </c>
      <c r="G354" s="9">
        <v>91565.608064688407</v>
      </c>
      <c r="H354" s="9">
        <v>17397</v>
      </c>
      <c r="I354" s="10">
        <v>108962.60806468841</v>
      </c>
    </row>
    <row r="355" spans="1:9" s="34" customFormat="1" ht="15.75" customHeight="1" x14ac:dyDescent="0.25">
      <c r="A355" s="13"/>
      <c r="B355" s="16"/>
      <c r="C355" s="32"/>
      <c r="D355" s="14"/>
      <c r="E355" s="14"/>
      <c r="F355" s="12"/>
      <c r="G355" s="9"/>
      <c r="H355" s="9"/>
      <c r="I355" s="10"/>
    </row>
    <row r="356" spans="1:9" s="34" customFormat="1" ht="18" x14ac:dyDescent="0.25">
      <c r="A356" s="20" t="s">
        <v>913</v>
      </c>
      <c r="B356" s="114" t="s">
        <v>534</v>
      </c>
      <c r="C356" s="114"/>
      <c r="D356" s="114"/>
      <c r="E356" s="114"/>
      <c r="F356" s="69" t="s">
        <v>321</v>
      </c>
      <c r="G356" s="115" t="s">
        <v>1023</v>
      </c>
      <c r="H356" s="115"/>
      <c r="I356" s="115"/>
    </row>
    <row r="357" spans="1:9" s="34" customFormat="1" ht="27" x14ac:dyDescent="0.25">
      <c r="A357" s="3" t="s">
        <v>2</v>
      </c>
      <c r="B357" s="3" t="s">
        <v>3</v>
      </c>
      <c r="C357" s="4" t="s">
        <v>824</v>
      </c>
      <c r="D357" s="4" t="s">
        <v>4</v>
      </c>
      <c r="E357" s="4" t="s">
        <v>148</v>
      </c>
      <c r="F357" s="4" t="s">
        <v>6</v>
      </c>
      <c r="G357" s="5" t="s">
        <v>7</v>
      </c>
      <c r="H357" s="5" t="s">
        <v>8</v>
      </c>
      <c r="I357" s="5" t="s">
        <v>9</v>
      </c>
    </row>
    <row r="358" spans="1:9" s="34" customFormat="1" ht="18" x14ac:dyDescent="0.25">
      <c r="A358" s="13">
        <v>1</v>
      </c>
      <c r="B358" s="27">
        <v>1196490642</v>
      </c>
      <c r="C358" s="8">
        <v>42221512</v>
      </c>
      <c r="D358" s="17" t="s">
        <v>535</v>
      </c>
      <c r="E358" s="18" t="s">
        <v>536</v>
      </c>
      <c r="F358" s="12" t="s">
        <v>10</v>
      </c>
      <c r="G358" s="9">
        <v>198182.43235500003</v>
      </c>
      <c r="H358" s="9">
        <v>37655</v>
      </c>
      <c r="I358" s="10">
        <v>235837.43235500003</v>
      </c>
    </row>
    <row r="359" spans="1:9" s="34" customFormat="1" ht="18" x14ac:dyDescent="0.25">
      <c r="A359" s="13">
        <v>2</v>
      </c>
      <c r="B359" s="27">
        <v>1196410153</v>
      </c>
      <c r="C359" s="8">
        <v>42221512</v>
      </c>
      <c r="D359" s="17" t="s">
        <v>537</v>
      </c>
      <c r="E359" s="18" t="s">
        <v>538</v>
      </c>
      <c r="F359" s="12" t="s">
        <v>10</v>
      </c>
      <c r="G359" s="9">
        <v>198182.43235500003</v>
      </c>
      <c r="H359" s="9">
        <v>37655</v>
      </c>
      <c r="I359" s="10">
        <v>235837.43235500003</v>
      </c>
    </row>
    <row r="360" spans="1:9" s="34" customFormat="1" ht="27" x14ac:dyDescent="0.25">
      <c r="A360" s="13">
        <v>3</v>
      </c>
      <c r="B360" s="27">
        <v>1196490646</v>
      </c>
      <c r="C360" s="8">
        <v>42221512</v>
      </c>
      <c r="D360" s="17" t="s">
        <v>539</v>
      </c>
      <c r="E360" s="18" t="s">
        <v>540</v>
      </c>
      <c r="F360" s="12" t="s">
        <v>10</v>
      </c>
      <c r="G360" s="9">
        <v>177227.11925784004</v>
      </c>
      <c r="H360" s="9">
        <v>33673</v>
      </c>
      <c r="I360" s="10">
        <v>210900.11925784004</v>
      </c>
    </row>
    <row r="361" spans="1:9" s="34" customFormat="1" ht="27" x14ac:dyDescent="0.25">
      <c r="A361" s="13">
        <v>4</v>
      </c>
      <c r="B361" s="72" t="s">
        <v>26</v>
      </c>
      <c r="C361" s="8">
        <v>42221512</v>
      </c>
      <c r="D361" s="17" t="s">
        <v>541</v>
      </c>
      <c r="E361" s="18" t="s">
        <v>542</v>
      </c>
      <c r="F361" s="12" t="s">
        <v>10</v>
      </c>
      <c r="G361" s="9">
        <v>177227.11925784004</v>
      </c>
      <c r="H361" s="9">
        <v>33673</v>
      </c>
      <c r="I361" s="10">
        <v>210900.11925784004</v>
      </c>
    </row>
    <row r="362" spans="1:9" s="34" customFormat="1" ht="27" x14ac:dyDescent="0.25">
      <c r="A362" s="13">
        <v>5</v>
      </c>
      <c r="B362" s="27">
        <v>1196410154</v>
      </c>
      <c r="C362" s="8">
        <v>42221512</v>
      </c>
      <c r="D362" s="17" t="s">
        <v>543</v>
      </c>
      <c r="E362" s="18" t="s">
        <v>544</v>
      </c>
      <c r="F362" s="12" t="s">
        <v>10</v>
      </c>
      <c r="G362" s="9">
        <v>177227.11925784004</v>
      </c>
      <c r="H362" s="9">
        <v>33673</v>
      </c>
      <c r="I362" s="10">
        <v>210900.11925784004</v>
      </c>
    </row>
    <row r="363" spans="1:9" s="34" customFormat="1" ht="27" x14ac:dyDescent="0.25">
      <c r="A363" s="13">
        <v>6</v>
      </c>
      <c r="B363" s="27">
        <v>1196410155</v>
      </c>
      <c r="C363" s="8">
        <v>42221512</v>
      </c>
      <c r="D363" s="17" t="s">
        <v>545</v>
      </c>
      <c r="E363" s="18" t="s">
        <v>546</v>
      </c>
      <c r="F363" s="12" t="s">
        <v>10</v>
      </c>
      <c r="G363" s="9">
        <v>1172504.8128160001</v>
      </c>
      <c r="H363" s="9">
        <v>222776</v>
      </c>
      <c r="I363" s="10">
        <v>1395280.8128160001</v>
      </c>
    </row>
    <row r="364" spans="1:9" s="34" customFormat="1" ht="27" x14ac:dyDescent="0.25">
      <c r="A364" s="13">
        <v>7</v>
      </c>
      <c r="B364" s="72" t="s">
        <v>26</v>
      </c>
      <c r="C364" s="8">
        <v>42221512</v>
      </c>
      <c r="D364" s="17" t="s">
        <v>547</v>
      </c>
      <c r="E364" s="18" t="s">
        <v>548</v>
      </c>
      <c r="F364" s="12" t="s">
        <v>10</v>
      </c>
      <c r="G364" s="9">
        <v>1172504.8128160001</v>
      </c>
      <c r="H364" s="9">
        <v>222776</v>
      </c>
      <c r="I364" s="10">
        <v>1395280.8128160001</v>
      </c>
    </row>
    <row r="365" spans="1:9" s="34" customFormat="1" ht="27" x14ac:dyDescent="0.25">
      <c r="A365" s="13">
        <v>8</v>
      </c>
      <c r="B365" s="27" t="s">
        <v>549</v>
      </c>
      <c r="C365" s="8">
        <v>42295308</v>
      </c>
      <c r="D365" s="17" t="s">
        <v>550</v>
      </c>
      <c r="E365" s="18" t="s">
        <v>551</v>
      </c>
      <c r="F365" s="12" t="s">
        <v>10</v>
      </c>
      <c r="G365" s="9">
        <v>177227.11925784004</v>
      </c>
      <c r="H365" s="9">
        <v>33673</v>
      </c>
      <c r="I365" s="10">
        <v>210900.11925784004</v>
      </c>
    </row>
    <row r="366" spans="1:9" s="34" customFormat="1" ht="27" x14ac:dyDescent="0.25">
      <c r="A366" s="13">
        <v>9</v>
      </c>
      <c r="B366" s="72" t="s">
        <v>26</v>
      </c>
      <c r="C366" s="8">
        <v>42295308</v>
      </c>
      <c r="D366" s="17" t="s">
        <v>552</v>
      </c>
      <c r="E366" s="18" t="s">
        <v>553</v>
      </c>
      <c r="F366" s="12" t="s">
        <v>10</v>
      </c>
      <c r="G366" s="9"/>
      <c r="H366" s="9"/>
      <c r="I366" s="10"/>
    </row>
    <row r="367" spans="1:9" s="34" customFormat="1" ht="27" x14ac:dyDescent="0.25">
      <c r="A367" s="13">
        <v>10</v>
      </c>
      <c r="B367" s="27">
        <v>1196490644</v>
      </c>
      <c r="C367" s="8">
        <v>42295308</v>
      </c>
      <c r="D367" s="17" t="s">
        <v>554</v>
      </c>
      <c r="E367" s="18" t="s">
        <v>555</v>
      </c>
      <c r="F367" s="12" t="s">
        <v>10</v>
      </c>
      <c r="G367" s="9">
        <v>139642.62742046569</v>
      </c>
      <c r="H367" s="9">
        <v>26532</v>
      </c>
      <c r="I367" s="10">
        <v>166174.62742046569</v>
      </c>
    </row>
    <row r="368" spans="1:9" s="34" customFormat="1" ht="18" x14ac:dyDescent="0.25">
      <c r="A368" s="13">
        <v>11</v>
      </c>
      <c r="B368" s="27">
        <v>1196490643</v>
      </c>
      <c r="C368" s="8">
        <v>42294703</v>
      </c>
      <c r="D368" s="17" t="s">
        <v>556</v>
      </c>
      <c r="E368" s="18" t="s">
        <v>557</v>
      </c>
      <c r="F368" s="12" t="s">
        <v>10</v>
      </c>
      <c r="G368" s="9">
        <v>161079.68341884128</v>
      </c>
      <c r="H368" s="9">
        <v>30605</v>
      </c>
      <c r="I368" s="10">
        <v>191684.68341884128</v>
      </c>
    </row>
    <row r="369" spans="1:9" s="34" customFormat="1" ht="18" x14ac:dyDescent="0.25">
      <c r="A369" s="13">
        <v>12</v>
      </c>
      <c r="B369" s="27">
        <v>1196430704</v>
      </c>
      <c r="C369" s="8">
        <v>42294703</v>
      </c>
      <c r="D369" s="17" t="s">
        <v>558</v>
      </c>
      <c r="E369" s="18" t="s">
        <v>559</v>
      </c>
      <c r="F369" s="12" t="s">
        <v>10</v>
      </c>
      <c r="G369" s="9">
        <v>92588.440307580298</v>
      </c>
      <c r="H369" s="9">
        <v>17592</v>
      </c>
      <c r="I369" s="10">
        <v>110180.4403075803</v>
      </c>
    </row>
    <row r="370" spans="1:9" s="34" customFormat="1" ht="18" x14ac:dyDescent="0.25">
      <c r="A370" s="13">
        <v>13</v>
      </c>
      <c r="B370" s="27">
        <v>1196430410</v>
      </c>
      <c r="C370" s="8">
        <v>42294703</v>
      </c>
      <c r="D370" s="17" t="s">
        <v>560</v>
      </c>
      <c r="E370" s="18" t="s">
        <v>561</v>
      </c>
      <c r="F370" s="12" t="s">
        <v>10</v>
      </c>
      <c r="G370" s="9">
        <v>77409.9221382533</v>
      </c>
      <c r="H370" s="9">
        <v>14708</v>
      </c>
      <c r="I370" s="10">
        <v>92117.9221382533</v>
      </c>
    </row>
    <row r="371" spans="1:9" s="34" customFormat="1" ht="18" x14ac:dyDescent="0.25">
      <c r="A371" s="13">
        <v>14</v>
      </c>
      <c r="B371" s="27">
        <v>1197011113</v>
      </c>
      <c r="C371" s="8">
        <v>42221512</v>
      </c>
      <c r="D371" s="17" t="s">
        <v>562</v>
      </c>
      <c r="E371" s="18" t="s">
        <v>563</v>
      </c>
      <c r="F371" s="12" t="s">
        <v>138</v>
      </c>
      <c r="G371" s="9">
        <v>133248.98801589999</v>
      </c>
      <c r="H371" s="9">
        <v>25317</v>
      </c>
      <c r="I371" s="10">
        <v>158565.98801589999</v>
      </c>
    </row>
    <row r="372" spans="1:9" s="34" customFormat="1" ht="18" x14ac:dyDescent="0.25">
      <c r="A372" s="13">
        <v>15</v>
      </c>
      <c r="B372" s="72" t="s">
        <v>26</v>
      </c>
      <c r="C372" s="8">
        <v>42221512</v>
      </c>
      <c r="D372" s="17" t="s">
        <v>564</v>
      </c>
      <c r="E372" s="18" t="s">
        <v>565</v>
      </c>
      <c r="F372" s="12" t="s">
        <v>361</v>
      </c>
      <c r="G372" s="9">
        <v>129367.94953</v>
      </c>
      <c r="H372" s="9">
        <v>24580</v>
      </c>
      <c r="I372" s="10">
        <v>153947.94952999998</v>
      </c>
    </row>
    <row r="373" spans="1:9" s="34" customFormat="1" ht="18" x14ac:dyDescent="0.25">
      <c r="A373" s="13">
        <v>16</v>
      </c>
      <c r="B373" s="27" t="s">
        <v>566</v>
      </c>
      <c r="C373" s="8">
        <v>42221512</v>
      </c>
      <c r="D373" s="17" t="s">
        <v>567</v>
      </c>
      <c r="E373" s="18" t="s">
        <v>568</v>
      </c>
      <c r="F373" s="12" t="s">
        <v>10</v>
      </c>
      <c r="G373" s="9">
        <v>36428.964131699271</v>
      </c>
      <c r="H373" s="9">
        <v>6922</v>
      </c>
      <c r="I373" s="10">
        <v>43350.964131699271</v>
      </c>
    </row>
    <row r="374" spans="1:9" s="34" customFormat="1" ht="18" x14ac:dyDescent="0.25">
      <c r="A374" s="13">
        <v>17</v>
      </c>
      <c r="B374" s="27" t="s">
        <v>569</v>
      </c>
      <c r="C374" s="8">
        <v>42221512</v>
      </c>
      <c r="D374" s="17" t="s">
        <v>570</v>
      </c>
      <c r="E374" s="12" t="s">
        <v>571</v>
      </c>
      <c r="F374" s="12" t="s">
        <v>10</v>
      </c>
      <c r="G374" s="9">
        <v>1276493.0706200036</v>
      </c>
      <c r="H374" s="9">
        <v>242534</v>
      </c>
      <c r="I374" s="10">
        <v>1519027.0706200036</v>
      </c>
    </row>
    <row r="375" spans="1:9" s="34" customFormat="1" ht="18" x14ac:dyDescent="0.25">
      <c r="A375" s="13">
        <v>18</v>
      </c>
      <c r="B375" s="72" t="s">
        <v>26</v>
      </c>
      <c r="C375" s="8">
        <v>42294721</v>
      </c>
      <c r="D375" s="17" t="s">
        <v>572</v>
      </c>
      <c r="E375" s="18" t="s">
        <v>573</v>
      </c>
      <c r="F375" s="12" t="s">
        <v>10</v>
      </c>
      <c r="G375" s="9">
        <v>1276493.0706200036</v>
      </c>
      <c r="H375" s="9">
        <v>242534</v>
      </c>
      <c r="I375" s="10">
        <v>1519027.0706200036</v>
      </c>
    </row>
    <row r="376" spans="1:9" s="34" customFormat="1" ht="18" x14ac:dyDescent="0.25">
      <c r="A376" s="13">
        <v>19</v>
      </c>
      <c r="B376" s="72" t="s">
        <v>26</v>
      </c>
      <c r="C376" s="8">
        <v>42294201</v>
      </c>
      <c r="D376" s="17" t="s">
        <v>574</v>
      </c>
      <c r="E376" s="18" t="s">
        <v>575</v>
      </c>
      <c r="F376" s="12" t="s">
        <v>10</v>
      </c>
      <c r="G376" s="9">
        <v>1276493.0706200036</v>
      </c>
      <c r="H376" s="9">
        <v>242534</v>
      </c>
      <c r="I376" s="10">
        <v>1519027.0706200036</v>
      </c>
    </row>
    <row r="377" spans="1:9" s="34" customFormat="1" ht="18" x14ac:dyDescent="0.25">
      <c r="A377" s="13">
        <v>20</v>
      </c>
      <c r="B377" s="72" t="s">
        <v>26</v>
      </c>
      <c r="C377" s="8">
        <v>42294201</v>
      </c>
      <c r="D377" s="17" t="s">
        <v>576</v>
      </c>
      <c r="E377" s="18" t="s">
        <v>577</v>
      </c>
      <c r="F377" s="12" t="s">
        <v>10</v>
      </c>
      <c r="G377" s="9">
        <v>1276493.0706200036</v>
      </c>
      <c r="H377" s="9">
        <v>242534</v>
      </c>
      <c r="I377" s="10">
        <v>1519027.0706200036</v>
      </c>
    </row>
    <row r="378" spans="1:9" s="34" customFormat="1" ht="27" x14ac:dyDescent="0.25">
      <c r="A378" s="13">
        <v>21</v>
      </c>
      <c r="B378" s="27" t="s">
        <v>578</v>
      </c>
      <c r="C378" s="8">
        <v>42295305</v>
      </c>
      <c r="D378" s="17" t="s">
        <v>579</v>
      </c>
      <c r="E378" s="18" t="s">
        <v>580</v>
      </c>
      <c r="F378" s="12" t="s">
        <v>10</v>
      </c>
      <c r="G378" s="9">
        <v>2200000</v>
      </c>
      <c r="H378" s="9">
        <v>418000</v>
      </c>
      <c r="I378" s="10">
        <v>2618000</v>
      </c>
    </row>
    <row r="379" spans="1:9" s="34" customFormat="1" ht="27" x14ac:dyDescent="0.25">
      <c r="A379" s="13">
        <v>22</v>
      </c>
      <c r="B379" s="72" t="s">
        <v>26</v>
      </c>
      <c r="C379" s="8">
        <v>42222306</v>
      </c>
      <c r="D379" s="17" t="s">
        <v>581</v>
      </c>
      <c r="E379" s="18" t="s">
        <v>582</v>
      </c>
      <c r="F379" s="12" t="s">
        <v>10</v>
      </c>
      <c r="G379" s="9">
        <v>2200000</v>
      </c>
      <c r="H379" s="9">
        <v>418000</v>
      </c>
      <c r="I379" s="10">
        <v>2618000</v>
      </c>
    </row>
    <row r="380" spans="1:9" s="34" customFormat="1" ht="27" x14ac:dyDescent="0.25">
      <c r="A380" s="13">
        <v>23</v>
      </c>
      <c r="B380" s="72" t="s">
        <v>26</v>
      </c>
      <c r="C380" s="8">
        <v>42221512</v>
      </c>
      <c r="D380" s="17" t="s">
        <v>583</v>
      </c>
      <c r="E380" s="18" t="s">
        <v>584</v>
      </c>
      <c r="F380" s="12" t="s">
        <v>10</v>
      </c>
      <c r="G380" s="9">
        <v>2200000</v>
      </c>
      <c r="H380" s="9">
        <v>418000</v>
      </c>
      <c r="I380" s="10">
        <v>2618000</v>
      </c>
    </row>
    <row r="381" spans="1:9" s="34" customFormat="1" ht="18" x14ac:dyDescent="0.25">
      <c r="A381" s="13">
        <v>24</v>
      </c>
      <c r="B381" s="27">
        <v>1196490681</v>
      </c>
      <c r="C381" s="8">
        <v>42294721</v>
      </c>
      <c r="D381" s="17" t="s">
        <v>585</v>
      </c>
      <c r="E381" s="18" t="s">
        <v>586</v>
      </c>
      <c r="F381" s="12" t="s">
        <v>10</v>
      </c>
      <c r="G381" s="9">
        <v>203929.08364800003</v>
      </c>
      <c r="H381" s="9">
        <v>38747</v>
      </c>
      <c r="I381" s="10">
        <v>242676.08364800003</v>
      </c>
    </row>
    <row r="382" spans="1:9" s="34" customFormat="1" ht="18" x14ac:dyDescent="0.25">
      <c r="A382" s="13">
        <v>25</v>
      </c>
      <c r="B382" s="27">
        <v>1196490773</v>
      </c>
      <c r="C382" s="8">
        <v>42294201</v>
      </c>
      <c r="D382" s="17" t="s">
        <v>587</v>
      </c>
      <c r="E382" s="18" t="s">
        <v>588</v>
      </c>
      <c r="F382" s="12" t="s">
        <v>10</v>
      </c>
      <c r="G382" s="9">
        <v>3540435.48</v>
      </c>
      <c r="H382" s="9">
        <v>672683</v>
      </c>
      <c r="I382" s="10">
        <v>4213118.4800000004</v>
      </c>
    </row>
    <row r="383" spans="1:9" s="34" customFormat="1" ht="18" x14ac:dyDescent="0.25">
      <c r="A383" s="13">
        <v>26</v>
      </c>
      <c r="B383" s="27">
        <v>1196490779</v>
      </c>
      <c r="C383" s="8">
        <v>42294201</v>
      </c>
      <c r="D383" s="17" t="s">
        <v>589</v>
      </c>
      <c r="E383" s="18" t="s">
        <v>590</v>
      </c>
      <c r="F383" s="12" t="s">
        <v>10</v>
      </c>
      <c r="G383" s="9">
        <v>1526973.30049176</v>
      </c>
      <c r="H383" s="9">
        <v>290125</v>
      </c>
      <c r="I383" s="10">
        <v>1817098.30049176</v>
      </c>
    </row>
    <row r="384" spans="1:9" s="34" customFormat="1" ht="27" x14ac:dyDescent="0.25">
      <c r="A384" s="13">
        <v>27</v>
      </c>
      <c r="B384" s="27" t="s">
        <v>591</v>
      </c>
      <c r="C384" s="8">
        <v>42295305</v>
      </c>
      <c r="D384" s="17" t="s">
        <v>592</v>
      </c>
      <c r="E384" s="18" t="s">
        <v>593</v>
      </c>
      <c r="F384" s="12" t="s">
        <v>10</v>
      </c>
      <c r="G384" s="9">
        <v>346643.11733357527</v>
      </c>
      <c r="H384" s="9">
        <v>65862</v>
      </c>
      <c r="I384" s="10">
        <v>412505.11733357527</v>
      </c>
    </row>
    <row r="385" spans="1:9" s="34" customFormat="1" ht="27" x14ac:dyDescent="0.25">
      <c r="A385" s="13">
        <v>28</v>
      </c>
      <c r="B385" s="72" t="s">
        <v>26</v>
      </c>
      <c r="C385" s="8">
        <v>42222306</v>
      </c>
      <c r="D385" s="17" t="s">
        <v>594</v>
      </c>
      <c r="E385" s="18" t="s">
        <v>595</v>
      </c>
      <c r="F385" s="12" t="s">
        <v>10</v>
      </c>
      <c r="G385" s="9">
        <v>346643.11733357527</v>
      </c>
      <c r="H385" s="9">
        <v>65862</v>
      </c>
      <c r="I385" s="10">
        <v>412505.11733357527</v>
      </c>
    </row>
    <row r="386" spans="1:9" s="34" customFormat="1" ht="27" x14ac:dyDescent="0.25">
      <c r="A386" s="13">
        <v>29</v>
      </c>
      <c r="B386" s="72" t="s">
        <v>26</v>
      </c>
      <c r="C386" s="8">
        <v>42222306</v>
      </c>
      <c r="D386" s="17" t="s">
        <v>596</v>
      </c>
      <c r="E386" s="18" t="s">
        <v>597</v>
      </c>
      <c r="F386" s="12" t="s">
        <v>10</v>
      </c>
      <c r="G386" s="9">
        <v>346643.11733357527</v>
      </c>
      <c r="H386" s="9">
        <v>65862</v>
      </c>
      <c r="I386" s="10">
        <v>412505.11733357527</v>
      </c>
    </row>
    <row r="387" spans="1:9" s="34" customFormat="1" ht="27" x14ac:dyDescent="0.25">
      <c r="A387" s="13">
        <v>30</v>
      </c>
      <c r="B387" s="72" t="s">
        <v>26</v>
      </c>
      <c r="C387" s="8">
        <v>42222306</v>
      </c>
      <c r="D387" s="17" t="s">
        <v>598</v>
      </c>
      <c r="E387" s="18" t="s">
        <v>599</v>
      </c>
      <c r="F387" s="12" t="s">
        <v>10</v>
      </c>
      <c r="G387" s="9">
        <v>346643.11733357527</v>
      </c>
      <c r="H387" s="9">
        <v>65862</v>
      </c>
      <c r="I387" s="10">
        <v>412505.11733357527</v>
      </c>
    </row>
    <row r="388" spans="1:9" s="34" customFormat="1" ht="18" x14ac:dyDescent="0.25">
      <c r="A388" s="13">
        <v>31</v>
      </c>
      <c r="B388" s="27">
        <v>1228405012</v>
      </c>
      <c r="C388" s="8">
        <v>42222306</v>
      </c>
      <c r="D388" s="17" t="s">
        <v>600</v>
      </c>
      <c r="E388" s="18" t="s">
        <v>601</v>
      </c>
      <c r="F388" s="12" t="s">
        <v>10</v>
      </c>
      <c r="G388" s="9">
        <v>12325.088616304898</v>
      </c>
      <c r="H388" s="9">
        <v>2342</v>
      </c>
      <c r="I388" s="10">
        <v>14667.088616304898</v>
      </c>
    </row>
    <row r="389" spans="1:9" s="34" customFormat="1" ht="36" x14ac:dyDescent="0.25">
      <c r="A389" s="13">
        <v>32</v>
      </c>
      <c r="B389" s="27">
        <v>1196490651</v>
      </c>
      <c r="C389" s="8">
        <v>42222306</v>
      </c>
      <c r="D389" s="17" t="s">
        <v>602</v>
      </c>
      <c r="E389" s="18" t="s">
        <v>603</v>
      </c>
      <c r="F389" s="12" t="s">
        <v>10</v>
      </c>
      <c r="G389" s="9">
        <v>589482.50742000004</v>
      </c>
      <c r="H389" s="9">
        <v>112002</v>
      </c>
      <c r="I389" s="10">
        <v>701484.50742000004</v>
      </c>
    </row>
    <row r="390" spans="1:9" s="34" customFormat="1" ht="54" x14ac:dyDescent="0.25">
      <c r="A390" s="13">
        <v>33</v>
      </c>
      <c r="B390" s="72" t="s">
        <v>26</v>
      </c>
      <c r="C390" s="8">
        <v>42222306</v>
      </c>
      <c r="D390" s="17" t="s">
        <v>604</v>
      </c>
      <c r="E390" s="18" t="s">
        <v>604</v>
      </c>
      <c r="F390" s="12" t="s">
        <v>10</v>
      </c>
      <c r="G390" s="9">
        <v>641289.76706711424</v>
      </c>
      <c r="H390" s="9">
        <v>121845</v>
      </c>
      <c r="I390" s="10">
        <v>763134.76706711424</v>
      </c>
    </row>
    <row r="391" spans="1:9" s="34" customFormat="1" ht="18" x14ac:dyDescent="0.25">
      <c r="A391" s="13">
        <v>34</v>
      </c>
      <c r="B391" s="27">
        <v>1196410069</v>
      </c>
      <c r="C391" s="8">
        <v>42222306</v>
      </c>
      <c r="D391" s="17" t="s">
        <v>605</v>
      </c>
      <c r="E391" s="18" t="s">
        <v>606</v>
      </c>
      <c r="F391" s="12" t="s">
        <v>10</v>
      </c>
      <c r="G391" s="9">
        <v>757479.40454373835</v>
      </c>
      <c r="H391" s="9">
        <v>143921</v>
      </c>
      <c r="I391" s="10">
        <v>901400.40454373835</v>
      </c>
    </row>
    <row r="392" spans="1:9" s="34" customFormat="1" x14ac:dyDescent="0.25">
      <c r="A392" s="13">
        <v>35</v>
      </c>
      <c r="B392" s="27">
        <v>1196491335</v>
      </c>
      <c r="C392" s="8">
        <v>42222306</v>
      </c>
      <c r="D392" s="17" t="s">
        <v>607</v>
      </c>
      <c r="E392" s="18" t="s">
        <v>608</v>
      </c>
      <c r="F392" s="12" t="s">
        <v>10</v>
      </c>
      <c r="G392" s="9">
        <v>65381.932281710004</v>
      </c>
      <c r="H392" s="9">
        <v>12423</v>
      </c>
      <c r="I392" s="10">
        <v>77804.932281710004</v>
      </c>
    </row>
    <row r="393" spans="1:9" s="34" customFormat="1" ht="18" x14ac:dyDescent="0.25">
      <c r="A393" s="13">
        <v>36</v>
      </c>
      <c r="B393" s="27">
        <v>1196410079</v>
      </c>
      <c r="C393" s="8">
        <v>42222306</v>
      </c>
      <c r="D393" s="17" t="s">
        <v>609</v>
      </c>
      <c r="E393" s="18" t="s">
        <v>610</v>
      </c>
      <c r="F393" s="12" t="s">
        <v>10</v>
      </c>
      <c r="G393" s="9">
        <v>160841.93093781685</v>
      </c>
      <c r="H393" s="9">
        <v>30560</v>
      </c>
      <c r="I393" s="10">
        <v>191401.93093781685</v>
      </c>
    </row>
    <row r="394" spans="1:9" s="34" customFormat="1" ht="18" x14ac:dyDescent="0.25">
      <c r="A394" s="13">
        <v>37</v>
      </c>
      <c r="B394" s="72" t="s">
        <v>26</v>
      </c>
      <c r="C394" s="8">
        <v>42222306</v>
      </c>
      <c r="D394" s="17" t="s">
        <v>611</v>
      </c>
      <c r="E394" s="18" t="s">
        <v>612</v>
      </c>
      <c r="F394" s="12" t="s">
        <v>10</v>
      </c>
      <c r="G394" s="9">
        <v>160841.93093781685</v>
      </c>
      <c r="H394" s="9">
        <v>30560</v>
      </c>
      <c r="I394" s="10">
        <v>191401.93093781685</v>
      </c>
    </row>
    <row r="395" spans="1:9" s="34" customFormat="1" ht="18" x14ac:dyDescent="0.25">
      <c r="A395" s="13">
        <v>38</v>
      </c>
      <c r="B395" s="27">
        <v>1196410080</v>
      </c>
      <c r="C395" s="8">
        <v>42222306</v>
      </c>
      <c r="D395" s="17" t="s">
        <v>613</v>
      </c>
      <c r="E395" s="18" t="s">
        <v>614</v>
      </c>
      <c r="F395" s="12" t="s">
        <v>10</v>
      </c>
      <c r="G395" s="9">
        <v>166388.69632011614</v>
      </c>
      <c r="H395" s="9">
        <v>31614</v>
      </c>
      <c r="I395" s="10">
        <v>198002.69632011614</v>
      </c>
    </row>
    <row r="396" spans="1:9" s="34" customFormat="1" ht="18" x14ac:dyDescent="0.25">
      <c r="A396" s="13">
        <v>39</v>
      </c>
      <c r="B396" s="27">
        <v>1196410081</v>
      </c>
      <c r="C396" s="8">
        <v>42222306</v>
      </c>
      <c r="D396" s="17" t="s">
        <v>615</v>
      </c>
      <c r="E396" s="18" t="s">
        <v>616</v>
      </c>
      <c r="F396" s="12" t="s">
        <v>10</v>
      </c>
      <c r="G396" s="9">
        <v>225318.0262668239</v>
      </c>
      <c r="H396" s="9">
        <v>42810</v>
      </c>
      <c r="I396" s="10">
        <v>268128.02626682387</v>
      </c>
    </row>
    <row r="397" spans="1:9" s="34" customFormat="1" ht="18" x14ac:dyDescent="0.25">
      <c r="A397" s="13">
        <v>40</v>
      </c>
      <c r="B397" s="72" t="s">
        <v>26</v>
      </c>
      <c r="C397" s="8">
        <v>42222306</v>
      </c>
      <c r="D397" s="17" t="s">
        <v>617</v>
      </c>
      <c r="E397" s="18" t="s">
        <v>618</v>
      </c>
      <c r="F397" s="12" t="s">
        <v>10</v>
      </c>
      <c r="G397" s="9">
        <v>225318.0262668239</v>
      </c>
      <c r="H397" s="9">
        <v>42810</v>
      </c>
      <c r="I397" s="10">
        <v>268128.02626682387</v>
      </c>
    </row>
    <row r="398" spans="1:9" s="34" customFormat="1" ht="18" x14ac:dyDescent="0.25">
      <c r="A398" s="13">
        <v>41</v>
      </c>
      <c r="B398" s="72" t="s">
        <v>26</v>
      </c>
      <c r="C398" s="8">
        <v>42222306</v>
      </c>
      <c r="D398" s="17" t="s">
        <v>619</v>
      </c>
      <c r="E398" s="18" t="s">
        <v>620</v>
      </c>
      <c r="F398" s="12" t="s">
        <v>10</v>
      </c>
      <c r="G398" s="9">
        <v>225318.0262668239</v>
      </c>
      <c r="H398" s="9">
        <v>42810</v>
      </c>
      <c r="I398" s="10">
        <v>268128.02626682387</v>
      </c>
    </row>
    <row r="399" spans="1:9" s="34" customFormat="1" ht="18" x14ac:dyDescent="0.25">
      <c r="A399" s="13">
        <v>42</v>
      </c>
      <c r="B399" s="72" t="s">
        <v>26</v>
      </c>
      <c r="C399" s="8">
        <v>42222306</v>
      </c>
      <c r="D399" s="17" t="s">
        <v>621</v>
      </c>
      <c r="E399" s="18" t="s">
        <v>622</v>
      </c>
      <c r="F399" s="12" t="s">
        <v>10</v>
      </c>
      <c r="G399" s="9">
        <v>225318.0262668239</v>
      </c>
      <c r="H399" s="9">
        <v>42810</v>
      </c>
      <c r="I399" s="10">
        <v>268128.02626682387</v>
      </c>
    </row>
    <row r="400" spans="1:9" s="34" customFormat="1" ht="18" x14ac:dyDescent="0.25">
      <c r="A400" s="13">
        <v>43</v>
      </c>
      <c r="B400" s="72" t="s">
        <v>26</v>
      </c>
      <c r="C400" s="8">
        <v>42222306</v>
      </c>
      <c r="D400" s="17" t="s">
        <v>623</v>
      </c>
      <c r="E400" s="18" t="s">
        <v>624</v>
      </c>
      <c r="F400" s="12" t="s">
        <v>10</v>
      </c>
      <c r="G400" s="9">
        <v>225318.0262668239</v>
      </c>
      <c r="H400" s="9">
        <v>42810</v>
      </c>
      <c r="I400" s="10">
        <v>268128.02626682387</v>
      </c>
    </row>
    <row r="401" spans="1:9" s="34" customFormat="1" ht="27" x14ac:dyDescent="0.25">
      <c r="A401" s="13">
        <v>44</v>
      </c>
      <c r="B401" s="27">
        <v>1196410082</v>
      </c>
      <c r="C401" s="8">
        <v>42222306</v>
      </c>
      <c r="D401" s="17" t="s">
        <v>625</v>
      </c>
      <c r="E401" s="18" t="s">
        <v>626</v>
      </c>
      <c r="F401" s="12" t="s">
        <v>10</v>
      </c>
      <c r="G401" s="9">
        <v>281473.97352238203</v>
      </c>
      <c r="H401" s="9">
        <v>53480</v>
      </c>
      <c r="I401" s="10">
        <v>334953.97352238203</v>
      </c>
    </row>
    <row r="402" spans="1:9" s="34" customFormat="1" ht="18" x14ac:dyDescent="0.25">
      <c r="A402" s="13">
        <v>45</v>
      </c>
      <c r="B402" s="72" t="s">
        <v>26</v>
      </c>
      <c r="C402" s="8">
        <v>42222306</v>
      </c>
      <c r="D402" s="46" t="s">
        <v>627</v>
      </c>
      <c r="E402" s="47" t="s">
        <v>628</v>
      </c>
      <c r="F402" s="12" t="s">
        <v>10</v>
      </c>
      <c r="G402" s="9"/>
      <c r="H402" s="9"/>
      <c r="I402" s="10"/>
    </row>
    <row r="403" spans="1:9" s="34" customFormat="1" ht="18" x14ac:dyDescent="0.25">
      <c r="A403" s="13">
        <v>46</v>
      </c>
      <c r="B403" s="72" t="s">
        <v>26</v>
      </c>
      <c r="C403" s="8">
        <v>42222306</v>
      </c>
      <c r="D403" s="48" t="s">
        <v>629</v>
      </c>
      <c r="E403" s="49" t="s">
        <v>630</v>
      </c>
      <c r="F403" s="12" t="s">
        <v>10</v>
      </c>
      <c r="G403" s="9"/>
      <c r="H403" s="9"/>
      <c r="I403" s="10"/>
    </row>
    <row r="404" spans="1:9" s="34" customFormat="1" ht="36" x14ac:dyDescent="0.15">
      <c r="A404" s="13">
        <v>47</v>
      </c>
      <c r="B404" s="72" t="s">
        <v>26</v>
      </c>
      <c r="C404" s="8">
        <v>42222306</v>
      </c>
      <c r="D404" s="50" t="s">
        <v>631</v>
      </c>
      <c r="E404" s="51" t="s">
        <v>631</v>
      </c>
      <c r="F404" s="12" t="s">
        <v>138</v>
      </c>
      <c r="G404" s="9"/>
      <c r="H404" s="9"/>
      <c r="I404" s="10"/>
    </row>
    <row r="405" spans="1:9" s="34" customFormat="1" ht="36" x14ac:dyDescent="0.15">
      <c r="A405" s="13">
        <v>48</v>
      </c>
      <c r="B405" s="72" t="s">
        <v>26</v>
      </c>
      <c r="C405" s="8">
        <v>42222306</v>
      </c>
      <c r="D405" s="50" t="s">
        <v>632</v>
      </c>
      <c r="E405" s="51" t="s">
        <v>632</v>
      </c>
      <c r="F405" s="12" t="s">
        <v>138</v>
      </c>
      <c r="G405" s="9"/>
      <c r="H405" s="9"/>
      <c r="I405" s="10"/>
    </row>
    <row r="406" spans="1:9" s="34" customFormat="1" ht="36" x14ac:dyDescent="0.15">
      <c r="A406" s="13">
        <v>49</v>
      </c>
      <c r="B406" s="72" t="s">
        <v>26</v>
      </c>
      <c r="C406" s="8">
        <v>42222306</v>
      </c>
      <c r="D406" s="50" t="s">
        <v>633</v>
      </c>
      <c r="E406" s="51" t="s">
        <v>633</v>
      </c>
      <c r="F406" s="12" t="s">
        <v>138</v>
      </c>
      <c r="G406" s="9"/>
      <c r="H406" s="9"/>
      <c r="I406" s="10"/>
    </row>
    <row r="407" spans="1:9" s="34" customFormat="1" ht="36" x14ac:dyDescent="0.15">
      <c r="A407" s="13">
        <v>50</v>
      </c>
      <c r="B407" s="72" t="s">
        <v>26</v>
      </c>
      <c r="C407" s="8">
        <v>42222306</v>
      </c>
      <c r="D407" s="50" t="s">
        <v>634</v>
      </c>
      <c r="E407" s="51" t="s">
        <v>634</v>
      </c>
      <c r="F407" s="12" t="s">
        <v>10</v>
      </c>
      <c r="G407" s="9"/>
      <c r="H407" s="9"/>
      <c r="I407" s="10"/>
    </row>
    <row r="408" spans="1:9" s="34" customFormat="1" ht="13.5" customHeight="1" x14ac:dyDescent="0.15">
      <c r="A408" s="13"/>
      <c r="B408" s="72"/>
      <c r="C408" s="8"/>
      <c r="D408" s="50"/>
      <c r="E408" s="51"/>
      <c r="F408" s="12"/>
      <c r="G408" s="9"/>
      <c r="H408" s="9"/>
      <c r="I408" s="10"/>
    </row>
    <row r="409" spans="1:9" s="34" customFormat="1" ht="18" x14ac:dyDescent="0.25">
      <c r="A409" s="20" t="s">
        <v>914</v>
      </c>
      <c r="B409" s="114" t="s">
        <v>635</v>
      </c>
      <c r="C409" s="114"/>
      <c r="D409" s="114"/>
      <c r="E409" s="114"/>
      <c r="F409" s="69" t="s">
        <v>321</v>
      </c>
      <c r="G409" s="115" t="s">
        <v>1088</v>
      </c>
      <c r="H409" s="115"/>
      <c r="I409" s="115"/>
    </row>
    <row r="410" spans="1:9" s="34" customFormat="1" ht="27" x14ac:dyDescent="0.25">
      <c r="A410" s="3" t="s">
        <v>2</v>
      </c>
      <c r="B410" s="3" t="s">
        <v>3</v>
      </c>
      <c r="C410" s="4" t="s">
        <v>824</v>
      </c>
      <c r="D410" s="4" t="s">
        <v>4</v>
      </c>
      <c r="E410" s="4" t="s">
        <v>148</v>
      </c>
      <c r="F410" s="4" t="s">
        <v>6</v>
      </c>
      <c r="G410" s="5" t="s">
        <v>7</v>
      </c>
      <c r="H410" s="5" t="s">
        <v>8</v>
      </c>
      <c r="I410" s="5" t="s">
        <v>9</v>
      </c>
    </row>
    <row r="411" spans="1:9" s="34" customFormat="1" ht="36" x14ac:dyDescent="0.25">
      <c r="A411" s="13">
        <v>1</v>
      </c>
      <c r="B411" s="11">
        <v>1196460022</v>
      </c>
      <c r="C411" s="12">
        <v>42295300</v>
      </c>
      <c r="D411" s="17" t="s">
        <v>636</v>
      </c>
      <c r="E411" s="19" t="s">
        <v>637</v>
      </c>
      <c r="F411" s="12" t="s">
        <v>138</v>
      </c>
      <c r="G411" s="9">
        <v>3266323.3207</v>
      </c>
      <c r="H411" s="9">
        <v>620601</v>
      </c>
      <c r="I411" s="10">
        <v>3886924.3207</v>
      </c>
    </row>
    <row r="412" spans="1:9" s="34" customFormat="1" ht="36" x14ac:dyDescent="0.25">
      <c r="A412" s="13">
        <v>2</v>
      </c>
      <c r="B412" s="11">
        <v>1196460046</v>
      </c>
      <c r="C412" s="12">
        <v>42295300</v>
      </c>
      <c r="D412" s="17" t="s">
        <v>638</v>
      </c>
      <c r="E412" s="19" t="s">
        <v>639</v>
      </c>
      <c r="F412" s="12" t="s">
        <v>138</v>
      </c>
      <c r="G412" s="9">
        <v>2610817.6114000003</v>
      </c>
      <c r="H412" s="9">
        <v>496055</v>
      </c>
      <c r="I412" s="10">
        <v>3106872.6114000003</v>
      </c>
    </row>
    <row r="413" spans="1:9" s="34" customFormat="1" ht="36" x14ac:dyDescent="0.25">
      <c r="A413" s="13">
        <v>3</v>
      </c>
      <c r="B413" s="11">
        <v>1196460047</v>
      </c>
      <c r="C413" s="12">
        <v>42295300</v>
      </c>
      <c r="D413" s="17" t="s">
        <v>640</v>
      </c>
      <c r="E413" s="19" t="s">
        <v>641</v>
      </c>
      <c r="F413" s="12" t="s">
        <v>138</v>
      </c>
      <c r="G413" s="9">
        <v>16194912.848740002</v>
      </c>
      <c r="H413" s="9">
        <v>3077033</v>
      </c>
      <c r="I413" s="10">
        <v>19271945.848740004</v>
      </c>
    </row>
    <row r="414" spans="1:9" ht="36" x14ac:dyDescent="0.25">
      <c r="A414" s="13">
        <v>4</v>
      </c>
      <c r="B414" s="11">
        <v>1196460408</v>
      </c>
      <c r="C414" s="12">
        <v>42295300</v>
      </c>
      <c r="D414" s="17" t="s">
        <v>642</v>
      </c>
      <c r="E414" s="19" t="s">
        <v>642</v>
      </c>
      <c r="F414" s="12" t="s">
        <v>469</v>
      </c>
      <c r="G414" s="9">
        <v>1665096.5538800003</v>
      </c>
      <c r="H414" s="9">
        <v>316368</v>
      </c>
      <c r="I414" s="10">
        <v>1981464.5538800003</v>
      </c>
    </row>
    <row r="415" spans="1:9" ht="27" x14ac:dyDescent="0.25">
      <c r="A415" s="13">
        <v>5</v>
      </c>
      <c r="B415" s="11">
        <v>1196460702</v>
      </c>
      <c r="C415" s="12">
        <v>42295300</v>
      </c>
      <c r="D415" s="17" t="s">
        <v>643</v>
      </c>
      <c r="E415" s="19" t="s">
        <v>644</v>
      </c>
      <c r="F415" s="12" t="s">
        <v>138</v>
      </c>
      <c r="G415" s="9">
        <v>1647623.12476748</v>
      </c>
      <c r="H415" s="9">
        <v>313048</v>
      </c>
      <c r="I415" s="10">
        <v>1960671.12476748</v>
      </c>
    </row>
    <row r="416" spans="1:9" s="34" customFormat="1" ht="13.5" customHeight="1" x14ac:dyDescent="0.15">
      <c r="A416" s="13"/>
      <c r="B416" s="72"/>
      <c r="C416" s="8"/>
      <c r="D416" s="50"/>
      <c r="E416" s="51"/>
      <c r="F416" s="12"/>
      <c r="G416" s="9"/>
      <c r="H416" s="9"/>
      <c r="I416" s="10"/>
    </row>
    <row r="417" spans="1:10" s="34" customFormat="1" ht="13.5" customHeight="1" x14ac:dyDescent="0.25">
      <c r="A417" s="20" t="s">
        <v>919</v>
      </c>
      <c r="B417" s="114" t="s">
        <v>645</v>
      </c>
      <c r="C417" s="114"/>
      <c r="D417" s="114"/>
      <c r="E417" s="114"/>
      <c r="F417" s="69" t="s">
        <v>121</v>
      </c>
      <c r="G417" s="115"/>
      <c r="H417" s="115"/>
      <c r="I417" s="115"/>
    </row>
    <row r="418" spans="1:10" s="34" customFormat="1" ht="27" x14ac:dyDescent="0.25">
      <c r="A418" s="3" t="s">
        <v>2</v>
      </c>
      <c r="B418" s="3" t="s">
        <v>3</v>
      </c>
      <c r="C418" s="4" t="s">
        <v>824</v>
      </c>
      <c r="D418" s="4" t="s">
        <v>4</v>
      </c>
      <c r="E418" s="4" t="s">
        <v>148</v>
      </c>
      <c r="F418" s="4" t="s">
        <v>6</v>
      </c>
      <c r="G418" s="5" t="s">
        <v>7</v>
      </c>
      <c r="H418" s="5" t="s">
        <v>8</v>
      </c>
      <c r="I418" s="5" t="s">
        <v>9</v>
      </c>
    </row>
    <row r="419" spans="1:10" s="34" customFormat="1" ht="27" x14ac:dyDescent="0.25">
      <c r="A419" s="13">
        <v>1</v>
      </c>
      <c r="B419" s="24">
        <v>1196490223</v>
      </c>
      <c r="C419" s="41" t="s">
        <v>646</v>
      </c>
      <c r="D419" s="24" t="s">
        <v>647</v>
      </c>
      <c r="E419" s="24" t="s">
        <v>647</v>
      </c>
      <c r="F419" s="12" t="s">
        <v>10</v>
      </c>
      <c r="G419" s="9"/>
      <c r="H419" s="9"/>
      <c r="I419" s="10"/>
    </row>
    <row r="420" spans="1:10" s="34" customFormat="1" ht="27" x14ac:dyDescent="0.25">
      <c r="A420" s="13">
        <v>2</v>
      </c>
      <c r="B420" s="24">
        <v>1196490139</v>
      </c>
      <c r="C420" s="41" t="s">
        <v>646</v>
      </c>
      <c r="D420" s="24" t="s">
        <v>648</v>
      </c>
      <c r="E420" s="24" t="s">
        <v>648</v>
      </c>
      <c r="F420" s="12" t="s">
        <v>10</v>
      </c>
      <c r="G420" s="9"/>
      <c r="H420" s="9"/>
      <c r="I420" s="10"/>
    </row>
    <row r="421" spans="1:10" ht="15" customHeight="1" x14ac:dyDescent="0.25">
      <c r="A421" s="90"/>
      <c r="B421" s="27"/>
      <c r="C421" s="71"/>
      <c r="D421" s="71"/>
      <c r="E421" s="21"/>
      <c r="F421" s="16"/>
      <c r="G421" s="92"/>
      <c r="H421" s="52"/>
      <c r="I421" s="10"/>
    </row>
    <row r="422" spans="1:10" s="34" customFormat="1" ht="13.5" customHeight="1" x14ac:dyDescent="0.25">
      <c r="A422" s="20" t="s">
        <v>922</v>
      </c>
      <c r="B422" s="114" t="s">
        <v>649</v>
      </c>
      <c r="C422" s="114"/>
      <c r="D422" s="114"/>
      <c r="E422" s="114"/>
      <c r="F422" s="69" t="s">
        <v>650</v>
      </c>
      <c r="G422" s="115" t="s">
        <v>1089</v>
      </c>
      <c r="H422" s="115"/>
      <c r="I422" s="115"/>
    </row>
    <row r="423" spans="1:10" s="34" customFormat="1" ht="27" x14ac:dyDescent="0.25">
      <c r="A423" s="3" t="s">
        <v>2</v>
      </c>
      <c r="B423" s="3" t="s">
        <v>3</v>
      </c>
      <c r="C423" s="4" t="s">
        <v>824</v>
      </c>
      <c r="D423" s="4" t="s">
        <v>4</v>
      </c>
      <c r="E423" s="4" t="s">
        <v>148</v>
      </c>
      <c r="F423" s="4" t="s">
        <v>6</v>
      </c>
      <c r="G423" s="5" t="s">
        <v>7</v>
      </c>
      <c r="H423" s="5" t="s">
        <v>8</v>
      </c>
      <c r="I423" s="5" t="s">
        <v>9</v>
      </c>
    </row>
    <row r="424" spans="1:10" s="34" customFormat="1" ht="45" x14ac:dyDescent="0.25">
      <c r="A424" s="13">
        <v>1</v>
      </c>
      <c r="B424" s="11">
        <v>1186220809</v>
      </c>
      <c r="C424" s="8">
        <v>42295900</v>
      </c>
      <c r="D424" s="17" t="s">
        <v>651</v>
      </c>
      <c r="E424" s="18" t="s">
        <v>652</v>
      </c>
      <c r="F424" s="12" t="s">
        <v>10</v>
      </c>
      <c r="G424" s="9">
        <f>350200*1.1312</f>
        <v>396146.24</v>
      </c>
      <c r="H424" s="9">
        <v>0</v>
      </c>
      <c r="I424" s="10">
        <f>+G424+H424</f>
        <v>396146.24</v>
      </c>
    </row>
    <row r="425" spans="1:10" ht="15" customHeight="1" x14ac:dyDescent="0.25">
      <c r="A425" s="90"/>
      <c r="B425" s="27"/>
      <c r="C425" s="71"/>
      <c r="D425" s="71"/>
      <c r="E425" s="21"/>
      <c r="F425" s="16"/>
      <c r="G425" s="92"/>
      <c r="H425" s="52"/>
      <c r="I425" s="10"/>
    </row>
    <row r="426" spans="1:10" s="34" customFormat="1" ht="18" x14ac:dyDescent="0.25">
      <c r="A426" s="20" t="s">
        <v>181</v>
      </c>
      <c r="B426" s="114" t="s">
        <v>653</v>
      </c>
      <c r="C426" s="114"/>
      <c r="D426" s="114"/>
      <c r="E426" s="114"/>
      <c r="F426" s="69" t="s">
        <v>321</v>
      </c>
      <c r="G426" s="115" t="s">
        <v>1036</v>
      </c>
      <c r="H426" s="115"/>
      <c r="I426" s="115"/>
    </row>
    <row r="427" spans="1:10" s="34" customFormat="1" ht="27" x14ac:dyDescent="0.25">
      <c r="A427" s="3" t="s">
        <v>2</v>
      </c>
      <c r="B427" s="3" t="s">
        <v>3</v>
      </c>
      <c r="C427" s="4" t="s">
        <v>824</v>
      </c>
      <c r="D427" s="4" t="s">
        <v>4</v>
      </c>
      <c r="E427" s="4" t="s">
        <v>148</v>
      </c>
      <c r="F427" s="4" t="s">
        <v>6</v>
      </c>
      <c r="G427" s="5" t="s">
        <v>7</v>
      </c>
      <c r="H427" s="5" t="s">
        <v>8</v>
      </c>
      <c r="I427" s="5" t="s">
        <v>9</v>
      </c>
    </row>
    <row r="428" spans="1:10" s="34" customFormat="1" ht="27" x14ac:dyDescent="0.25">
      <c r="A428" s="13">
        <v>1</v>
      </c>
      <c r="B428" s="16" t="s">
        <v>316</v>
      </c>
      <c r="C428" s="24">
        <v>42295905</v>
      </c>
      <c r="D428" s="23" t="s">
        <v>654</v>
      </c>
      <c r="E428" s="24" t="s">
        <v>655</v>
      </c>
      <c r="F428" s="12" t="s">
        <v>10</v>
      </c>
      <c r="G428" s="9"/>
      <c r="H428" s="9"/>
      <c r="I428" s="10"/>
    </row>
    <row r="429" spans="1:10" s="34" customFormat="1" ht="27" x14ac:dyDescent="0.25">
      <c r="A429" s="13">
        <v>2</v>
      </c>
      <c r="B429" s="16" t="s">
        <v>316</v>
      </c>
      <c r="C429" s="24">
        <v>42295905</v>
      </c>
      <c r="D429" s="23" t="s">
        <v>656</v>
      </c>
      <c r="E429" s="24" t="s">
        <v>657</v>
      </c>
      <c r="F429" s="12" t="s">
        <v>10</v>
      </c>
      <c r="G429" s="9"/>
      <c r="H429" s="9"/>
      <c r="I429" s="10"/>
    </row>
    <row r="430" spans="1:10" s="34" customFormat="1" ht="45" x14ac:dyDescent="0.25">
      <c r="A430" s="13">
        <v>3</v>
      </c>
      <c r="B430" s="27">
        <v>1196420125</v>
      </c>
      <c r="C430" s="24">
        <v>42295905</v>
      </c>
      <c r="D430" s="23" t="s">
        <v>658</v>
      </c>
      <c r="E430" s="24" t="s">
        <v>659</v>
      </c>
      <c r="F430" s="12" t="s">
        <v>10</v>
      </c>
      <c r="G430" s="9">
        <v>1986948.110195535</v>
      </c>
      <c r="H430" s="9">
        <v>0</v>
      </c>
      <c r="I430" s="10">
        <f>+G430+H430</f>
        <v>1986948.110195535</v>
      </c>
      <c r="J430" s="104"/>
    </row>
    <row r="431" spans="1:10" s="34" customFormat="1" ht="45" x14ac:dyDescent="0.25">
      <c r="A431" s="13">
        <v>4</v>
      </c>
      <c r="B431" s="53">
        <v>1196420126</v>
      </c>
      <c r="C431" s="24">
        <v>42295905</v>
      </c>
      <c r="D431" s="23" t="s">
        <v>660</v>
      </c>
      <c r="E431" s="24" t="s">
        <v>661</v>
      </c>
      <c r="F431" s="12" t="s">
        <v>10</v>
      </c>
      <c r="G431" s="9">
        <v>1876858.1263080381</v>
      </c>
      <c r="H431" s="9">
        <v>0</v>
      </c>
      <c r="I431" s="10">
        <f t="shared" ref="I431:I438" si="2">+G431+H431</f>
        <v>1876858.1263080381</v>
      </c>
      <c r="J431" s="104"/>
    </row>
    <row r="432" spans="1:10" s="34" customFormat="1" ht="45" x14ac:dyDescent="0.25">
      <c r="A432" s="13">
        <v>5</v>
      </c>
      <c r="B432" s="53">
        <v>1196420127</v>
      </c>
      <c r="C432" s="24">
        <v>42295905</v>
      </c>
      <c r="D432" s="23" t="s">
        <v>662</v>
      </c>
      <c r="E432" s="24" t="s">
        <v>663</v>
      </c>
      <c r="F432" s="12" t="s">
        <v>10</v>
      </c>
      <c r="G432" s="9">
        <v>1349434.4534708087</v>
      </c>
      <c r="H432" s="9">
        <v>0</v>
      </c>
      <c r="I432" s="10">
        <f t="shared" si="2"/>
        <v>1349434.4534708087</v>
      </c>
      <c r="J432" s="104"/>
    </row>
    <row r="433" spans="1:10" s="34" customFormat="1" ht="45" x14ac:dyDescent="0.25">
      <c r="A433" s="13">
        <v>6</v>
      </c>
      <c r="B433" s="53">
        <v>1196420128</v>
      </c>
      <c r="C433" s="24">
        <v>42295905</v>
      </c>
      <c r="D433" s="23" t="s">
        <v>664</v>
      </c>
      <c r="E433" s="24" t="s">
        <v>665</v>
      </c>
      <c r="F433" s="12" t="s">
        <v>10</v>
      </c>
      <c r="G433" s="9">
        <v>1457325.1333685941</v>
      </c>
      <c r="H433" s="9">
        <v>0</v>
      </c>
      <c r="I433" s="10">
        <f t="shared" si="2"/>
        <v>1457325.1333685941</v>
      </c>
      <c r="J433" s="104"/>
    </row>
    <row r="434" spans="1:10" s="34" customFormat="1" ht="45" x14ac:dyDescent="0.25">
      <c r="A434" s="13">
        <v>7</v>
      </c>
      <c r="B434" s="53">
        <v>1196420129</v>
      </c>
      <c r="C434" s="24">
        <v>42295905</v>
      </c>
      <c r="D434" s="23" t="s">
        <v>666</v>
      </c>
      <c r="E434" s="24" t="s">
        <v>667</v>
      </c>
      <c r="F434" s="12" t="s">
        <v>10</v>
      </c>
      <c r="G434" s="9">
        <v>2009342.2293415463</v>
      </c>
      <c r="H434" s="9">
        <v>0</v>
      </c>
      <c r="I434" s="10">
        <f t="shared" si="2"/>
        <v>2009342.2293415463</v>
      </c>
      <c r="J434" s="104"/>
    </row>
    <row r="435" spans="1:10" s="34" customFormat="1" ht="36" x14ac:dyDescent="0.25">
      <c r="A435" s="13">
        <v>8</v>
      </c>
      <c r="B435" s="8">
        <v>1196420130</v>
      </c>
      <c r="C435" s="12">
        <v>42295905</v>
      </c>
      <c r="D435" s="14" t="s">
        <v>668</v>
      </c>
      <c r="E435" s="12" t="s">
        <v>669</v>
      </c>
      <c r="F435" s="12" t="s">
        <v>10</v>
      </c>
      <c r="G435" s="9">
        <v>1223417.0892349884</v>
      </c>
      <c r="H435" s="9">
        <v>0</v>
      </c>
      <c r="I435" s="10">
        <f t="shared" si="2"/>
        <v>1223417.0892349884</v>
      </c>
      <c r="J435" s="104"/>
    </row>
    <row r="436" spans="1:10" s="34" customFormat="1" ht="36" x14ac:dyDescent="0.25">
      <c r="A436" s="13">
        <v>9</v>
      </c>
      <c r="B436" s="8">
        <v>1196420131</v>
      </c>
      <c r="C436" s="12">
        <v>42295905</v>
      </c>
      <c r="D436" s="14" t="s">
        <v>670</v>
      </c>
      <c r="E436" s="12" t="s">
        <v>671</v>
      </c>
      <c r="F436" s="12" t="s">
        <v>10</v>
      </c>
      <c r="G436" s="9">
        <v>1396824.0596499585</v>
      </c>
      <c r="H436" s="9">
        <v>0</v>
      </c>
      <c r="I436" s="10">
        <f t="shared" si="2"/>
        <v>1396824.0596499585</v>
      </c>
      <c r="J436" s="104"/>
    </row>
    <row r="437" spans="1:10" s="34" customFormat="1" ht="36" x14ac:dyDescent="0.25">
      <c r="A437" s="13">
        <v>10</v>
      </c>
      <c r="B437" s="12">
        <v>1196420112</v>
      </c>
      <c r="C437" s="12">
        <v>42295905</v>
      </c>
      <c r="D437" s="14" t="s">
        <v>672</v>
      </c>
      <c r="E437" s="12" t="s">
        <v>673</v>
      </c>
      <c r="F437" s="12" t="s">
        <v>10</v>
      </c>
      <c r="G437" s="9">
        <v>1396824.0596499585</v>
      </c>
      <c r="H437" s="9">
        <v>0</v>
      </c>
      <c r="I437" s="10">
        <f t="shared" si="2"/>
        <v>1396824.0596499585</v>
      </c>
      <c r="J437" s="104"/>
    </row>
    <row r="438" spans="1:10" s="34" customFormat="1" ht="36" x14ac:dyDescent="0.25">
      <c r="A438" s="13">
        <v>11</v>
      </c>
      <c r="B438" s="8">
        <v>1196420132</v>
      </c>
      <c r="C438" s="12">
        <v>42295905</v>
      </c>
      <c r="D438" s="14" t="s">
        <v>674</v>
      </c>
      <c r="E438" s="12" t="s">
        <v>675</v>
      </c>
      <c r="F438" s="12" t="s">
        <v>10</v>
      </c>
      <c r="G438" s="9">
        <v>1396824.0596499585</v>
      </c>
      <c r="H438" s="9">
        <v>0</v>
      </c>
      <c r="I438" s="10">
        <f t="shared" si="2"/>
        <v>1396824.0596499585</v>
      </c>
      <c r="J438" s="104"/>
    </row>
    <row r="439" spans="1:10" ht="15" customHeight="1" x14ac:dyDescent="0.25">
      <c r="A439" s="90"/>
      <c r="B439" s="27"/>
      <c r="C439" s="71"/>
      <c r="D439" s="71"/>
      <c r="E439" s="21"/>
      <c r="F439" s="16"/>
      <c r="G439" s="92"/>
      <c r="H439" s="52"/>
      <c r="I439" s="10"/>
    </row>
    <row r="440" spans="1:10" s="34" customFormat="1" ht="13.5" customHeight="1" x14ac:dyDescent="0.25">
      <c r="A440" s="40" t="s">
        <v>182</v>
      </c>
      <c r="B440" s="114" t="s">
        <v>676</v>
      </c>
      <c r="C440" s="114"/>
      <c r="D440" s="114"/>
      <c r="E440" s="114"/>
      <c r="F440" s="69" t="s">
        <v>329</v>
      </c>
      <c r="G440" s="115" t="s">
        <v>1036</v>
      </c>
      <c r="H440" s="115"/>
      <c r="I440" s="115"/>
    </row>
    <row r="441" spans="1:10" s="34" customFormat="1" ht="27" x14ac:dyDescent="0.25">
      <c r="A441" s="3" t="s">
        <v>2</v>
      </c>
      <c r="B441" s="3" t="s">
        <v>3</v>
      </c>
      <c r="C441" s="4" t="s">
        <v>824</v>
      </c>
      <c r="D441" s="4" t="s">
        <v>4</v>
      </c>
      <c r="E441" s="4" t="s">
        <v>148</v>
      </c>
      <c r="F441" s="4" t="s">
        <v>6</v>
      </c>
      <c r="G441" s="5" t="s">
        <v>7</v>
      </c>
      <c r="H441" s="5" t="s">
        <v>8</v>
      </c>
      <c r="I441" s="5" t="s">
        <v>9</v>
      </c>
    </row>
    <row r="442" spans="1:10" s="34" customFormat="1" ht="45" x14ac:dyDescent="0.25">
      <c r="A442" s="13">
        <v>1</v>
      </c>
      <c r="B442" s="8">
        <v>1196490293</v>
      </c>
      <c r="C442" s="12">
        <v>42295513</v>
      </c>
      <c r="D442" s="17" t="s">
        <v>677</v>
      </c>
      <c r="E442" s="18" t="s">
        <v>678</v>
      </c>
      <c r="F442" s="8" t="s">
        <v>10</v>
      </c>
      <c r="G442" s="9">
        <v>5568360.6548977802</v>
      </c>
      <c r="H442" s="9">
        <v>0</v>
      </c>
      <c r="I442" s="10">
        <f>+G442+H442</f>
        <v>5568360.6548977802</v>
      </c>
      <c r="J442" s="104"/>
    </row>
    <row r="443" spans="1:10" s="34" customFormat="1" ht="45" x14ac:dyDescent="0.25">
      <c r="A443" s="13">
        <v>2</v>
      </c>
      <c r="B443" s="8">
        <v>1196490771</v>
      </c>
      <c r="C443" s="12">
        <v>42295513</v>
      </c>
      <c r="D443" s="17" t="s">
        <v>679</v>
      </c>
      <c r="E443" s="18" t="s">
        <v>680</v>
      </c>
      <c r="F443" s="8" t="s">
        <v>10</v>
      </c>
      <c r="G443" s="9">
        <v>971297.05800043512</v>
      </c>
      <c r="H443" s="9">
        <v>0</v>
      </c>
      <c r="I443" s="10">
        <f t="shared" ref="I443:I446" si="3">+G443+H443</f>
        <v>971297.05800043512</v>
      </c>
      <c r="J443" s="104"/>
    </row>
    <row r="444" spans="1:10" s="34" customFormat="1" ht="27" x14ac:dyDescent="0.25">
      <c r="A444" s="13">
        <v>3</v>
      </c>
      <c r="B444" s="8">
        <v>1196490774</v>
      </c>
      <c r="C444" s="12">
        <v>42295513</v>
      </c>
      <c r="D444" s="17" t="s">
        <v>883</v>
      </c>
      <c r="E444" s="18" t="s">
        <v>681</v>
      </c>
      <c r="F444" s="8" t="s">
        <v>10</v>
      </c>
      <c r="G444" s="9">
        <v>3832474.8931209184</v>
      </c>
      <c r="H444" s="9">
        <v>0</v>
      </c>
      <c r="I444" s="10">
        <f t="shared" si="3"/>
        <v>3832474.8931209184</v>
      </c>
      <c r="J444" s="104"/>
    </row>
    <row r="445" spans="1:10" s="34" customFormat="1" ht="18" x14ac:dyDescent="0.25">
      <c r="A445" s="13">
        <v>4</v>
      </c>
      <c r="B445" s="8">
        <v>1196490874</v>
      </c>
      <c r="C445" s="12">
        <v>42295513</v>
      </c>
      <c r="D445" s="17" t="s">
        <v>884</v>
      </c>
      <c r="E445" s="18" t="s">
        <v>885</v>
      </c>
      <c r="F445" s="8" t="s">
        <v>10</v>
      </c>
      <c r="G445" s="9">
        <v>3832474.8931209184</v>
      </c>
      <c r="H445" s="9">
        <v>0</v>
      </c>
      <c r="I445" s="10">
        <f t="shared" si="3"/>
        <v>3832474.8931209184</v>
      </c>
      <c r="J445" s="104"/>
    </row>
    <row r="446" spans="1:10" s="34" customFormat="1" ht="18" x14ac:dyDescent="0.25">
      <c r="A446" s="13">
        <v>5</v>
      </c>
      <c r="B446" s="8">
        <v>1196490775</v>
      </c>
      <c r="C446" s="12">
        <v>42295513</v>
      </c>
      <c r="D446" s="17" t="s">
        <v>886</v>
      </c>
      <c r="E446" s="18" t="s">
        <v>682</v>
      </c>
      <c r="F446" s="8" t="s">
        <v>10</v>
      </c>
      <c r="G446" s="9">
        <v>971297.05800043512</v>
      </c>
      <c r="H446" s="9">
        <v>0</v>
      </c>
      <c r="I446" s="10">
        <f t="shared" si="3"/>
        <v>971297.05800043512</v>
      </c>
      <c r="J446" s="104"/>
    </row>
    <row r="447" spans="1:10" ht="15" customHeight="1" x14ac:dyDescent="0.25">
      <c r="A447" s="90"/>
      <c r="B447" s="27"/>
      <c r="C447" s="71"/>
      <c r="D447" s="71"/>
      <c r="E447" s="21"/>
      <c r="F447" s="16"/>
      <c r="G447" s="92"/>
      <c r="H447" s="52"/>
      <c r="I447" s="10"/>
    </row>
    <row r="448" spans="1:10" s="34" customFormat="1" ht="13.5" customHeight="1" x14ac:dyDescent="0.25">
      <c r="A448" s="20" t="s">
        <v>183</v>
      </c>
      <c r="B448" s="114" t="s">
        <v>683</v>
      </c>
      <c r="C448" s="114"/>
      <c r="D448" s="114"/>
      <c r="E448" s="114"/>
      <c r="F448" s="69" t="s">
        <v>120</v>
      </c>
      <c r="G448" s="115" t="s">
        <v>1036</v>
      </c>
      <c r="H448" s="115"/>
      <c r="I448" s="115"/>
    </row>
    <row r="449" spans="1:9" s="34" customFormat="1" ht="27" x14ac:dyDescent="0.25">
      <c r="A449" s="3" t="s">
        <v>2</v>
      </c>
      <c r="B449" s="3" t="s">
        <v>3</v>
      </c>
      <c r="C449" s="4" t="s">
        <v>824</v>
      </c>
      <c r="D449" s="4" t="s">
        <v>4</v>
      </c>
      <c r="E449" s="4" t="s">
        <v>148</v>
      </c>
      <c r="F449" s="4" t="s">
        <v>6</v>
      </c>
      <c r="G449" s="5" t="s">
        <v>7</v>
      </c>
      <c r="H449" s="5" t="s">
        <v>8</v>
      </c>
      <c r="I449" s="5" t="s">
        <v>9</v>
      </c>
    </row>
    <row r="450" spans="1:9" s="34" customFormat="1" ht="45" x14ac:dyDescent="0.25">
      <c r="A450" s="13">
        <v>1</v>
      </c>
      <c r="B450" s="7">
        <v>1186220253</v>
      </c>
      <c r="C450" s="12" t="s">
        <v>868</v>
      </c>
      <c r="D450" s="44" t="s">
        <v>683</v>
      </c>
      <c r="E450" s="55" t="s">
        <v>684</v>
      </c>
      <c r="F450" s="16" t="s">
        <v>10</v>
      </c>
      <c r="G450" s="9">
        <v>2460465.9036148884</v>
      </c>
      <c r="H450" s="9">
        <v>467489</v>
      </c>
      <c r="I450" s="10">
        <v>2927954.9036148884</v>
      </c>
    </row>
    <row r="451" spans="1:9" ht="15" customHeight="1" x14ac:dyDescent="0.25">
      <c r="A451" s="90"/>
      <c r="B451" s="27"/>
      <c r="C451" s="71"/>
      <c r="D451" s="71"/>
      <c r="E451" s="21"/>
      <c r="F451" s="16"/>
      <c r="G451" s="92"/>
      <c r="H451" s="52"/>
      <c r="I451" s="10"/>
    </row>
    <row r="452" spans="1:9" s="34" customFormat="1" ht="13.5" customHeight="1" x14ac:dyDescent="0.25">
      <c r="A452" s="20" t="s">
        <v>222</v>
      </c>
      <c r="B452" s="114" t="s">
        <v>685</v>
      </c>
      <c r="C452" s="114"/>
      <c r="D452" s="114"/>
      <c r="E452" s="114"/>
      <c r="F452" s="69" t="s">
        <v>173</v>
      </c>
      <c r="G452" s="115" t="s">
        <v>1090</v>
      </c>
      <c r="H452" s="115"/>
      <c r="I452" s="115"/>
    </row>
    <row r="453" spans="1:9" s="34" customFormat="1" ht="27" x14ac:dyDescent="0.25">
      <c r="A453" s="3" t="s">
        <v>2</v>
      </c>
      <c r="B453" s="3" t="s">
        <v>3</v>
      </c>
      <c r="C453" s="4" t="s">
        <v>824</v>
      </c>
      <c r="D453" s="4" t="s">
        <v>4</v>
      </c>
      <c r="E453" s="4" t="s">
        <v>148</v>
      </c>
      <c r="F453" s="4" t="s">
        <v>6</v>
      </c>
      <c r="G453" s="5" t="s">
        <v>7</v>
      </c>
      <c r="H453" s="5" t="s">
        <v>8</v>
      </c>
      <c r="I453" s="5" t="s">
        <v>9</v>
      </c>
    </row>
    <row r="454" spans="1:9" s="34" customFormat="1" ht="18" x14ac:dyDescent="0.25">
      <c r="A454" s="13">
        <v>1</v>
      </c>
      <c r="B454" s="13">
        <v>1186220240</v>
      </c>
      <c r="C454" s="16" t="s">
        <v>869</v>
      </c>
      <c r="D454" s="44" t="s">
        <v>686</v>
      </c>
      <c r="E454" s="16" t="s">
        <v>687</v>
      </c>
      <c r="F454" s="16" t="s">
        <v>10</v>
      </c>
      <c r="G454" s="9"/>
      <c r="H454" s="9"/>
      <c r="I454" s="10"/>
    </row>
    <row r="455" spans="1:9" s="34" customFormat="1" ht="36" x14ac:dyDescent="0.25">
      <c r="A455" s="13">
        <v>2</v>
      </c>
      <c r="B455" s="13">
        <v>1186290565</v>
      </c>
      <c r="C455" s="16">
        <v>42203405</v>
      </c>
      <c r="D455" s="44" t="s">
        <v>688</v>
      </c>
      <c r="E455" s="16" t="s">
        <v>689</v>
      </c>
      <c r="F455" s="16" t="s">
        <v>10</v>
      </c>
      <c r="G455" s="9">
        <v>2954383</v>
      </c>
      <c r="H455" s="9">
        <v>0</v>
      </c>
      <c r="I455" s="10">
        <v>2954383</v>
      </c>
    </row>
    <row r="456" spans="1:9" s="34" customFormat="1" ht="27" x14ac:dyDescent="0.25">
      <c r="A456" s="13">
        <v>3</v>
      </c>
      <c r="B456" s="13">
        <v>1186290557</v>
      </c>
      <c r="C456" s="16" t="s">
        <v>870</v>
      </c>
      <c r="D456" s="44" t="s">
        <v>690</v>
      </c>
      <c r="E456" s="16" t="s">
        <v>691</v>
      </c>
      <c r="F456" s="16" t="s">
        <v>10</v>
      </c>
      <c r="G456" s="9">
        <v>1698513</v>
      </c>
      <c r="H456" s="9">
        <v>322717</v>
      </c>
      <c r="I456" s="10">
        <v>2021230</v>
      </c>
    </row>
    <row r="457" spans="1:9" s="34" customFormat="1" ht="18" x14ac:dyDescent="0.25">
      <c r="A457" s="13">
        <v>4</v>
      </c>
      <c r="B457" s="13">
        <v>1186290561</v>
      </c>
      <c r="C457" s="16" t="s">
        <v>871</v>
      </c>
      <c r="D457" s="44" t="s">
        <v>692</v>
      </c>
      <c r="E457" s="16" t="s">
        <v>693</v>
      </c>
      <c r="F457" s="16" t="s">
        <v>10</v>
      </c>
      <c r="G457" s="9">
        <v>1338222</v>
      </c>
      <c r="H457" s="9">
        <v>254262</v>
      </c>
      <c r="I457" s="10">
        <v>1592484</v>
      </c>
    </row>
    <row r="458" spans="1:9" s="34" customFormat="1" ht="18" x14ac:dyDescent="0.25">
      <c r="A458" s="13">
        <v>5</v>
      </c>
      <c r="B458" s="13">
        <v>1186220048</v>
      </c>
      <c r="C458" s="16">
        <v>42295905</v>
      </c>
      <c r="D458" s="44" t="s">
        <v>694</v>
      </c>
      <c r="E458" s="16" t="s">
        <v>694</v>
      </c>
      <c r="F458" s="16" t="s">
        <v>10</v>
      </c>
      <c r="G458" s="9">
        <v>2573505</v>
      </c>
      <c r="H458" s="9">
        <v>0</v>
      </c>
      <c r="I458" s="10">
        <v>2573505</v>
      </c>
    </row>
    <row r="459" spans="1:9" s="34" customFormat="1" ht="18" x14ac:dyDescent="0.25">
      <c r="A459" s="13">
        <v>6</v>
      </c>
      <c r="B459" s="13">
        <v>1186290057</v>
      </c>
      <c r="C459" s="16">
        <v>42203406</v>
      </c>
      <c r="D459" s="44" t="s">
        <v>695</v>
      </c>
      <c r="E459" s="16" t="s">
        <v>695</v>
      </c>
      <c r="F459" s="16" t="s">
        <v>10</v>
      </c>
      <c r="G459" s="9">
        <v>1533808</v>
      </c>
      <c r="H459" s="9">
        <v>291424</v>
      </c>
      <c r="I459" s="10">
        <v>1825232</v>
      </c>
    </row>
    <row r="460" spans="1:9" s="34" customFormat="1" ht="27" x14ac:dyDescent="0.25">
      <c r="A460" s="13">
        <v>7</v>
      </c>
      <c r="B460" s="13">
        <v>1186220050</v>
      </c>
      <c r="C460" s="16">
        <v>42296100</v>
      </c>
      <c r="D460" s="44" t="s">
        <v>696</v>
      </c>
      <c r="E460" s="16" t="s">
        <v>697</v>
      </c>
      <c r="F460" s="16" t="s">
        <v>10</v>
      </c>
      <c r="G460" s="9">
        <v>27676445</v>
      </c>
      <c r="H460" s="9">
        <v>5258525</v>
      </c>
      <c r="I460" s="10">
        <v>32934970</v>
      </c>
    </row>
    <row r="461" spans="1:9" ht="15" customHeight="1" x14ac:dyDescent="0.25">
      <c r="A461" s="90"/>
      <c r="B461" s="27"/>
      <c r="C461" s="71"/>
      <c r="D461" s="71"/>
      <c r="E461" s="21"/>
      <c r="F461" s="16"/>
      <c r="G461" s="92"/>
      <c r="H461" s="52"/>
      <c r="I461" s="10"/>
    </row>
    <row r="462" spans="1:9" s="34" customFormat="1" ht="13.5" customHeight="1" x14ac:dyDescent="0.25">
      <c r="A462" s="20" t="s">
        <v>254</v>
      </c>
      <c r="B462" s="114" t="s">
        <v>698</v>
      </c>
      <c r="C462" s="114"/>
      <c r="D462" s="114"/>
      <c r="E462" s="114"/>
      <c r="F462" s="69" t="s">
        <v>120</v>
      </c>
      <c r="G462" s="115" t="s">
        <v>1070</v>
      </c>
      <c r="H462" s="115"/>
      <c r="I462" s="115"/>
    </row>
    <row r="463" spans="1:9" s="34" customFormat="1" ht="27" x14ac:dyDescent="0.25">
      <c r="A463" s="3" t="s">
        <v>2</v>
      </c>
      <c r="B463" s="3" t="s">
        <v>3</v>
      </c>
      <c r="C463" s="4" t="s">
        <v>824</v>
      </c>
      <c r="D463" s="4" t="s">
        <v>4</v>
      </c>
      <c r="E463" s="4" t="s">
        <v>148</v>
      </c>
      <c r="F463" s="4" t="s">
        <v>6</v>
      </c>
      <c r="G463" s="5" t="s">
        <v>7</v>
      </c>
      <c r="H463" s="5" t="s">
        <v>8</v>
      </c>
      <c r="I463" s="5" t="s">
        <v>9</v>
      </c>
    </row>
    <row r="464" spans="1:9" s="34" customFormat="1" ht="18" x14ac:dyDescent="0.25">
      <c r="A464" s="13">
        <v>1</v>
      </c>
      <c r="B464" s="11">
        <v>1186220310</v>
      </c>
      <c r="C464" s="33" t="s">
        <v>872</v>
      </c>
      <c r="D464" s="17" t="s">
        <v>699</v>
      </c>
      <c r="E464" s="19" t="s">
        <v>700</v>
      </c>
      <c r="F464" s="12" t="s">
        <v>10</v>
      </c>
      <c r="G464" s="9">
        <f>101520.309397419*1.1312</f>
        <v>114839.77399036037</v>
      </c>
      <c r="H464" s="9">
        <v>0</v>
      </c>
      <c r="I464" s="10">
        <f>+G464+H464</f>
        <v>114839.77399036037</v>
      </c>
    </row>
    <row r="465" spans="1:9" s="34" customFormat="1" ht="12.75" customHeight="1" x14ac:dyDescent="0.15">
      <c r="A465" s="13"/>
      <c r="B465" s="16"/>
      <c r="C465" s="12"/>
      <c r="D465" s="91"/>
      <c r="E465" s="93"/>
      <c r="F465" s="12"/>
      <c r="G465" s="31"/>
      <c r="H465" s="9"/>
      <c r="I465" s="10"/>
    </row>
    <row r="466" spans="1:9" s="34" customFormat="1" ht="13.5" customHeight="1" x14ac:dyDescent="0.25">
      <c r="A466" s="20" t="s">
        <v>255</v>
      </c>
      <c r="B466" s="114" t="s">
        <v>701</v>
      </c>
      <c r="C466" s="114"/>
      <c r="D466" s="114"/>
      <c r="E466" s="114"/>
      <c r="F466" s="69" t="s">
        <v>120</v>
      </c>
      <c r="G466" s="115" t="s">
        <v>1091</v>
      </c>
      <c r="H466" s="115"/>
      <c r="I466" s="115"/>
    </row>
    <row r="467" spans="1:9" s="34" customFormat="1" ht="27" x14ac:dyDescent="0.25">
      <c r="A467" s="3" t="s">
        <v>2</v>
      </c>
      <c r="B467" s="3" t="s">
        <v>3</v>
      </c>
      <c r="C467" s="4" t="s">
        <v>824</v>
      </c>
      <c r="D467" s="4" t="s">
        <v>4</v>
      </c>
      <c r="E467" s="4" t="s">
        <v>148</v>
      </c>
      <c r="F467" s="4" t="s">
        <v>6</v>
      </c>
      <c r="G467" s="5" t="s">
        <v>7</v>
      </c>
      <c r="H467" s="5" t="s">
        <v>8</v>
      </c>
      <c r="I467" s="5" t="s">
        <v>9</v>
      </c>
    </row>
    <row r="468" spans="1:9" s="34" customFormat="1" ht="27" x14ac:dyDescent="0.25">
      <c r="A468" s="13">
        <v>1</v>
      </c>
      <c r="B468" s="11">
        <v>1196490527</v>
      </c>
      <c r="C468" s="33" t="s">
        <v>872</v>
      </c>
      <c r="D468" s="17" t="s">
        <v>702</v>
      </c>
      <c r="E468" s="18" t="s">
        <v>702</v>
      </c>
      <c r="F468" s="12" t="s">
        <v>13</v>
      </c>
      <c r="G468" s="9">
        <f>53000*1.1312</f>
        <v>59953.599999999999</v>
      </c>
      <c r="H468" s="9">
        <f>+G468*0.19</f>
        <v>11391.183999999999</v>
      </c>
      <c r="I468" s="10">
        <f>+G468+H468</f>
        <v>71344.784</v>
      </c>
    </row>
    <row r="469" spans="1:9" s="34" customFormat="1" ht="27" x14ac:dyDescent="0.25">
      <c r="A469" s="13">
        <v>2</v>
      </c>
      <c r="B469" s="45">
        <v>1197011119</v>
      </c>
      <c r="C469" s="33" t="s">
        <v>872</v>
      </c>
      <c r="D469" s="44" t="s">
        <v>968</v>
      </c>
      <c r="E469" s="28" t="s">
        <v>966</v>
      </c>
      <c r="F469" s="12" t="s">
        <v>13</v>
      </c>
      <c r="G469" s="9">
        <f>50000*1.1312</f>
        <v>56560</v>
      </c>
      <c r="H469" s="9">
        <f>+G469*0.19</f>
        <v>10746.4</v>
      </c>
      <c r="I469" s="10">
        <f>+G469+H469</f>
        <v>67306.399999999994</v>
      </c>
    </row>
    <row r="470" spans="1:9" s="34" customFormat="1" ht="12.75" customHeight="1" x14ac:dyDescent="0.15">
      <c r="A470" s="13"/>
      <c r="B470" s="16"/>
      <c r="C470" s="12"/>
      <c r="D470" s="91"/>
      <c r="E470" s="93"/>
      <c r="F470" s="12"/>
      <c r="G470" s="31"/>
      <c r="H470" s="9"/>
      <c r="I470" s="10"/>
    </row>
    <row r="471" spans="1:9" s="34" customFormat="1" ht="18" x14ac:dyDescent="0.25">
      <c r="A471" s="20" t="s">
        <v>292</v>
      </c>
      <c r="B471" s="114" t="s">
        <v>703</v>
      </c>
      <c r="C471" s="114"/>
      <c r="D471" s="114"/>
      <c r="E471" s="114"/>
      <c r="F471" s="69" t="s">
        <v>177</v>
      </c>
      <c r="G471" s="115" t="s">
        <v>1036</v>
      </c>
      <c r="H471" s="115"/>
      <c r="I471" s="115"/>
    </row>
    <row r="472" spans="1:9" s="34" customFormat="1" ht="27" x14ac:dyDescent="0.25">
      <c r="A472" s="3" t="s">
        <v>2</v>
      </c>
      <c r="B472" s="3" t="s">
        <v>3</v>
      </c>
      <c r="C472" s="4" t="s">
        <v>824</v>
      </c>
      <c r="D472" s="4" t="s">
        <v>4</v>
      </c>
      <c r="E472" s="4" t="s">
        <v>148</v>
      </c>
      <c r="F472" s="4" t="s">
        <v>6</v>
      </c>
      <c r="G472" s="5" t="s">
        <v>7</v>
      </c>
      <c r="H472" s="5" t="s">
        <v>8</v>
      </c>
      <c r="I472" s="5" t="s">
        <v>9</v>
      </c>
    </row>
    <row r="473" spans="1:9" s="34" customFormat="1" ht="90" x14ac:dyDescent="0.25">
      <c r="A473" s="13">
        <v>1</v>
      </c>
      <c r="B473" s="16">
        <v>1196430149</v>
      </c>
      <c r="C473" s="12">
        <v>42203400</v>
      </c>
      <c r="D473" s="14" t="s">
        <v>704</v>
      </c>
      <c r="E473" s="12" t="s">
        <v>705</v>
      </c>
      <c r="F473" s="12" t="s">
        <v>13</v>
      </c>
      <c r="G473" s="9">
        <v>1342650.1300679999</v>
      </c>
      <c r="H473" s="9">
        <v>0</v>
      </c>
      <c r="I473" s="10">
        <v>1342650.1300679999</v>
      </c>
    </row>
    <row r="474" spans="1:9" s="34" customFormat="1" ht="18" x14ac:dyDescent="0.25">
      <c r="A474" s="13">
        <v>2</v>
      </c>
      <c r="B474" s="16">
        <v>1196430020</v>
      </c>
      <c r="C474" s="12">
        <v>42203400</v>
      </c>
      <c r="D474" s="14" t="s">
        <v>706</v>
      </c>
      <c r="E474" s="12" t="s">
        <v>706</v>
      </c>
      <c r="F474" s="12" t="s">
        <v>13</v>
      </c>
      <c r="G474" s="9">
        <v>2174232.1286789998</v>
      </c>
      <c r="H474" s="9">
        <v>0</v>
      </c>
      <c r="I474" s="10">
        <v>2174232.1286789998</v>
      </c>
    </row>
    <row r="475" spans="1:9" s="34" customFormat="1" ht="27" x14ac:dyDescent="0.25">
      <c r="A475" s="13">
        <v>3</v>
      </c>
      <c r="B475" s="16">
        <v>1196430008</v>
      </c>
      <c r="C475" s="12">
        <v>42203400</v>
      </c>
      <c r="D475" s="14" t="s">
        <v>707</v>
      </c>
      <c r="E475" s="12" t="s">
        <v>707</v>
      </c>
      <c r="F475" s="12" t="s">
        <v>13</v>
      </c>
      <c r="G475" s="9">
        <v>3782689.204833</v>
      </c>
      <c r="H475" s="9">
        <v>0</v>
      </c>
      <c r="I475" s="10">
        <v>3782689.204833</v>
      </c>
    </row>
    <row r="476" spans="1:9" s="34" customFormat="1" ht="36" x14ac:dyDescent="0.25">
      <c r="A476" s="13">
        <v>4</v>
      </c>
      <c r="B476" s="16" t="s">
        <v>26</v>
      </c>
      <c r="C476" s="12" t="s">
        <v>873</v>
      </c>
      <c r="D476" s="14" t="s">
        <v>708</v>
      </c>
      <c r="E476" s="15" t="s">
        <v>709</v>
      </c>
      <c r="F476" s="12" t="s">
        <v>13</v>
      </c>
      <c r="G476" s="9"/>
      <c r="H476" s="9"/>
      <c r="I476" s="10"/>
    </row>
    <row r="477" spans="1:9" s="34" customFormat="1" ht="36" x14ac:dyDescent="0.25">
      <c r="A477" s="13">
        <v>5</v>
      </c>
      <c r="B477" s="27">
        <v>1196430850</v>
      </c>
      <c r="C477" s="12" t="s">
        <v>873</v>
      </c>
      <c r="D477" s="14" t="s">
        <v>710</v>
      </c>
      <c r="E477" s="15" t="s">
        <v>711</v>
      </c>
      <c r="F477" s="12" t="s">
        <v>13</v>
      </c>
      <c r="G477" s="9">
        <f>676682.90878344*1.1312</f>
        <v>765463.70641582739</v>
      </c>
      <c r="H477" s="9">
        <f t="shared" ref="H477:H478" si="4">+G477*0.19</f>
        <v>145438.10421900722</v>
      </c>
      <c r="I477" s="10">
        <f t="shared" ref="I477:I478" si="5">+G477+H477</f>
        <v>910901.81063483458</v>
      </c>
    </row>
    <row r="478" spans="1:9" s="34" customFormat="1" ht="36" x14ac:dyDescent="0.25">
      <c r="A478" s="13">
        <v>6</v>
      </c>
      <c r="B478" s="27">
        <v>1196430032</v>
      </c>
      <c r="C478" s="12" t="s">
        <v>873</v>
      </c>
      <c r="D478" s="14" t="s">
        <v>712</v>
      </c>
      <c r="E478" s="15" t="s">
        <v>713</v>
      </c>
      <c r="F478" s="12" t="s">
        <v>13</v>
      </c>
      <c r="G478" s="9">
        <f>650656.643061*1.1312</f>
        <v>736022.79463060328</v>
      </c>
      <c r="H478" s="9">
        <f t="shared" si="4"/>
        <v>139844.33097981464</v>
      </c>
      <c r="I478" s="10">
        <f t="shared" si="5"/>
        <v>875867.12561041792</v>
      </c>
    </row>
    <row r="479" spans="1:9" s="34" customFormat="1" ht="12.75" customHeight="1" x14ac:dyDescent="0.15">
      <c r="A479" s="13"/>
      <c r="B479" s="16"/>
      <c r="C479" s="12"/>
      <c r="D479" s="91"/>
      <c r="E479" s="93"/>
      <c r="F479" s="12"/>
      <c r="G479" s="31"/>
      <c r="H479" s="9"/>
      <c r="I479" s="10"/>
    </row>
    <row r="480" spans="1:9" s="34" customFormat="1" ht="13.5" customHeight="1" x14ac:dyDescent="0.25">
      <c r="A480" s="20" t="s">
        <v>319</v>
      </c>
      <c r="B480" s="114" t="s">
        <v>714</v>
      </c>
      <c r="C480" s="114"/>
      <c r="D480" s="114"/>
      <c r="E480" s="114"/>
      <c r="F480" s="69" t="s">
        <v>120</v>
      </c>
      <c r="G480" s="115" t="s">
        <v>1036</v>
      </c>
      <c r="H480" s="115"/>
      <c r="I480" s="115"/>
    </row>
    <row r="481" spans="1:9" s="34" customFormat="1" ht="27" x14ac:dyDescent="0.25">
      <c r="A481" s="3" t="s">
        <v>2</v>
      </c>
      <c r="B481" s="3" t="s">
        <v>3</v>
      </c>
      <c r="C481" s="4" t="s">
        <v>824</v>
      </c>
      <c r="D481" s="4" t="s">
        <v>4</v>
      </c>
      <c r="E481" s="4" t="s">
        <v>148</v>
      </c>
      <c r="F481" s="4" t="s">
        <v>6</v>
      </c>
      <c r="G481" s="5" t="s">
        <v>7</v>
      </c>
      <c r="H481" s="5" t="s">
        <v>8</v>
      </c>
      <c r="I481" s="5" t="s">
        <v>9</v>
      </c>
    </row>
    <row r="482" spans="1:9" s="34" customFormat="1" ht="36" x14ac:dyDescent="0.25">
      <c r="A482" s="13">
        <v>1</v>
      </c>
      <c r="B482" s="45">
        <v>1197011091</v>
      </c>
      <c r="C482" s="12">
        <v>42203400</v>
      </c>
      <c r="D482" s="23" t="s">
        <v>715</v>
      </c>
      <c r="E482" s="24" t="s">
        <v>716</v>
      </c>
      <c r="F482" s="12" t="s">
        <v>13</v>
      </c>
      <c r="G482" s="9">
        <f>674285.6677408*1.1312</f>
        <v>762751.94734839292</v>
      </c>
      <c r="H482" s="9">
        <f t="shared" ref="H482:H483" si="6">+G482*0.19</f>
        <v>144922.86999619467</v>
      </c>
      <c r="I482" s="10">
        <f t="shared" ref="I482:I483" si="7">+G482+H482</f>
        <v>907674.81734458753</v>
      </c>
    </row>
    <row r="483" spans="1:9" s="34" customFormat="1" ht="45" x14ac:dyDescent="0.25">
      <c r="A483" s="13">
        <v>2</v>
      </c>
      <c r="B483" s="45">
        <v>1197011092</v>
      </c>
      <c r="C483" s="12">
        <v>42203400</v>
      </c>
      <c r="D483" s="23" t="s">
        <v>715</v>
      </c>
      <c r="E483" s="24" t="s">
        <v>717</v>
      </c>
      <c r="F483" s="12" t="s">
        <v>13</v>
      </c>
      <c r="G483" s="9">
        <f>694723.9996*1.1312</f>
        <v>785871.78834751993</v>
      </c>
      <c r="H483" s="9">
        <f t="shared" si="6"/>
        <v>149315.6397860288</v>
      </c>
      <c r="I483" s="10">
        <f t="shared" si="7"/>
        <v>935187.4281335487</v>
      </c>
    </row>
    <row r="484" spans="1:9" s="34" customFormat="1" ht="12.75" customHeight="1" x14ac:dyDescent="0.15">
      <c r="A484" s="13"/>
      <c r="B484" s="16"/>
      <c r="C484" s="12"/>
      <c r="D484" s="91"/>
      <c r="E484" s="93"/>
      <c r="F484" s="12"/>
      <c r="G484" s="31"/>
      <c r="H484" s="9"/>
      <c r="I484" s="10"/>
    </row>
    <row r="485" spans="1:9" s="34" customFormat="1" ht="13.5" customHeight="1" x14ac:dyDescent="0.25">
      <c r="A485" s="20" t="s">
        <v>320</v>
      </c>
      <c r="B485" s="114" t="s">
        <v>718</v>
      </c>
      <c r="C485" s="114"/>
      <c r="D485" s="114"/>
      <c r="E485" s="114"/>
      <c r="F485" s="69" t="s">
        <v>120</v>
      </c>
      <c r="G485" s="115" t="s">
        <v>1036</v>
      </c>
      <c r="H485" s="115"/>
      <c r="I485" s="115"/>
    </row>
    <row r="486" spans="1:9" s="34" customFormat="1" ht="27" x14ac:dyDescent="0.25">
      <c r="A486" s="3" t="s">
        <v>2</v>
      </c>
      <c r="B486" s="3" t="s">
        <v>3</v>
      </c>
      <c r="C486" s="4" t="s">
        <v>824</v>
      </c>
      <c r="D486" s="4" t="s">
        <v>4</v>
      </c>
      <c r="E486" s="4" t="s">
        <v>148</v>
      </c>
      <c r="F486" s="4" t="s">
        <v>6</v>
      </c>
      <c r="G486" s="5" t="s">
        <v>7</v>
      </c>
      <c r="H486" s="5" t="s">
        <v>8</v>
      </c>
      <c r="I486" s="5" t="s">
        <v>9</v>
      </c>
    </row>
    <row r="487" spans="1:9" s="34" customFormat="1" ht="18" x14ac:dyDescent="0.25">
      <c r="A487" s="13">
        <v>1</v>
      </c>
      <c r="B487" s="16" t="s">
        <v>719</v>
      </c>
      <c r="C487" s="12">
        <v>42203400</v>
      </c>
      <c r="D487" s="23" t="s">
        <v>967</v>
      </c>
      <c r="E487" s="26" t="s">
        <v>720</v>
      </c>
      <c r="F487" s="12" t="s">
        <v>13</v>
      </c>
      <c r="G487" s="9">
        <f>738126.3861408*1.1312</f>
        <v>834968.56800247286</v>
      </c>
      <c r="H487" s="9">
        <f t="shared" ref="H487" si="8">+G487*0.19</f>
        <v>158644.02792046985</v>
      </c>
      <c r="I487" s="10">
        <f t="shared" ref="I487" si="9">+G487+H487</f>
        <v>993612.59592294274</v>
      </c>
    </row>
    <row r="488" spans="1:9" s="34" customFormat="1" ht="12.75" customHeight="1" x14ac:dyDescent="0.15">
      <c r="A488" s="13"/>
      <c r="B488" s="16"/>
      <c r="C488" s="12"/>
      <c r="D488" s="91"/>
      <c r="E488" s="93"/>
      <c r="F488" s="12"/>
      <c r="G488" s="31"/>
      <c r="H488" s="9"/>
      <c r="I488" s="10"/>
    </row>
    <row r="489" spans="1:9" s="34" customFormat="1" ht="18" x14ac:dyDescent="0.25">
      <c r="A489" s="20" t="s">
        <v>322</v>
      </c>
      <c r="B489" s="114" t="s">
        <v>721</v>
      </c>
      <c r="C489" s="114"/>
      <c r="D489" s="114"/>
      <c r="E489" s="114"/>
      <c r="F489" s="69" t="s">
        <v>139</v>
      </c>
      <c r="G489" s="115"/>
      <c r="H489" s="115"/>
      <c r="I489" s="115"/>
    </row>
    <row r="490" spans="1:9" s="34" customFormat="1" ht="27" x14ac:dyDescent="0.25">
      <c r="A490" s="3" t="s">
        <v>2</v>
      </c>
      <c r="B490" s="3" t="s">
        <v>3</v>
      </c>
      <c r="C490" s="4" t="s">
        <v>824</v>
      </c>
      <c r="D490" s="4" t="s">
        <v>4</v>
      </c>
      <c r="E490" s="4" t="s">
        <v>148</v>
      </c>
      <c r="F490" s="4" t="s">
        <v>6</v>
      </c>
      <c r="G490" s="5" t="s">
        <v>7</v>
      </c>
      <c r="H490" s="5" t="s">
        <v>8</v>
      </c>
      <c r="I490" s="5" t="s">
        <v>9</v>
      </c>
    </row>
    <row r="491" spans="1:9" s="34" customFormat="1" ht="18" x14ac:dyDescent="0.25">
      <c r="A491" s="13">
        <v>1</v>
      </c>
      <c r="B491" s="45">
        <v>1186220594</v>
      </c>
      <c r="C491" s="24">
        <v>42293400</v>
      </c>
      <c r="D491" s="23" t="s">
        <v>722</v>
      </c>
      <c r="E491" s="24" t="s">
        <v>722</v>
      </c>
      <c r="F491" s="12" t="s">
        <v>10</v>
      </c>
      <c r="G491" s="9"/>
      <c r="H491" s="9"/>
      <c r="I491" s="10"/>
    </row>
    <row r="492" spans="1:9" s="34" customFormat="1" ht="18" x14ac:dyDescent="0.25">
      <c r="A492" s="13">
        <v>2</v>
      </c>
      <c r="B492" s="45">
        <v>1186220907</v>
      </c>
      <c r="C492" s="24">
        <v>42293400</v>
      </c>
      <c r="D492" s="23" t="s">
        <v>723</v>
      </c>
      <c r="E492" s="24" t="s">
        <v>723</v>
      </c>
      <c r="F492" s="12" t="s">
        <v>10</v>
      </c>
      <c r="G492" s="9"/>
      <c r="H492" s="9"/>
      <c r="I492" s="10"/>
    </row>
    <row r="493" spans="1:9" s="34" customFormat="1" ht="12.75" customHeight="1" x14ac:dyDescent="0.15">
      <c r="A493" s="13"/>
      <c r="B493" s="16"/>
      <c r="C493" s="12"/>
      <c r="D493" s="91"/>
      <c r="E493" s="93"/>
      <c r="F493" s="12"/>
      <c r="G493" s="31"/>
      <c r="H493" s="9"/>
      <c r="I493" s="10"/>
    </row>
    <row r="494" spans="1:9" s="34" customFormat="1" ht="36" x14ac:dyDescent="0.25">
      <c r="A494" s="20" t="s">
        <v>326</v>
      </c>
      <c r="B494" s="114" t="s">
        <v>724</v>
      </c>
      <c r="C494" s="114"/>
      <c r="D494" s="114"/>
      <c r="E494" s="114"/>
      <c r="F494" s="69" t="s">
        <v>725</v>
      </c>
      <c r="G494" s="115" t="s">
        <v>1092</v>
      </c>
      <c r="H494" s="115"/>
      <c r="I494" s="115"/>
    </row>
    <row r="495" spans="1:9" s="34" customFormat="1" ht="27" x14ac:dyDescent="0.25">
      <c r="A495" s="3" t="s">
        <v>2</v>
      </c>
      <c r="B495" s="3" t="s">
        <v>3</v>
      </c>
      <c r="C495" s="4" t="s">
        <v>824</v>
      </c>
      <c r="D495" s="4" t="s">
        <v>4</v>
      </c>
      <c r="E495" s="4" t="s">
        <v>148</v>
      </c>
      <c r="F495" s="4" t="s">
        <v>6</v>
      </c>
      <c r="G495" s="5" t="s">
        <v>7</v>
      </c>
      <c r="H495" s="5" t="s">
        <v>8</v>
      </c>
      <c r="I495" s="5" t="s">
        <v>9</v>
      </c>
    </row>
    <row r="496" spans="1:9" s="34" customFormat="1" ht="63" x14ac:dyDescent="0.25">
      <c r="A496" s="13">
        <v>1</v>
      </c>
      <c r="B496" s="7">
        <v>1196420145</v>
      </c>
      <c r="C496" s="12" t="s">
        <v>874</v>
      </c>
      <c r="D496" s="23" t="s">
        <v>726</v>
      </c>
      <c r="E496" s="56" t="s">
        <v>727</v>
      </c>
      <c r="F496" s="12" t="s">
        <v>10</v>
      </c>
      <c r="G496" s="9">
        <v>236111</v>
      </c>
      <c r="H496" s="9">
        <v>0</v>
      </c>
      <c r="I496" s="10">
        <v>236111</v>
      </c>
    </row>
    <row r="497" spans="1:9" s="34" customFormat="1" ht="63" x14ac:dyDescent="0.25">
      <c r="A497" s="13">
        <v>2</v>
      </c>
      <c r="B497" s="7">
        <v>1196420146</v>
      </c>
      <c r="C497" s="12" t="s">
        <v>874</v>
      </c>
      <c r="D497" s="23" t="s">
        <v>728</v>
      </c>
      <c r="E497" s="56" t="s">
        <v>727</v>
      </c>
      <c r="F497" s="12" t="s">
        <v>10</v>
      </c>
      <c r="G497" s="9">
        <v>188889</v>
      </c>
      <c r="H497" s="9">
        <v>0</v>
      </c>
      <c r="I497" s="10">
        <v>188889</v>
      </c>
    </row>
    <row r="498" spans="1:9" s="34" customFormat="1" ht="63" x14ac:dyDescent="0.25">
      <c r="A498" s="13">
        <v>3</v>
      </c>
      <c r="B498" s="7">
        <v>1196420147</v>
      </c>
      <c r="C498" s="12" t="s">
        <v>874</v>
      </c>
      <c r="D498" s="23" t="s">
        <v>729</v>
      </c>
      <c r="E498" s="56" t="s">
        <v>727</v>
      </c>
      <c r="F498" s="12" t="s">
        <v>10</v>
      </c>
      <c r="G498" s="9">
        <v>354167</v>
      </c>
      <c r="H498" s="9">
        <v>0</v>
      </c>
      <c r="I498" s="10">
        <v>354167</v>
      </c>
    </row>
    <row r="499" spans="1:9" s="34" customFormat="1" ht="63" x14ac:dyDescent="0.25">
      <c r="A499" s="13">
        <v>4</v>
      </c>
      <c r="B499" s="7">
        <v>1196420151</v>
      </c>
      <c r="C499" s="12" t="s">
        <v>874</v>
      </c>
      <c r="D499" s="23" t="s">
        <v>730</v>
      </c>
      <c r="E499" s="56" t="s">
        <v>727</v>
      </c>
      <c r="F499" s="12" t="s">
        <v>10</v>
      </c>
      <c r="G499" s="9">
        <v>337778</v>
      </c>
      <c r="H499" s="9">
        <v>0</v>
      </c>
      <c r="I499" s="10">
        <v>337778</v>
      </c>
    </row>
    <row r="500" spans="1:9" s="34" customFormat="1" ht="90" x14ac:dyDescent="0.25">
      <c r="A500" s="13">
        <v>5</v>
      </c>
      <c r="B500" s="7">
        <v>1196420148</v>
      </c>
      <c r="C500" s="12" t="s">
        <v>874</v>
      </c>
      <c r="D500" s="23" t="s">
        <v>731</v>
      </c>
      <c r="E500" s="56" t="s">
        <v>732</v>
      </c>
      <c r="F500" s="12" t="s">
        <v>10</v>
      </c>
      <c r="G500" s="9">
        <v>358496</v>
      </c>
      <c r="H500" s="9">
        <v>0</v>
      </c>
      <c r="I500" s="10">
        <v>358496</v>
      </c>
    </row>
    <row r="501" spans="1:9" s="34" customFormat="1" ht="12.75" customHeight="1" x14ac:dyDescent="0.15">
      <c r="A501" s="13"/>
      <c r="B501" s="16"/>
      <c r="C501" s="12"/>
      <c r="D501" s="91"/>
      <c r="E501" s="93"/>
      <c r="F501" s="12"/>
      <c r="G501" s="31"/>
      <c r="H501" s="9"/>
      <c r="I501" s="10"/>
    </row>
    <row r="502" spans="1:9" s="34" customFormat="1" ht="13.5" customHeight="1" x14ac:dyDescent="0.25">
      <c r="A502" s="20" t="s">
        <v>328</v>
      </c>
      <c r="B502" s="114" t="s">
        <v>733</v>
      </c>
      <c r="C502" s="114"/>
      <c r="D502" s="114"/>
      <c r="E502" s="114"/>
      <c r="F502" s="69" t="s">
        <v>734</v>
      </c>
      <c r="G502" s="115" t="s">
        <v>1093</v>
      </c>
      <c r="H502" s="115"/>
      <c r="I502" s="115"/>
    </row>
    <row r="503" spans="1:9" s="34" customFormat="1" ht="27" x14ac:dyDescent="0.25">
      <c r="A503" s="3" t="s">
        <v>2</v>
      </c>
      <c r="B503" s="3" t="s">
        <v>3</v>
      </c>
      <c r="C503" s="4" t="s">
        <v>824</v>
      </c>
      <c r="D503" s="4" t="s">
        <v>4</v>
      </c>
      <c r="E503" s="4" t="s">
        <v>148</v>
      </c>
      <c r="F503" s="4" t="s">
        <v>6</v>
      </c>
      <c r="G503" s="5" t="s">
        <v>7</v>
      </c>
      <c r="H503" s="5" t="s">
        <v>8</v>
      </c>
      <c r="I503" s="5" t="s">
        <v>9</v>
      </c>
    </row>
    <row r="504" spans="1:9" s="34" customFormat="1" ht="18" x14ac:dyDescent="0.15">
      <c r="A504" s="13">
        <v>1</v>
      </c>
      <c r="B504" s="57">
        <v>1196491665</v>
      </c>
      <c r="C504" s="57">
        <v>42171703</v>
      </c>
      <c r="D504" s="24" t="s">
        <v>735</v>
      </c>
      <c r="E504" s="24" t="s">
        <v>736</v>
      </c>
      <c r="F504" s="24" t="s">
        <v>10</v>
      </c>
      <c r="G504" s="9">
        <v>521500</v>
      </c>
      <c r="H504" s="9">
        <v>99085</v>
      </c>
      <c r="I504" s="10">
        <v>620585</v>
      </c>
    </row>
    <row r="505" spans="1:9" s="34" customFormat="1" ht="18" x14ac:dyDescent="0.15">
      <c r="A505" s="13">
        <v>2</v>
      </c>
      <c r="B505" s="57">
        <v>1196490056</v>
      </c>
      <c r="C505" s="57">
        <v>42171703</v>
      </c>
      <c r="D505" s="24" t="s">
        <v>737</v>
      </c>
      <c r="E505" s="24" t="s">
        <v>738</v>
      </c>
      <c r="F505" s="24" t="s">
        <v>10</v>
      </c>
      <c r="G505" s="9">
        <v>521500</v>
      </c>
      <c r="H505" s="9">
        <v>99085</v>
      </c>
      <c r="I505" s="10">
        <v>620585</v>
      </c>
    </row>
    <row r="506" spans="1:9" s="34" customFormat="1" ht="12.75" customHeight="1" x14ac:dyDescent="0.15">
      <c r="A506" s="13"/>
      <c r="B506" s="16"/>
      <c r="C506" s="12"/>
      <c r="D506" s="91"/>
      <c r="E506" s="93"/>
      <c r="F506" s="12"/>
      <c r="G506" s="31"/>
      <c r="H506" s="9"/>
      <c r="I506" s="10"/>
    </row>
    <row r="507" spans="1:9" s="34" customFormat="1" ht="27.75" customHeight="1" x14ac:dyDescent="0.25">
      <c r="A507" s="20" t="s">
        <v>330</v>
      </c>
      <c r="B507" s="114" t="s">
        <v>739</v>
      </c>
      <c r="C507" s="114"/>
      <c r="D507" s="114"/>
      <c r="E507" s="114"/>
      <c r="F507" s="69" t="s">
        <v>740</v>
      </c>
      <c r="G507" s="115" t="s">
        <v>1094</v>
      </c>
      <c r="H507" s="115"/>
      <c r="I507" s="115"/>
    </row>
    <row r="508" spans="1:9" s="34" customFormat="1" ht="27" x14ac:dyDescent="0.25">
      <c r="A508" s="3" t="s">
        <v>2</v>
      </c>
      <c r="B508" s="3" t="s">
        <v>3</v>
      </c>
      <c r="C508" s="4" t="s">
        <v>824</v>
      </c>
      <c r="D508" s="4" t="s">
        <v>4</v>
      </c>
      <c r="E508" s="4" t="s">
        <v>148</v>
      </c>
      <c r="F508" s="4" t="s">
        <v>6</v>
      </c>
      <c r="G508" s="5" t="s">
        <v>7</v>
      </c>
      <c r="H508" s="5" t="s">
        <v>8</v>
      </c>
      <c r="I508" s="5" t="s">
        <v>9</v>
      </c>
    </row>
    <row r="509" spans="1:9" s="34" customFormat="1" ht="27" x14ac:dyDescent="0.25">
      <c r="A509" s="13">
        <v>1</v>
      </c>
      <c r="B509" s="16">
        <v>1196490080</v>
      </c>
      <c r="C509" s="24">
        <v>42295114</v>
      </c>
      <c r="D509" s="24" t="s">
        <v>741</v>
      </c>
      <c r="E509" s="25" t="s">
        <v>741</v>
      </c>
      <c r="F509" s="24" t="s">
        <v>10</v>
      </c>
      <c r="G509" s="9">
        <v>91000</v>
      </c>
      <c r="H509" s="9">
        <v>0</v>
      </c>
      <c r="I509" s="10">
        <v>91000</v>
      </c>
    </row>
    <row r="510" spans="1:9" s="34" customFormat="1" ht="18" x14ac:dyDescent="0.25">
      <c r="A510" s="13">
        <v>2</v>
      </c>
      <c r="B510" s="16">
        <v>1196490081</v>
      </c>
      <c r="C510" s="24">
        <v>42295114</v>
      </c>
      <c r="D510" s="24" t="s">
        <v>742</v>
      </c>
      <c r="E510" s="25" t="s">
        <v>742</v>
      </c>
      <c r="F510" s="24" t="s">
        <v>10</v>
      </c>
      <c r="G510" s="9">
        <v>60000</v>
      </c>
      <c r="H510" s="9">
        <v>0</v>
      </c>
      <c r="I510" s="10">
        <v>60000</v>
      </c>
    </row>
    <row r="511" spans="1:9" s="34" customFormat="1" ht="18" x14ac:dyDescent="0.25">
      <c r="A511" s="13">
        <v>3</v>
      </c>
      <c r="B511" s="16">
        <v>1196490083</v>
      </c>
      <c r="C511" s="24">
        <v>42294513</v>
      </c>
      <c r="D511" s="24" t="s">
        <v>743</v>
      </c>
      <c r="E511" s="25" t="s">
        <v>743</v>
      </c>
      <c r="F511" s="24" t="s">
        <v>10</v>
      </c>
      <c r="G511" s="9">
        <v>246000</v>
      </c>
      <c r="H511" s="9">
        <v>0</v>
      </c>
      <c r="I511" s="10">
        <v>246000</v>
      </c>
    </row>
    <row r="512" spans="1:9" s="34" customFormat="1" x14ac:dyDescent="0.25">
      <c r="A512" s="13">
        <v>4</v>
      </c>
      <c r="B512" s="16">
        <v>1196491038</v>
      </c>
      <c r="C512" s="24">
        <v>42294523</v>
      </c>
      <c r="D512" s="24" t="s">
        <v>744</v>
      </c>
      <c r="E512" s="25" t="s">
        <v>744</v>
      </c>
      <c r="F512" s="24" t="s">
        <v>10</v>
      </c>
      <c r="G512" s="9">
        <v>190000</v>
      </c>
      <c r="H512" s="9">
        <v>0</v>
      </c>
      <c r="I512" s="10">
        <v>190000</v>
      </c>
    </row>
    <row r="513" spans="1:9" s="34" customFormat="1" ht="18" x14ac:dyDescent="0.25">
      <c r="A513" s="13">
        <v>5</v>
      </c>
      <c r="B513" s="16" t="s">
        <v>26</v>
      </c>
      <c r="C513" s="24">
        <v>42294513</v>
      </c>
      <c r="D513" s="24" t="s">
        <v>745</v>
      </c>
      <c r="E513" s="25" t="s">
        <v>745</v>
      </c>
      <c r="F513" s="24" t="s">
        <v>10</v>
      </c>
      <c r="G513" s="9">
        <v>117000</v>
      </c>
      <c r="H513" s="9">
        <v>0</v>
      </c>
      <c r="I513" s="10">
        <v>117000</v>
      </c>
    </row>
    <row r="514" spans="1:9" s="34" customFormat="1" ht="18" x14ac:dyDescent="0.25">
      <c r="A514" s="13">
        <v>6</v>
      </c>
      <c r="B514" s="16" t="s">
        <v>26</v>
      </c>
      <c r="C514" s="24">
        <v>42294513</v>
      </c>
      <c r="D514" s="24" t="s">
        <v>746</v>
      </c>
      <c r="E514" s="25" t="s">
        <v>746</v>
      </c>
      <c r="F514" s="24" t="s">
        <v>10</v>
      </c>
      <c r="G514" s="9">
        <v>214000</v>
      </c>
      <c r="H514" s="9">
        <v>0</v>
      </c>
      <c r="I514" s="10">
        <v>214000</v>
      </c>
    </row>
    <row r="515" spans="1:9" s="34" customFormat="1" ht="18" x14ac:dyDescent="0.25">
      <c r="A515" s="13">
        <v>7</v>
      </c>
      <c r="B515" s="16">
        <v>1196491040</v>
      </c>
      <c r="C515" s="24">
        <v>42294513</v>
      </c>
      <c r="D515" s="24" t="s">
        <v>747</v>
      </c>
      <c r="E515" s="25" t="s">
        <v>747</v>
      </c>
      <c r="F515" s="24" t="s">
        <v>10</v>
      </c>
      <c r="G515" s="9"/>
      <c r="H515" s="9">
        <v>0</v>
      </c>
      <c r="I515" s="10">
        <v>0</v>
      </c>
    </row>
    <row r="516" spans="1:9" s="34" customFormat="1" ht="18" x14ac:dyDescent="0.25">
      <c r="A516" s="13">
        <v>8</v>
      </c>
      <c r="B516" s="16">
        <v>1196491042</v>
      </c>
      <c r="C516" s="24">
        <v>42294513</v>
      </c>
      <c r="D516" s="24" t="s">
        <v>748</v>
      </c>
      <c r="E516" s="25" t="s">
        <v>748</v>
      </c>
      <c r="F516" s="24" t="s">
        <v>10</v>
      </c>
      <c r="G516" s="9"/>
      <c r="H516" s="9">
        <v>0</v>
      </c>
      <c r="I516" s="10">
        <v>0</v>
      </c>
    </row>
    <row r="517" spans="1:9" s="34" customFormat="1" ht="18" x14ac:dyDescent="0.25">
      <c r="A517" s="13">
        <v>9</v>
      </c>
      <c r="B517" s="16">
        <v>1196491043</v>
      </c>
      <c r="C517" s="24" t="s">
        <v>875</v>
      </c>
      <c r="D517" s="24" t="s">
        <v>749</v>
      </c>
      <c r="E517" s="25" t="s">
        <v>749</v>
      </c>
      <c r="F517" s="24" t="s">
        <v>10</v>
      </c>
      <c r="G517" s="9">
        <v>143000</v>
      </c>
      <c r="H517" s="9">
        <v>0</v>
      </c>
      <c r="I517" s="10">
        <v>143000</v>
      </c>
    </row>
    <row r="518" spans="1:9" s="34" customFormat="1" ht="18" x14ac:dyDescent="0.25">
      <c r="A518" s="13">
        <v>10</v>
      </c>
      <c r="B518" s="16">
        <v>1196491044</v>
      </c>
      <c r="C518" s="24" t="s">
        <v>875</v>
      </c>
      <c r="D518" s="24" t="s">
        <v>750</v>
      </c>
      <c r="E518" s="25" t="s">
        <v>750</v>
      </c>
      <c r="F518" s="24" t="s">
        <v>10</v>
      </c>
      <c r="G518" s="9">
        <v>49000</v>
      </c>
      <c r="H518" s="9">
        <v>0</v>
      </c>
      <c r="I518" s="10">
        <v>49000</v>
      </c>
    </row>
    <row r="519" spans="1:9" s="34" customFormat="1" ht="18" x14ac:dyDescent="0.25">
      <c r="A519" s="13">
        <v>11</v>
      </c>
      <c r="B519" s="16">
        <v>1196491047</v>
      </c>
      <c r="C519" s="24">
        <v>42294513</v>
      </c>
      <c r="D519" s="24" t="s">
        <v>751</v>
      </c>
      <c r="E519" s="25" t="s">
        <v>751</v>
      </c>
      <c r="F519" s="24" t="s">
        <v>10</v>
      </c>
      <c r="G519" s="9">
        <v>498000</v>
      </c>
      <c r="H519" s="9">
        <v>0</v>
      </c>
      <c r="I519" s="10">
        <v>498000</v>
      </c>
    </row>
    <row r="520" spans="1:9" s="34" customFormat="1" x14ac:dyDescent="0.25">
      <c r="A520" s="13">
        <v>12</v>
      </c>
      <c r="B520" s="16">
        <v>1196491048</v>
      </c>
      <c r="C520" s="24">
        <v>42294513</v>
      </c>
      <c r="D520" s="24" t="s">
        <v>752</v>
      </c>
      <c r="E520" s="25" t="s">
        <v>752</v>
      </c>
      <c r="F520" s="24" t="s">
        <v>10</v>
      </c>
      <c r="G520" s="9">
        <v>499000</v>
      </c>
      <c r="H520" s="9">
        <v>0</v>
      </c>
      <c r="I520" s="10">
        <v>499000</v>
      </c>
    </row>
    <row r="521" spans="1:9" s="34" customFormat="1" x14ac:dyDescent="0.25">
      <c r="A521" s="13">
        <v>13</v>
      </c>
      <c r="B521" s="16">
        <v>1196491050</v>
      </c>
      <c r="C521" s="24">
        <v>42294513</v>
      </c>
      <c r="D521" s="24" t="s">
        <v>753</v>
      </c>
      <c r="E521" s="25" t="s">
        <v>753</v>
      </c>
      <c r="F521" s="24" t="s">
        <v>10</v>
      </c>
      <c r="G521" s="9">
        <v>619000</v>
      </c>
      <c r="H521" s="9">
        <v>0</v>
      </c>
      <c r="I521" s="10">
        <v>619000</v>
      </c>
    </row>
    <row r="522" spans="1:9" s="34" customFormat="1" x14ac:dyDescent="0.25">
      <c r="A522" s="13">
        <v>14</v>
      </c>
      <c r="B522" s="16">
        <v>1196491049</v>
      </c>
      <c r="C522" s="24">
        <v>42294513</v>
      </c>
      <c r="D522" s="24" t="s">
        <v>754</v>
      </c>
      <c r="E522" s="25" t="s">
        <v>754</v>
      </c>
      <c r="F522" s="24" t="s">
        <v>10</v>
      </c>
      <c r="G522" s="9">
        <v>619000</v>
      </c>
      <c r="H522" s="9">
        <v>0</v>
      </c>
      <c r="I522" s="10">
        <v>619000</v>
      </c>
    </row>
    <row r="523" spans="1:9" s="34" customFormat="1" x14ac:dyDescent="0.25">
      <c r="A523" s="13">
        <v>15</v>
      </c>
      <c r="B523" s="16">
        <v>1196491051</v>
      </c>
      <c r="C523" s="24">
        <v>42294513</v>
      </c>
      <c r="D523" s="24" t="s">
        <v>755</v>
      </c>
      <c r="E523" s="25" t="s">
        <v>755</v>
      </c>
      <c r="F523" s="24" t="s">
        <v>10</v>
      </c>
      <c r="G523" s="9">
        <v>664000</v>
      </c>
      <c r="H523" s="9">
        <v>0</v>
      </c>
      <c r="I523" s="10">
        <v>664000</v>
      </c>
    </row>
    <row r="524" spans="1:9" s="34" customFormat="1" ht="36" x14ac:dyDescent="0.25">
      <c r="A524" s="13">
        <v>16</v>
      </c>
      <c r="B524" s="16">
        <v>1196491052</v>
      </c>
      <c r="C524" s="24">
        <v>42294513</v>
      </c>
      <c r="D524" s="24" t="s">
        <v>756</v>
      </c>
      <c r="E524" s="25" t="s">
        <v>756</v>
      </c>
      <c r="F524" s="24" t="s">
        <v>10</v>
      </c>
      <c r="G524" s="9">
        <v>750000</v>
      </c>
      <c r="H524" s="9">
        <v>0</v>
      </c>
      <c r="I524" s="10">
        <v>750000</v>
      </c>
    </row>
    <row r="525" spans="1:9" s="34" customFormat="1" ht="27" x14ac:dyDescent="0.25">
      <c r="A525" s="13">
        <v>17</v>
      </c>
      <c r="B525" s="16">
        <v>1196490521</v>
      </c>
      <c r="C525" s="24">
        <v>42295114</v>
      </c>
      <c r="D525" s="24" t="s">
        <v>757</v>
      </c>
      <c r="E525" s="25" t="s">
        <v>757</v>
      </c>
      <c r="F525" s="24" t="s">
        <v>10</v>
      </c>
      <c r="G525" s="9">
        <v>318000</v>
      </c>
      <c r="H525" s="9">
        <v>0</v>
      </c>
      <c r="I525" s="10">
        <v>318000</v>
      </c>
    </row>
    <row r="526" spans="1:9" s="34" customFormat="1" ht="18" x14ac:dyDescent="0.25">
      <c r="A526" s="13">
        <v>18</v>
      </c>
      <c r="B526" s="16">
        <v>1196490929</v>
      </c>
      <c r="C526" s="24">
        <v>42294513</v>
      </c>
      <c r="D526" s="24" t="s">
        <v>758</v>
      </c>
      <c r="E526" s="25" t="s">
        <v>758</v>
      </c>
      <c r="F526" s="24" t="s">
        <v>10</v>
      </c>
      <c r="G526" s="9">
        <v>143000</v>
      </c>
      <c r="H526" s="9">
        <v>0</v>
      </c>
      <c r="I526" s="10">
        <v>143000</v>
      </c>
    </row>
    <row r="527" spans="1:9" s="34" customFormat="1" ht="18" x14ac:dyDescent="0.25">
      <c r="A527" s="13">
        <v>19</v>
      </c>
      <c r="B527" s="16">
        <v>1196490039</v>
      </c>
      <c r="C527" s="24">
        <v>42294513</v>
      </c>
      <c r="D527" s="24" t="s">
        <v>759</v>
      </c>
      <c r="E527" s="25" t="s">
        <v>759</v>
      </c>
      <c r="F527" s="24" t="s">
        <v>10</v>
      </c>
      <c r="G527" s="9">
        <v>1002000</v>
      </c>
      <c r="H527" s="9">
        <v>0</v>
      </c>
      <c r="I527" s="10">
        <v>1002000</v>
      </c>
    </row>
    <row r="528" spans="1:9" s="34" customFormat="1" ht="27" x14ac:dyDescent="0.25">
      <c r="A528" s="13">
        <v>20</v>
      </c>
      <c r="B528" s="16">
        <v>1196491651</v>
      </c>
      <c r="C528" s="24">
        <v>42294513</v>
      </c>
      <c r="D528" s="24" t="s">
        <v>760</v>
      </c>
      <c r="E528" s="25" t="s">
        <v>760</v>
      </c>
      <c r="F528" s="24" t="s">
        <v>10</v>
      </c>
      <c r="G528" s="9">
        <v>310000</v>
      </c>
      <c r="H528" s="9">
        <v>0</v>
      </c>
      <c r="I528" s="10">
        <v>310000</v>
      </c>
    </row>
    <row r="529" spans="1:9" s="34" customFormat="1" ht="18" x14ac:dyDescent="0.25">
      <c r="A529" s="13">
        <v>21</v>
      </c>
      <c r="B529" s="16">
        <v>1196491653</v>
      </c>
      <c r="C529" s="24">
        <v>42294513</v>
      </c>
      <c r="D529" s="24" t="s">
        <v>761</v>
      </c>
      <c r="E529" s="25" t="s">
        <v>761</v>
      </c>
      <c r="F529" s="24" t="s">
        <v>10</v>
      </c>
      <c r="G529" s="9">
        <v>27000</v>
      </c>
      <c r="H529" s="9">
        <v>0</v>
      </c>
      <c r="I529" s="10">
        <v>27000</v>
      </c>
    </row>
    <row r="530" spans="1:9" s="34" customFormat="1" ht="18" x14ac:dyDescent="0.25">
      <c r="A530" s="13">
        <v>22</v>
      </c>
      <c r="B530" s="16">
        <v>1196491654</v>
      </c>
      <c r="C530" s="24">
        <v>42294513</v>
      </c>
      <c r="D530" s="24" t="s">
        <v>762</v>
      </c>
      <c r="E530" s="25" t="s">
        <v>762</v>
      </c>
      <c r="F530" s="24" t="s">
        <v>10</v>
      </c>
      <c r="G530" s="9">
        <v>322000</v>
      </c>
      <c r="H530" s="9">
        <v>0</v>
      </c>
      <c r="I530" s="10">
        <v>322000</v>
      </c>
    </row>
    <row r="531" spans="1:9" s="34" customFormat="1" ht="18" x14ac:dyDescent="0.25">
      <c r="A531" s="13">
        <v>23</v>
      </c>
      <c r="B531" s="16">
        <v>1196490108</v>
      </c>
      <c r="C531" s="24">
        <v>42294513</v>
      </c>
      <c r="D531" s="24" t="s">
        <v>763</v>
      </c>
      <c r="E531" s="25" t="s">
        <v>763</v>
      </c>
      <c r="F531" s="24" t="s">
        <v>10</v>
      </c>
      <c r="G531" s="9">
        <v>640000</v>
      </c>
      <c r="H531" s="9">
        <v>0</v>
      </c>
      <c r="I531" s="10">
        <v>640000</v>
      </c>
    </row>
    <row r="532" spans="1:9" s="34" customFormat="1" ht="18" x14ac:dyDescent="0.25">
      <c r="A532" s="13">
        <v>24</v>
      </c>
      <c r="B532" s="16">
        <v>1196491655</v>
      </c>
      <c r="C532" s="24">
        <v>42294513</v>
      </c>
      <c r="D532" s="24" t="s">
        <v>764</v>
      </c>
      <c r="E532" s="25" t="s">
        <v>764</v>
      </c>
      <c r="F532" s="24" t="s">
        <v>10</v>
      </c>
      <c r="G532" s="9">
        <v>608000</v>
      </c>
      <c r="H532" s="9">
        <v>0</v>
      </c>
      <c r="I532" s="10">
        <v>608000</v>
      </c>
    </row>
    <row r="533" spans="1:9" s="34" customFormat="1" ht="18" x14ac:dyDescent="0.25">
      <c r="A533" s="13">
        <v>25</v>
      </c>
      <c r="B533" s="16">
        <v>1196491656</v>
      </c>
      <c r="C533" s="24">
        <v>42294513</v>
      </c>
      <c r="D533" s="24" t="s">
        <v>765</v>
      </c>
      <c r="E533" s="25" t="s">
        <v>765</v>
      </c>
      <c r="F533" s="24" t="s">
        <v>10</v>
      </c>
      <c r="G533" s="9">
        <v>85000</v>
      </c>
      <c r="H533" s="9">
        <v>0</v>
      </c>
      <c r="I533" s="10">
        <v>85000</v>
      </c>
    </row>
    <row r="534" spans="1:9" s="34" customFormat="1" ht="36" x14ac:dyDescent="0.25">
      <c r="A534" s="13">
        <v>26</v>
      </c>
      <c r="B534" s="16">
        <v>1196490522</v>
      </c>
      <c r="C534" s="24">
        <v>42294513</v>
      </c>
      <c r="D534" s="24" t="s">
        <v>766</v>
      </c>
      <c r="E534" s="25" t="s">
        <v>766</v>
      </c>
      <c r="F534" s="24" t="s">
        <v>10</v>
      </c>
      <c r="G534" s="9">
        <v>292000</v>
      </c>
      <c r="H534" s="9">
        <v>0</v>
      </c>
      <c r="I534" s="10">
        <v>292000</v>
      </c>
    </row>
    <row r="535" spans="1:9" s="34" customFormat="1" x14ac:dyDescent="0.25">
      <c r="A535" s="13">
        <v>27</v>
      </c>
      <c r="B535" s="16">
        <v>1196491270</v>
      </c>
      <c r="C535" s="24">
        <v>42294513</v>
      </c>
      <c r="D535" s="24" t="s">
        <v>767</v>
      </c>
      <c r="E535" s="25" t="s">
        <v>767</v>
      </c>
      <c r="F535" s="24" t="s">
        <v>13</v>
      </c>
      <c r="G535" s="9">
        <v>65000</v>
      </c>
      <c r="H535" s="9">
        <v>0</v>
      </c>
      <c r="I535" s="10">
        <v>65000</v>
      </c>
    </row>
    <row r="536" spans="1:9" s="34" customFormat="1" ht="18" x14ac:dyDescent="0.25">
      <c r="A536" s="13">
        <v>28</v>
      </c>
      <c r="B536" s="16" t="s">
        <v>768</v>
      </c>
      <c r="C536" s="24">
        <v>42294513</v>
      </c>
      <c r="D536" s="24" t="s">
        <v>769</v>
      </c>
      <c r="E536" s="25" t="s">
        <v>770</v>
      </c>
      <c r="F536" s="24" t="s">
        <v>13</v>
      </c>
      <c r="G536" s="9"/>
      <c r="H536" s="9"/>
      <c r="I536" s="10"/>
    </row>
    <row r="537" spans="1:9" s="34" customFormat="1" ht="18" x14ac:dyDescent="0.25">
      <c r="A537" s="13">
        <v>29</v>
      </c>
      <c r="B537" s="16" t="s">
        <v>768</v>
      </c>
      <c r="C537" s="24">
        <v>42294513</v>
      </c>
      <c r="D537" s="24" t="s">
        <v>771</v>
      </c>
      <c r="E537" s="25" t="s">
        <v>772</v>
      </c>
      <c r="F537" s="24" t="s">
        <v>13</v>
      </c>
      <c r="G537" s="9"/>
      <c r="H537" s="9"/>
      <c r="I537" s="10"/>
    </row>
    <row r="538" spans="1:9" s="34" customFormat="1" ht="18" x14ac:dyDescent="0.25">
      <c r="A538" s="13">
        <v>30</v>
      </c>
      <c r="B538" s="16" t="s">
        <v>768</v>
      </c>
      <c r="C538" s="24">
        <v>42294513</v>
      </c>
      <c r="D538" s="24" t="s">
        <v>773</v>
      </c>
      <c r="E538" s="25" t="s">
        <v>773</v>
      </c>
      <c r="F538" s="24" t="s">
        <v>13</v>
      </c>
      <c r="G538" s="9"/>
      <c r="H538" s="9"/>
      <c r="I538" s="10"/>
    </row>
    <row r="539" spans="1:9" s="34" customFormat="1" ht="27" x14ac:dyDescent="0.25">
      <c r="A539" s="13">
        <v>31</v>
      </c>
      <c r="B539" s="16" t="s">
        <v>768</v>
      </c>
      <c r="C539" s="24">
        <v>42294513</v>
      </c>
      <c r="D539" s="24" t="s">
        <v>774</v>
      </c>
      <c r="E539" s="25" t="s">
        <v>774</v>
      </c>
      <c r="F539" s="24" t="s">
        <v>13</v>
      </c>
      <c r="G539" s="9"/>
      <c r="H539" s="9"/>
      <c r="I539" s="10"/>
    </row>
    <row r="540" spans="1:9" s="34" customFormat="1" ht="18" x14ac:dyDescent="0.25">
      <c r="A540" s="11">
        <v>32</v>
      </c>
      <c r="B540" s="12" t="s">
        <v>768</v>
      </c>
      <c r="C540" s="12">
        <v>42294513</v>
      </c>
      <c r="D540" s="12" t="s">
        <v>925</v>
      </c>
      <c r="E540" s="15" t="s">
        <v>926</v>
      </c>
      <c r="F540" s="12" t="s">
        <v>10</v>
      </c>
      <c r="G540" s="9"/>
      <c r="H540" s="9"/>
      <c r="I540" s="10"/>
    </row>
    <row r="541" spans="1:9" s="34" customFormat="1" ht="18" x14ac:dyDescent="0.25">
      <c r="A541" s="11">
        <v>33</v>
      </c>
      <c r="B541" s="12" t="s">
        <v>768</v>
      </c>
      <c r="C541" s="12">
        <v>42294513</v>
      </c>
      <c r="D541" s="12" t="s">
        <v>927</v>
      </c>
      <c r="E541" s="15" t="s">
        <v>926</v>
      </c>
      <c r="F541" s="12" t="s">
        <v>10</v>
      </c>
      <c r="G541" s="9"/>
      <c r="H541" s="9"/>
      <c r="I541" s="10"/>
    </row>
    <row r="542" spans="1:9" s="34" customFormat="1" ht="12.75" customHeight="1" x14ac:dyDescent="0.15">
      <c r="A542" s="13"/>
      <c r="B542" s="16"/>
      <c r="C542" s="12"/>
      <c r="D542" s="91"/>
      <c r="E542" s="93"/>
      <c r="F542" s="12"/>
      <c r="G542" s="31"/>
      <c r="H542" s="9"/>
      <c r="I542" s="10"/>
    </row>
    <row r="543" spans="1:9" ht="23.25" customHeight="1" x14ac:dyDescent="0.25">
      <c r="A543" s="40" t="s">
        <v>930</v>
      </c>
      <c r="B543" s="114" t="s">
        <v>775</v>
      </c>
      <c r="C543" s="114"/>
      <c r="D543" s="114"/>
      <c r="E543" s="114"/>
      <c r="F543" s="69" t="s">
        <v>740</v>
      </c>
      <c r="G543" s="115" t="s">
        <v>1095</v>
      </c>
      <c r="H543" s="115"/>
      <c r="I543" s="115"/>
    </row>
    <row r="544" spans="1:9" ht="39.75" customHeight="1" x14ac:dyDescent="0.25">
      <c r="A544" s="3" t="s">
        <v>2</v>
      </c>
      <c r="B544" s="3" t="s">
        <v>3</v>
      </c>
      <c r="C544" s="4" t="s">
        <v>824</v>
      </c>
      <c r="D544" s="4" t="s">
        <v>4</v>
      </c>
      <c r="E544" s="4" t="s">
        <v>148</v>
      </c>
      <c r="F544" s="4" t="s">
        <v>6</v>
      </c>
      <c r="G544" s="5" t="s">
        <v>7</v>
      </c>
      <c r="H544" s="5" t="s">
        <v>8</v>
      </c>
      <c r="I544" s="5" t="s">
        <v>9</v>
      </c>
    </row>
    <row r="545" spans="1:9" ht="27" x14ac:dyDescent="0.25">
      <c r="A545" s="13">
        <v>1</v>
      </c>
      <c r="B545" s="76">
        <v>1196420018</v>
      </c>
      <c r="C545" s="24">
        <v>42294500</v>
      </c>
      <c r="D545" s="25" t="s">
        <v>929</v>
      </c>
      <c r="E545" s="25" t="s">
        <v>929</v>
      </c>
      <c r="F545" s="24" t="s">
        <v>10</v>
      </c>
      <c r="G545" s="9">
        <v>184821</v>
      </c>
      <c r="H545" s="9">
        <v>35116</v>
      </c>
      <c r="I545" s="10">
        <v>219937</v>
      </c>
    </row>
    <row r="546" spans="1:9" ht="16.5" customHeight="1" x14ac:dyDescent="0.25">
      <c r="A546" s="61"/>
      <c r="B546" s="13"/>
      <c r="C546" s="13"/>
      <c r="D546" s="27"/>
      <c r="E546" s="27"/>
      <c r="F546" s="27"/>
      <c r="G546" s="65"/>
      <c r="H546" s="65"/>
      <c r="I546" s="66"/>
    </row>
    <row r="547" spans="1:9" ht="18" x14ac:dyDescent="0.25">
      <c r="A547" s="40" t="s">
        <v>934</v>
      </c>
      <c r="B547" s="114" t="s">
        <v>776</v>
      </c>
      <c r="C547" s="114"/>
      <c r="D547" s="114"/>
      <c r="E547" s="114"/>
      <c r="F547" s="69" t="s">
        <v>740</v>
      </c>
      <c r="G547" s="116" t="s">
        <v>1096</v>
      </c>
      <c r="H547" s="115"/>
      <c r="I547" s="115"/>
    </row>
    <row r="548" spans="1:9" ht="27" x14ac:dyDescent="0.25">
      <c r="A548" s="3" t="s">
        <v>2</v>
      </c>
      <c r="B548" s="3" t="s">
        <v>3</v>
      </c>
      <c r="C548" s="4" t="s">
        <v>824</v>
      </c>
      <c r="D548" s="4" t="s">
        <v>4</v>
      </c>
      <c r="E548" s="4" t="s">
        <v>148</v>
      </c>
      <c r="F548" s="4" t="s">
        <v>6</v>
      </c>
      <c r="G548" s="5" t="s">
        <v>7</v>
      </c>
      <c r="H548" s="5" t="s">
        <v>8</v>
      </c>
      <c r="I548" s="5" t="s">
        <v>9</v>
      </c>
    </row>
    <row r="549" spans="1:9" ht="36" x14ac:dyDescent="0.25">
      <c r="A549" s="13">
        <v>1</v>
      </c>
      <c r="B549" s="76">
        <v>1196490546</v>
      </c>
      <c r="C549" s="24">
        <v>42294517</v>
      </c>
      <c r="D549" s="25" t="s">
        <v>931</v>
      </c>
      <c r="E549" s="25" t="s">
        <v>931</v>
      </c>
      <c r="F549" s="24" t="s">
        <v>10</v>
      </c>
      <c r="G549" s="31">
        <v>565000</v>
      </c>
      <c r="H549" s="9">
        <v>0</v>
      </c>
      <c r="I549" s="10">
        <v>565000</v>
      </c>
    </row>
    <row r="550" spans="1:9" ht="18" x14ac:dyDescent="0.25">
      <c r="A550" s="13">
        <v>2</v>
      </c>
      <c r="B550" s="41">
        <v>1196490198</v>
      </c>
      <c r="C550" s="24">
        <v>4229451</v>
      </c>
      <c r="D550" s="25" t="s">
        <v>932</v>
      </c>
      <c r="E550" s="25" t="s">
        <v>932</v>
      </c>
      <c r="F550" s="24" t="s">
        <v>10</v>
      </c>
      <c r="G550" s="31">
        <v>38000</v>
      </c>
      <c r="H550" s="9">
        <v>0</v>
      </c>
      <c r="I550" s="10">
        <v>38000</v>
      </c>
    </row>
    <row r="551" spans="1:9" ht="27" x14ac:dyDescent="0.25">
      <c r="A551" s="13">
        <v>3</v>
      </c>
      <c r="B551" s="76">
        <v>1196490800</v>
      </c>
      <c r="C551" s="24">
        <v>42295505</v>
      </c>
      <c r="D551" s="25" t="s">
        <v>933</v>
      </c>
      <c r="E551" s="25" t="s">
        <v>933</v>
      </c>
      <c r="F551" s="24" t="s">
        <v>13</v>
      </c>
      <c r="G551" s="31">
        <v>1550000</v>
      </c>
      <c r="H551" s="42">
        <v>0</v>
      </c>
      <c r="I551" s="43">
        <f t="shared" ref="I551" si="10">+G551+H551</f>
        <v>1550000</v>
      </c>
    </row>
    <row r="552" spans="1:9" ht="16.5" customHeight="1" x14ac:dyDescent="0.25">
      <c r="A552" s="61"/>
      <c r="B552" s="13"/>
      <c r="C552" s="13"/>
      <c r="D552" s="27"/>
      <c r="E552" s="27"/>
      <c r="F552" s="27"/>
      <c r="G552" s="65"/>
      <c r="H552" s="65"/>
      <c r="I552" s="66"/>
    </row>
    <row r="553" spans="1:9" ht="20.25" customHeight="1" x14ac:dyDescent="0.25">
      <c r="A553" s="40" t="s">
        <v>339</v>
      </c>
      <c r="B553" s="114" t="s">
        <v>777</v>
      </c>
      <c r="C553" s="114"/>
      <c r="D553" s="114"/>
      <c r="E553" s="114"/>
      <c r="F553" s="69" t="s">
        <v>173</v>
      </c>
      <c r="G553" s="115"/>
      <c r="H553" s="115"/>
      <c r="I553" s="115"/>
    </row>
    <row r="554" spans="1:9" ht="27" x14ac:dyDescent="0.25">
      <c r="A554" s="3" t="s">
        <v>2</v>
      </c>
      <c r="B554" s="3" t="s">
        <v>3</v>
      </c>
      <c r="C554" s="4" t="s">
        <v>824</v>
      </c>
      <c r="D554" s="4" t="s">
        <v>4</v>
      </c>
      <c r="E554" s="4" t="s">
        <v>148</v>
      </c>
      <c r="F554" s="4" t="s">
        <v>6</v>
      </c>
      <c r="G554" s="5" t="s">
        <v>7</v>
      </c>
      <c r="H554" s="5" t="s">
        <v>8</v>
      </c>
      <c r="I554" s="5" t="s">
        <v>9</v>
      </c>
    </row>
    <row r="555" spans="1:9" ht="18" x14ac:dyDescent="0.25">
      <c r="A555" s="13">
        <v>1</v>
      </c>
      <c r="B555" s="13">
        <v>1186220240</v>
      </c>
      <c r="C555" s="16" t="s">
        <v>869</v>
      </c>
      <c r="D555" s="28" t="s">
        <v>777</v>
      </c>
      <c r="E555" s="28" t="s">
        <v>778</v>
      </c>
      <c r="F555" s="16" t="s">
        <v>10</v>
      </c>
      <c r="G555" s="9"/>
      <c r="H555" s="9"/>
      <c r="I555" s="10"/>
    </row>
    <row r="556" spans="1:9" ht="16.5" customHeight="1" x14ac:dyDescent="0.25">
      <c r="A556" s="61"/>
      <c r="B556" s="13"/>
      <c r="C556" s="13"/>
      <c r="D556" s="27"/>
      <c r="E556" s="27"/>
      <c r="F556" s="27"/>
      <c r="G556" s="65"/>
      <c r="H556" s="65"/>
      <c r="I556" s="66"/>
    </row>
    <row r="557" spans="1:9" ht="12.75" customHeight="1" x14ac:dyDescent="0.25">
      <c r="A557" s="40" t="s">
        <v>340</v>
      </c>
      <c r="B557" s="114" t="s">
        <v>779</v>
      </c>
      <c r="C557" s="114"/>
      <c r="D557" s="114"/>
      <c r="E557" s="114"/>
      <c r="F557" s="69" t="s">
        <v>821</v>
      </c>
      <c r="G557" s="115"/>
      <c r="H557" s="115"/>
      <c r="I557" s="115"/>
    </row>
    <row r="558" spans="1:9" ht="43.5" customHeight="1" x14ac:dyDescent="0.25">
      <c r="A558" s="3" t="s">
        <v>2</v>
      </c>
      <c r="B558" s="3" t="s">
        <v>3</v>
      </c>
      <c r="C558" s="4" t="s">
        <v>824</v>
      </c>
      <c r="D558" s="4" t="s">
        <v>4</v>
      </c>
      <c r="E558" s="4" t="s">
        <v>148</v>
      </c>
      <c r="F558" s="4" t="s">
        <v>6</v>
      </c>
      <c r="G558" s="5" t="s">
        <v>7</v>
      </c>
      <c r="H558" s="5" t="s">
        <v>8</v>
      </c>
      <c r="I558" s="5" t="s">
        <v>9</v>
      </c>
    </row>
    <row r="559" spans="1:9" ht="36" x14ac:dyDescent="0.25">
      <c r="A559" s="13">
        <v>1</v>
      </c>
      <c r="B559" s="16" t="s">
        <v>327</v>
      </c>
      <c r="C559" s="16">
        <v>42294954</v>
      </c>
      <c r="D559" s="18" t="s">
        <v>780</v>
      </c>
      <c r="E559" s="18" t="s">
        <v>781</v>
      </c>
      <c r="F559" s="12" t="s">
        <v>10</v>
      </c>
      <c r="G559" s="9"/>
      <c r="H559" s="9"/>
      <c r="I559" s="10"/>
    </row>
    <row r="560" spans="1:9" ht="27" x14ac:dyDescent="0.25">
      <c r="A560" s="13">
        <v>2</v>
      </c>
      <c r="B560" s="16" t="s">
        <v>327</v>
      </c>
      <c r="C560" s="16">
        <v>42294954</v>
      </c>
      <c r="D560" s="25" t="s">
        <v>782</v>
      </c>
      <c r="E560" s="25" t="s">
        <v>782</v>
      </c>
      <c r="F560" s="24" t="s">
        <v>10</v>
      </c>
      <c r="G560" s="9"/>
      <c r="H560" s="9"/>
      <c r="I560" s="10"/>
    </row>
    <row r="561" spans="1:109" ht="16.5" customHeight="1" x14ac:dyDescent="0.25">
      <c r="A561" s="61"/>
      <c r="B561" s="13"/>
      <c r="C561" s="13"/>
      <c r="D561" s="27"/>
      <c r="E561" s="27"/>
      <c r="F561" s="27"/>
      <c r="G561" s="65"/>
      <c r="H561" s="65"/>
      <c r="I561" s="66"/>
    </row>
    <row r="562" spans="1:109" s="2" customFormat="1" ht="27" x14ac:dyDescent="0.25">
      <c r="A562" s="20" t="s">
        <v>1143</v>
      </c>
      <c r="B562" s="114" t="s">
        <v>1144</v>
      </c>
      <c r="C562" s="114"/>
      <c r="D562" s="114"/>
      <c r="E562" s="114"/>
      <c r="F562" s="113" t="s">
        <v>35</v>
      </c>
      <c r="G562" s="115" t="s">
        <v>1023</v>
      </c>
      <c r="H562" s="115"/>
      <c r="I562" s="115"/>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row>
    <row r="563" spans="1:109" s="2" customFormat="1" ht="27" x14ac:dyDescent="0.25">
      <c r="A563" s="3" t="s">
        <v>2</v>
      </c>
      <c r="B563" s="3" t="s">
        <v>3</v>
      </c>
      <c r="C563" s="4" t="s">
        <v>824</v>
      </c>
      <c r="D563" s="4" t="s">
        <v>4</v>
      </c>
      <c r="E563" s="4" t="s">
        <v>5</v>
      </c>
      <c r="F563" s="4" t="s">
        <v>6</v>
      </c>
      <c r="G563" s="5" t="s">
        <v>7</v>
      </c>
      <c r="H563" s="5" t="s">
        <v>8</v>
      </c>
      <c r="I563" s="5" t="s">
        <v>9</v>
      </c>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row>
    <row r="564" spans="1:109" s="2" customFormat="1" ht="36" x14ac:dyDescent="0.25">
      <c r="A564" s="13">
        <v>1</v>
      </c>
      <c r="B564" s="11">
        <v>1196420015</v>
      </c>
      <c r="C564" s="12" t="s">
        <v>826</v>
      </c>
      <c r="D564" s="17" t="s">
        <v>36</v>
      </c>
      <c r="E564" s="18" t="s">
        <v>37</v>
      </c>
      <c r="F564" s="8" t="s">
        <v>10</v>
      </c>
      <c r="G564" s="9">
        <v>2185454</v>
      </c>
      <c r="H564" s="9">
        <v>0</v>
      </c>
      <c r="I564" s="10">
        <v>2185454</v>
      </c>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row>
    <row r="565" spans="1:109" s="2" customFormat="1" ht="36" x14ac:dyDescent="0.25">
      <c r="A565" s="13">
        <v>2</v>
      </c>
      <c r="B565" s="11">
        <v>1196420177</v>
      </c>
      <c r="C565" s="12" t="s">
        <v>827</v>
      </c>
      <c r="D565" s="17" t="s">
        <v>38</v>
      </c>
      <c r="E565" s="18" t="s">
        <v>39</v>
      </c>
      <c r="F565" s="8" t="s">
        <v>10</v>
      </c>
      <c r="G565" s="9">
        <v>2185454</v>
      </c>
      <c r="H565" s="9">
        <v>0</v>
      </c>
      <c r="I565" s="10">
        <v>2185454</v>
      </c>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row>
    <row r="566" spans="1:109" s="2" customFormat="1" ht="36" x14ac:dyDescent="0.25">
      <c r="A566" s="13">
        <v>3</v>
      </c>
      <c r="B566" s="11">
        <v>1196420178</v>
      </c>
      <c r="C566" s="12" t="s">
        <v>828</v>
      </c>
      <c r="D566" s="17" t="s">
        <v>40</v>
      </c>
      <c r="E566" s="18" t="s">
        <v>41</v>
      </c>
      <c r="F566" s="8" t="s">
        <v>10</v>
      </c>
      <c r="G566" s="9">
        <v>2185454</v>
      </c>
      <c r="H566" s="9">
        <v>0</v>
      </c>
      <c r="I566" s="10">
        <v>2185454</v>
      </c>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row>
    <row r="567" spans="1:109" s="2" customFormat="1" ht="36" x14ac:dyDescent="0.25">
      <c r="A567" s="13">
        <v>4</v>
      </c>
      <c r="B567" s="11">
        <v>1196420179</v>
      </c>
      <c r="C567" s="12" t="s">
        <v>829</v>
      </c>
      <c r="D567" s="17" t="s">
        <v>42</v>
      </c>
      <c r="E567" s="18" t="s">
        <v>43</v>
      </c>
      <c r="F567" s="8" t="s">
        <v>10</v>
      </c>
      <c r="G567" s="9">
        <v>2185454</v>
      </c>
      <c r="H567" s="9">
        <v>0</v>
      </c>
      <c r="I567" s="10">
        <v>2185454</v>
      </c>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row>
    <row r="568" spans="1:109" s="30" customFormat="1" ht="36" x14ac:dyDescent="0.25">
      <c r="A568" s="13">
        <v>5</v>
      </c>
      <c r="B568" s="16" t="s">
        <v>51</v>
      </c>
      <c r="C568" s="12" t="s">
        <v>855</v>
      </c>
      <c r="D568" s="17" t="s">
        <v>92</v>
      </c>
      <c r="E568" s="18" t="s">
        <v>93</v>
      </c>
      <c r="F568" s="8" t="s">
        <v>10</v>
      </c>
      <c r="G568" s="9"/>
      <c r="H568" s="9"/>
      <c r="I568" s="10"/>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row>
    <row r="569" spans="1:109" s="30" customFormat="1" ht="36" x14ac:dyDescent="0.25">
      <c r="A569" s="13">
        <v>6</v>
      </c>
      <c r="B569" s="16" t="s">
        <v>51</v>
      </c>
      <c r="C569" s="12" t="s">
        <v>856</v>
      </c>
      <c r="D569" s="17" t="s">
        <v>94</v>
      </c>
      <c r="E569" s="18" t="s">
        <v>95</v>
      </c>
      <c r="F569" s="8" t="s">
        <v>10</v>
      </c>
      <c r="G569" s="9"/>
      <c r="H569" s="9"/>
      <c r="I569" s="10"/>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row>
    <row r="570" spans="1:109" s="30" customFormat="1" ht="36" x14ac:dyDescent="0.25">
      <c r="A570" s="13">
        <v>7</v>
      </c>
      <c r="B570" s="16" t="s">
        <v>51</v>
      </c>
      <c r="C570" s="12" t="s">
        <v>857</v>
      </c>
      <c r="D570" s="17" t="s">
        <v>96</v>
      </c>
      <c r="E570" s="18" t="s">
        <v>97</v>
      </c>
      <c r="F570" s="8" t="s">
        <v>10</v>
      </c>
      <c r="G570" s="9"/>
      <c r="H570" s="9"/>
      <c r="I570" s="10"/>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row>
    <row r="571" spans="1:109" s="30" customFormat="1" ht="45" x14ac:dyDescent="0.25">
      <c r="A571" s="13">
        <v>8</v>
      </c>
      <c r="B571" s="16" t="s">
        <v>51</v>
      </c>
      <c r="C571" s="12" t="s">
        <v>858</v>
      </c>
      <c r="D571" s="17" t="s">
        <v>98</v>
      </c>
      <c r="E571" s="18" t="s">
        <v>99</v>
      </c>
      <c r="F571" s="8" t="s">
        <v>10</v>
      </c>
      <c r="G571" s="9"/>
      <c r="H571" s="9"/>
      <c r="I571" s="10"/>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row>
    <row r="572" spans="1:109" s="30" customFormat="1" ht="45" x14ac:dyDescent="0.25">
      <c r="A572" s="13">
        <v>9</v>
      </c>
      <c r="B572" s="16" t="s">
        <v>51</v>
      </c>
      <c r="C572" s="12" t="s">
        <v>859</v>
      </c>
      <c r="D572" s="17" t="s">
        <v>100</v>
      </c>
      <c r="E572" s="18" t="s">
        <v>101</v>
      </c>
      <c r="F572" s="8" t="s">
        <v>10</v>
      </c>
      <c r="G572" s="9"/>
      <c r="H572" s="9"/>
      <c r="I572" s="10"/>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row>
    <row r="573" spans="1:109" s="30" customFormat="1" ht="48.75" customHeight="1" x14ac:dyDescent="0.25">
      <c r="A573" s="13">
        <v>10</v>
      </c>
      <c r="B573" s="16" t="s">
        <v>51</v>
      </c>
      <c r="C573" s="12" t="s">
        <v>860</v>
      </c>
      <c r="D573" s="17" t="s">
        <v>102</v>
      </c>
      <c r="E573" s="18" t="s">
        <v>103</v>
      </c>
      <c r="F573" s="8" t="s">
        <v>10</v>
      </c>
      <c r="G573" s="9"/>
      <c r="H573" s="9"/>
      <c r="I573" s="10"/>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row>
    <row r="574" spans="1:109" s="30" customFormat="1" ht="45" x14ac:dyDescent="0.25">
      <c r="A574" s="13">
        <v>11</v>
      </c>
      <c r="B574" s="16" t="s">
        <v>51</v>
      </c>
      <c r="C574" s="12" t="s">
        <v>861</v>
      </c>
      <c r="D574" s="17" t="s">
        <v>104</v>
      </c>
      <c r="E574" s="18" t="s">
        <v>105</v>
      </c>
      <c r="F574" s="8" t="s">
        <v>10</v>
      </c>
      <c r="G574" s="9"/>
      <c r="H574" s="9"/>
      <c r="I574" s="10"/>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row>
    <row r="575" spans="1:109" s="30" customFormat="1" ht="45" x14ac:dyDescent="0.25">
      <c r="A575" s="13">
        <v>12</v>
      </c>
      <c r="B575" s="16" t="s">
        <v>51</v>
      </c>
      <c r="C575" s="12" t="s">
        <v>862</v>
      </c>
      <c r="D575" s="17" t="s">
        <v>106</v>
      </c>
      <c r="E575" s="18" t="s">
        <v>107</v>
      </c>
      <c r="F575" s="8" t="s">
        <v>10</v>
      </c>
      <c r="G575" s="9"/>
      <c r="H575" s="9"/>
      <c r="I575" s="10"/>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row>
    <row r="576" spans="1:109" s="30" customFormat="1" ht="63" x14ac:dyDescent="0.25">
      <c r="A576" s="13">
        <v>13</v>
      </c>
      <c r="B576" s="16" t="s">
        <v>51</v>
      </c>
      <c r="C576" s="12" t="s">
        <v>863</v>
      </c>
      <c r="D576" s="17" t="s">
        <v>108</v>
      </c>
      <c r="E576" s="18" t="s">
        <v>109</v>
      </c>
      <c r="F576" s="8" t="s">
        <v>10</v>
      </c>
      <c r="G576" s="9"/>
      <c r="H576" s="9"/>
      <c r="I576" s="10"/>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row>
    <row r="577" spans="1:109" s="30" customFormat="1" ht="13.5" customHeight="1" x14ac:dyDescent="0.25">
      <c r="A577" s="13"/>
      <c r="B577" s="16"/>
      <c r="C577" s="12"/>
      <c r="D577" s="17"/>
      <c r="E577" s="18"/>
      <c r="F577" s="8"/>
      <c r="G577" s="9"/>
      <c r="H577" s="9"/>
      <c r="I577" s="10"/>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row>
  </sheetData>
  <mergeCells count="111">
    <mergeCell ref="B562:E562"/>
    <mergeCell ref="G562:I562"/>
    <mergeCell ref="B489:E489"/>
    <mergeCell ref="G489:I489"/>
    <mergeCell ref="B494:E494"/>
    <mergeCell ref="G494:I494"/>
    <mergeCell ref="B480:E480"/>
    <mergeCell ref="G480:I480"/>
    <mergeCell ref="B485:E485"/>
    <mergeCell ref="G485:I485"/>
    <mergeCell ref="B553:E553"/>
    <mergeCell ref="G553:I553"/>
    <mergeCell ref="B557:E557"/>
    <mergeCell ref="G557:I557"/>
    <mergeCell ref="B547:E547"/>
    <mergeCell ref="G547:I547"/>
    <mergeCell ref="B543:E543"/>
    <mergeCell ref="G543:I543"/>
    <mergeCell ref="B502:E502"/>
    <mergeCell ref="G502:I502"/>
    <mergeCell ref="B507:E507"/>
    <mergeCell ref="G507:I507"/>
    <mergeCell ref="B466:E466"/>
    <mergeCell ref="G466:I466"/>
    <mergeCell ref="B471:E471"/>
    <mergeCell ref="G471:I471"/>
    <mergeCell ref="B462:E462"/>
    <mergeCell ref="G462:I462"/>
    <mergeCell ref="B452:E452"/>
    <mergeCell ref="G452:I452"/>
    <mergeCell ref="B426:E426"/>
    <mergeCell ref="G426:I426"/>
    <mergeCell ref="B440:E440"/>
    <mergeCell ref="G440:I440"/>
    <mergeCell ref="B448:E448"/>
    <mergeCell ref="G448:I448"/>
    <mergeCell ref="B417:E417"/>
    <mergeCell ref="G417:I417"/>
    <mergeCell ref="B422:E422"/>
    <mergeCell ref="G422:I422"/>
    <mergeCell ref="B352:E352"/>
    <mergeCell ref="G352:I352"/>
    <mergeCell ref="B356:E356"/>
    <mergeCell ref="G356:I356"/>
    <mergeCell ref="B409:E409"/>
    <mergeCell ref="G409:I409"/>
    <mergeCell ref="B343:E343"/>
    <mergeCell ref="G343:I343"/>
    <mergeCell ref="B327:E327"/>
    <mergeCell ref="G327:I327"/>
    <mergeCell ref="B319:E319"/>
    <mergeCell ref="G319:I319"/>
    <mergeCell ref="B306:E306"/>
    <mergeCell ref="G306:I306"/>
    <mergeCell ref="B310:E310"/>
    <mergeCell ref="G310:I310"/>
    <mergeCell ref="B260:E260"/>
    <mergeCell ref="G260:I260"/>
    <mergeCell ref="B251:E251"/>
    <mergeCell ref="G251:I251"/>
    <mergeCell ref="B225:E225"/>
    <mergeCell ref="G225:I225"/>
    <mergeCell ref="B233:E233"/>
    <mergeCell ref="G233:I233"/>
    <mergeCell ref="B239:E239"/>
    <mergeCell ref="G239:I239"/>
    <mergeCell ref="B214:E214"/>
    <mergeCell ref="B220:E220"/>
    <mergeCell ref="G220:I220"/>
    <mergeCell ref="B203:E203"/>
    <mergeCell ref="G203:I203"/>
    <mergeCell ref="B209:E209"/>
    <mergeCell ref="G209:I209"/>
    <mergeCell ref="B177:E177"/>
    <mergeCell ref="G177:I177"/>
    <mergeCell ref="B195:E195"/>
    <mergeCell ref="G195:I195"/>
    <mergeCell ref="B173:E173"/>
    <mergeCell ref="G173:I173"/>
    <mergeCell ref="B138:E138"/>
    <mergeCell ref="G138:I138"/>
    <mergeCell ref="B158:E158"/>
    <mergeCell ref="G158:I158"/>
    <mergeCell ref="B91:E91"/>
    <mergeCell ref="G91:I91"/>
    <mergeCell ref="B120:E120"/>
    <mergeCell ref="G120:I120"/>
    <mergeCell ref="B86:E86"/>
    <mergeCell ref="G86:I86"/>
    <mergeCell ref="B81:E81"/>
    <mergeCell ref="G81:I81"/>
    <mergeCell ref="B63:E63"/>
    <mergeCell ref="G63:I63"/>
    <mergeCell ref="B74:E74"/>
    <mergeCell ref="G74:I74"/>
    <mergeCell ref="B57:E57"/>
    <mergeCell ref="G57:I57"/>
    <mergeCell ref="B46:E46"/>
    <mergeCell ref="G46:I46"/>
    <mergeCell ref="B50:E50"/>
    <mergeCell ref="G50:I50"/>
    <mergeCell ref="B42:E42"/>
    <mergeCell ref="G42:I42"/>
    <mergeCell ref="B37:E37"/>
    <mergeCell ref="G37:I37"/>
    <mergeCell ref="B1:E1"/>
    <mergeCell ref="G1:I1"/>
    <mergeCell ref="B6:E6"/>
    <mergeCell ref="G6:I6"/>
    <mergeCell ref="B30:E30"/>
    <mergeCell ref="G30:I30"/>
  </mergeCells>
  <conditionalFormatting sqref="D402:E408">
    <cfRule type="expression" dxfId="11" priority="7">
      <formula>#REF!="G"</formula>
    </cfRule>
    <cfRule type="expression" dxfId="10" priority="8">
      <formula>#REF!="R"</formula>
    </cfRule>
    <cfRule type="expression" dxfId="9" priority="9">
      <formula>#REF!="Y"</formula>
    </cfRule>
  </conditionalFormatting>
  <conditionalFormatting sqref="D416:E416">
    <cfRule type="expression" dxfId="8" priority="4">
      <formula>#REF!="G"</formula>
    </cfRule>
    <cfRule type="expression" dxfId="7" priority="5">
      <formula>#REF!="R"</formula>
    </cfRule>
    <cfRule type="expression" dxfId="6" priority="6">
      <formula>#REF!="Y"</formula>
    </cfRule>
  </conditionalFormatting>
  <dataValidations count="2">
    <dataValidation type="whole" allowBlank="1" showInputMessage="1" showErrorMessage="1" promptTitle="Código Interno" prompt="Ingrese Código Interno del Bien y/o Servicio a Adquirir (validado previamente con la Unidad de Compras (Almacenes N°1, N°6 según sea el caso)." sqref="B474:B475 B419:B420">
      <formula1>1</formula1>
      <formula2>1000000000000000</formula2>
    </dataValidation>
    <dataValidation type="whole" allowBlank="1" showInputMessage="1" showErrorMessage="1" promptTitle="Código UNSPSC" prompt="Ingrese Código del  Bien y/o Servicio a Adquirir, previamente validado en el catálogo de Bienes del SECOP II. (Si es una adquisición recurrente validar información del último proceso adelantado)" sqref="C473:C475 C482:C483 C487">
      <formula1>1</formula1>
      <formula2>100000000000</formula2>
    </dataValidation>
  </dataValidations>
  <pageMargins left="0.7" right="0.7" top="0.75" bottom="0.75" header="0.3" footer="0.3"/>
  <pageSetup paperSize="14" orientation="landscape" r:id="rId1"/>
  <drawing r:id="rId2"/>
  <legacyDrawing r:id="rId3"/>
  <oleObjects>
    <mc:AlternateContent xmlns:mc="http://schemas.openxmlformats.org/markup-compatibility/2006">
      <mc:Choice Requires="x14">
        <oleObject progId="PBrush" shapeId="5121" r:id="rId4">
          <objectPr defaultSize="0" autoPict="0" r:id="rId5">
            <anchor moveWithCells="1" sizeWithCells="1">
              <from>
                <xdr:col>0</xdr:col>
                <xdr:colOff>0</xdr:colOff>
                <xdr:row>0</xdr:row>
                <xdr:rowOff>0</xdr:rowOff>
              </from>
              <to>
                <xdr:col>0</xdr:col>
                <xdr:colOff>0</xdr:colOff>
                <xdr:row>0</xdr:row>
                <xdr:rowOff>0</xdr:rowOff>
              </to>
            </anchor>
          </objectPr>
        </oleObject>
      </mc:Choice>
      <mc:Fallback>
        <oleObject progId="PBrush" shapeId="5121"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EE577"/>
  <sheetViews>
    <sheetView zoomScaleNormal="100" workbookViewId="0">
      <selection activeCell="I10" sqref="I10"/>
    </sheetView>
  </sheetViews>
  <sheetFormatPr baseColWidth="10" defaultColWidth="11.42578125" defaultRowHeight="9" x14ac:dyDescent="0.25"/>
  <cols>
    <col min="1" max="1" width="10.7109375" style="1" customWidth="1"/>
    <col min="2" max="2" width="8.28515625" style="1" customWidth="1"/>
    <col min="3" max="3" width="10" style="30" customWidth="1"/>
    <col min="4" max="4" width="21.28515625" style="30" customWidth="1"/>
    <col min="5" max="5" width="84" style="30" customWidth="1"/>
    <col min="6" max="6" width="12.42578125" style="30" customWidth="1"/>
    <col min="7" max="7" width="8.7109375" style="58" bestFit="1" customWidth="1"/>
    <col min="8" max="8" width="8.42578125" style="59" bestFit="1" customWidth="1"/>
    <col min="9" max="9" width="9.5703125" style="60" customWidth="1"/>
    <col min="10" max="10" width="8.7109375" style="1" bestFit="1" customWidth="1"/>
    <col min="11" max="11" width="8.42578125" style="1" bestFit="1" customWidth="1"/>
    <col min="12" max="12" width="9" style="1" customWidth="1"/>
    <col min="13" max="13" width="8.7109375" style="1" bestFit="1" customWidth="1"/>
    <col min="14" max="14" width="8.42578125" style="1" bestFit="1" customWidth="1"/>
    <col min="15" max="17" width="8.7109375" style="1" bestFit="1" customWidth="1"/>
    <col min="18" max="18" width="9.42578125" style="1" bestFit="1" customWidth="1"/>
    <col min="19" max="19" width="8.7109375" style="1" bestFit="1" customWidth="1"/>
    <col min="20" max="20" width="8.42578125" style="1" bestFit="1" customWidth="1"/>
    <col min="21" max="21" width="8.7109375" style="1" bestFit="1" customWidth="1"/>
    <col min="22" max="22" width="9.42578125" style="1" bestFit="1" customWidth="1"/>
    <col min="23" max="23" width="8.42578125" style="1" bestFit="1" customWidth="1"/>
    <col min="24" max="24" width="10" style="1" customWidth="1"/>
    <col min="25" max="25" width="8.7109375" style="1" customWidth="1"/>
    <col min="26" max="26" width="8.42578125" style="1" bestFit="1" customWidth="1"/>
    <col min="27" max="27" width="10" style="1" customWidth="1"/>
    <col min="28" max="16384" width="11.42578125" style="1"/>
  </cols>
  <sheetData>
    <row r="1" spans="1:135" s="2" customFormat="1" ht="36" x14ac:dyDescent="0.25">
      <c r="A1" s="20" t="s">
        <v>0</v>
      </c>
      <c r="B1" s="114" t="s">
        <v>28</v>
      </c>
      <c r="C1" s="114"/>
      <c r="D1" s="114"/>
      <c r="E1" s="114"/>
      <c r="F1" s="69" t="s">
        <v>29</v>
      </c>
      <c r="G1" s="120" t="s">
        <v>1103</v>
      </c>
      <c r="H1" s="121"/>
      <c r="I1" s="122"/>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row>
    <row r="2" spans="1:135" s="2" customFormat="1" ht="27" x14ac:dyDescent="0.25">
      <c r="A2" s="3" t="s">
        <v>2</v>
      </c>
      <c r="B2" s="3" t="s">
        <v>3</v>
      </c>
      <c r="C2" s="4" t="s">
        <v>824</v>
      </c>
      <c r="D2" s="4" t="s">
        <v>4</v>
      </c>
      <c r="E2" s="4" t="s">
        <v>5</v>
      </c>
      <c r="F2" s="4" t="s">
        <v>6</v>
      </c>
      <c r="G2" s="5" t="s">
        <v>7</v>
      </c>
      <c r="H2" s="5" t="s">
        <v>8</v>
      </c>
      <c r="I2" s="5" t="s">
        <v>9</v>
      </c>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row>
    <row r="3" spans="1:135" s="2" customFormat="1" ht="27" x14ac:dyDescent="0.25">
      <c r="A3" s="13">
        <v>1</v>
      </c>
      <c r="B3" s="11">
        <v>1196490949</v>
      </c>
      <c r="C3" s="12" t="s">
        <v>825</v>
      </c>
      <c r="D3" s="14" t="s">
        <v>30</v>
      </c>
      <c r="E3" s="12" t="s">
        <v>31</v>
      </c>
      <c r="F3" s="8" t="s">
        <v>10</v>
      </c>
      <c r="G3" s="9"/>
      <c r="H3" s="9"/>
      <c r="I3" s="9"/>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row>
    <row r="4" spans="1:135" s="2" customFormat="1" ht="18" x14ac:dyDescent="0.25">
      <c r="A4" s="13">
        <v>2</v>
      </c>
      <c r="B4" s="11">
        <v>1196490973</v>
      </c>
      <c r="C4" s="12">
        <v>42291613</v>
      </c>
      <c r="D4" s="14" t="s">
        <v>32</v>
      </c>
      <c r="E4" s="12" t="s">
        <v>33</v>
      </c>
      <c r="F4" s="8" t="s">
        <v>10</v>
      </c>
      <c r="G4" s="29">
        <f>1500000/10</f>
        <v>150000</v>
      </c>
      <c r="H4" s="9">
        <f>ROUND(G4*0.19,0)</f>
        <v>28500</v>
      </c>
      <c r="I4" s="9">
        <f>G4+H4</f>
        <v>178500</v>
      </c>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row>
    <row r="5" spans="1:135" s="2" customFormat="1" ht="15" customHeight="1" x14ac:dyDescent="0.25">
      <c r="A5" s="13"/>
      <c r="B5" s="11"/>
      <c r="C5" s="12"/>
      <c r="D5" s="14"/>
      <c r="E5" s="12"/>
      <c r="F5" s="8"/>
      <c r="G5" s="99"/>
      <c r="H5" s="95"/>
      <c r="I5" s="100"/>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row>
    <row r="6" spans="1:135" s="2" customFormat="1" ht="27" x14ac:dyDescent="0.25">
      <c r="A6" s="20" t="s">
        <v>12</v>
      </c>
      <c r="B6" s="114" t="s">
        <v>1145</v>
      </c>
      <c r="C6" s="114"/>
      <c r="D6" s="114"/>
      <c r="E6" s="114"/>
      <c r="F6" s="69" t="s">
        <v>35</v>
      </c>
      <c r="G6" s="120" t="s">
        <v>1100</v>
      </c>
      <c r="H6" s="121"/>
      <c r="I6" s="122"/>
      <c r="J6" s="117" t="s">
        <v>1099</v>
      </c>
      <c r="K6" s="118"/>
      <c r="L6" s="119"/>
      <c r="M6" s="120" t="s">
        <v>1104</v>
      </c>
      <c r="N6" s="121"/>
      <c r="O6" s="122"/>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row>
    <row r="7" spans="1:135" s="2" customFormat="1" ht="27" x14ac:dyDescent="0.25">
      <c r="A7" s="3" t="s">
        <v>2</v>
      </c>
      <c r="B7" s="3" t="s">
        <v>3</v>
      </c>
      <c r="C7" s="4" t="s">
        <v>824</v>
      </c>
      <c r="D7" s="4" t="s">
        <v>4</v>
      </c>
      <c r="E7" s="4" t="s">
        <v>5</v>
      </c>
      <c r="F7" s="4" t="s">
        <v>6</v>
      </c>
      <c r="G7" s="5" t="s">
        <v>7</v>
      </c>
      <c r="H7" s="5" t="s">
        <v>8</v>
      </c>
      <c r="I7" s="5" t="s">
        <v>9</v>
      </c>
      <c r="J7" s="5" t="s">
        <v>7</v>
      </c>
      <c r="K7" s="5" t="s">
        <v>8</v>
      </c>
      <c r="L7" s="5" t="s">
        <v>9</v>
      </c>
      <c r="M7" s="5" t="s">
        <v>7</v>
      </c>
      <c r="N7" s="5" t="s">
        <v>8</v>
      </c>
      <c r="O7" s="5" t="s">
        <v>9</v>
      </c>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row>
    <row r="8" spans="1:135" s="2" customFormat="1" ht="36" x14ac:dyDescent="0.25">
      <c r="A8" s="13">
        <v>1</v>
      </c>
      <c r="B8" s="13">
        <v>1196420011</v>
      </c>
      <c r="C8" s="16" t="s">
        <v>830</v>
      </c>
      <c r="D8" s="21" t="s">
        <v>44</v>
      </c>
      <c r="E8" s="22" t="s">
        <v>45</v>
      </c>
      <c r="F8" s="27" t="s">
        <v>10</v>
      </c>
      <c r="G8" s="9"/>
      <c r="H8" s="9"/>
      <c r="I8" s="10"/>
      <c r="J8" s="9">
        <v>5654862.2249999996</v>
      </c>
      <c r="K8" s="9">
        <v>0</v>
      </c>
      <c r="L8" s="10">
        <f t="shared" ref="L8:L28" si="0">+J8+K8</f>
        <v>5654862.2249999996</v>
      </c>
      <c r="M8" s="9">
        <v>5500000</v>
      </c>
      <c r="N8" s="9">
        <v>0</v>
      </c>
      <c r="O8" s="10">
        <f t="shared" ref="O8:O28" si="1">+M8+N8</f>
        <v>5500000</v>
      </c>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row>
    <row r="9" spans="1:135" s="2" customFormat="1" ht="36" x14ac:dyDescent="0.25">
      <c r="A9" s="13">
        <v>2</v>
      </c>
      <c r="B9" s="27">
        <v>1196420171</v>
      </c>
      <c r="C9" s="16" t="s">
        <v>831</v>
      </c>
      <c r="D9" s="21" t="s">
        <v>46</v>
      </c>
      <c r="E9" s="22" t="s">
        <v>47</v>
      </c>
      <c r="F9" s="27" t="s">
        <v>10</v>
      </c>
      <c r="G9" s="9"/>
      <c r="H9" s="9"/>
      <c r="I9" s="10"/>
      <c r="J9" s="9">
        <v>5654862.2249999996</v>
      </c>
      <c r="K9" s="9">
        <v>0</v>
      </c>
      <c r="L9" s="10">
        <f t="shared" si="0"/>
        <v>5654862.2249999996</v>
      </c>
      <c r="M9" s="9">
        <v>5500000</v>
      </c>
      <c r="N9" s="9">
        <v>0</v>
      </c>
      <c r="O9" s="10">
        <f t="shared" si="1"/>
        <v>5500000</v>
      </c>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row>
    <row r="10" spans="1:135" s="2" customFormat="1" ht="36" x14ac:dyDescent="0.25">
      <c r="A10" s="13">
        <v>3</v>
      </c>
      <c r="B10" s="27">
        <v>1196420172</v>
      </c>
      <c r="C10" s="16" t="s">
        <v>832</v>
      </c>
      <c r="D10" s="21" t="s">
        <v>48</v>
      </c>
      <c r="E10" s="22" t="s">
        <v>49</v>
      </c>
      <c r="F10" s="27" t="s">
        <v>10</v>
      </c>
      <c r="G10" s="9"/>
      <c r="H10" s="9"/>
      <c r="I10" s="10"/>
      <c r="J10" s="9">
        <v>5654862.2249999996</v>
      </c>
      <c r="K10" s="9">
        <v>0</v>
      </c>
      <c r="L10" s="10">
        <f t="shared" si="0"/>
        <v>5654862.2249999996</v>
      </c>
      <c r="M10" s="9">
        <v>5500000</v>
      </c>
      <c r="N10" s="9">
        <v>0</v>
      </c>
      <c r="O10" s="10">
        <f t="shared" si="1"/>
        <v>5500000</v>
      </c>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row>
    <row r="11" spans="1:135" s="30" customFormat="1" ht="36" x14ac:dyDescent="0.25">
      <c r="A11" s="13">
        <v>4</v>
      </c>
      <c r="B11" s="27">
        <v>1196420173</v>
      </c>
      <c r="C11" s="16" t="s">
        <v>833</v>
      </c>
      <c r="D11" s="21" t="s">
        <v>50</v>
      </c>
      <c r="E11" s="22" t="s">
        <v>876</v>
      </c>
      <c r="F11" s="27" t="s">
        <v>10</v>
      </c>
      <c r="G11" s="9"/>
      <c r="H11" s="9"/>
      <c r="I11" s="10"/>
      <c r="J11" s="9">
        <v>5654862.2249999996</v>
      </c>
      <c r="K11" s="9">
        <v>0</v>
      </c>
      <c r="L11" s="10">
        <f t="shared" si="0"/>
        <v>5654862.2249999996</v>
      </c>
      <c r="M11" s="9">
        <v>5500000</v>
      </c>
      <c r="N11" s="9">
        <v>0</v>
      </c>
      <c r="O11" s="10">
        <f t="shared" si="1"/>
        <v>5500000</v>
      </c>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row>
    <row r="12" spans="1:135" s="30" customFormat="1" ht="36" x14ac:dyDescent="0.25">
      <c r="A12" s="13">
        <v>5</v>
      </c>
      <c r="B12" s="16" t="s">
        <v>51</v>
      </c>
      <c r="C12" s="16" t="s">
        <v>834</v>
      </c>
      <c r="D12" s="21" t="s">
        <v>52</v>
      </c>
      <c r="E12" s="22" t="s">
        <v>53</v>
      </c>
      <c r="F12" s="27" t="s">
        <v>10</v>
      </c>
      <c r="G12" s="9"/>
      <c r="H12" s="9"/>
      <c r="I12" s="10"/>
      <c r="J12" s="9">
        <v>5654862.2249999996</v>
      </c>
      <c r="K12" s="9">
        <v>0</v>
      </c>
      <c r="L12" s="10">
        <f t="shared" si="0"/>
        <v>5654862.2249999996</v>
      </c>
      <c r="M12" s="9">
        <v>5500000</v>
      </c>
      <c r="N12" s="9">
        <v>0</v>
      </c>
      <c r="O12" s="10">
        <f t="shared" si="1"/>
        <v>5500000</v>
      </c>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row>
    <row r="13" spans="1:135" s="30" customFormat="1" ht="27" x14ac:dyDescent="0.25">
      <c r="A13" s="13">
        <v>6</v>
      </c>
      <c r="B13" s="27">
        <v>1196420162</v>
      </c>
      <c r="C13" s="16" t="s">
        <v>835</v>
      </c>
      <c r="D13" s="21" t="s">
        <v>54</v>
      </c>
      <c r="E13" s="22" t="s">
        <v>55</v>
      </c>
      <c r="F13" s="27" t="s">
        <v>10</v>
      </c>
      <c r="G13" s="9"/>
      <c r="H13" s="9"/>
      <c r="I13" s="10"/>
      <c r="J13" s="9">
        <v>4429642.0762499999</v>
      </c>
      <c r="K13" s="9">
        <v>0</v>
      </c>
      <c r="L13" s="10">
        <f t="shared" si="0"/>
        <v>4429642.0762499999</v>
      </c>
      <c r="M13" s="9">
        <v>4000000</v>
      </c>
      <c r="N13" s="9">
        <v>0</v>
      </c>
      <c r="O13" s="10">
        <f t="shared" si="1"/>
        <v>4000000</v>
      </c>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row>
    <row r="14" spans="1:135" s="30" customFormat="1" ht="27" x14ac:dyDescent="0.25">
      <c r="A14" s="13">
        <v>7</v>
      </c>
      <c r="B14" s="27">
        <v>1196420025</v>
      </c>
      <c r="C14" s="16" t="s">
        <v>836</v>
      </c>
      <c r="D14" s="21" t="s">
        <v>56</v>
      </c>
      <c r="E14" s="22" t="s">
        <v>57</v>
      </c>
      <c r="F14" s="27" t="s">
        <v>10</v>
      </c>
      <c r="G14" s="9"/>
      <c r="H14" s="9"/>
      <c r="I14" s="10"/>
      <c r="J14" s="9">
        <v>4429642.0762499999</v>
      </c>
      <c r="K14" s="9">
        <v>0</v>
      </c>
      <c r="L14" s="10">
        <f t="shared" si="0"/>
        <v>4429642.0762499999</v>
      </c>
      <c r="M14" s="9">
        <v>4000000</v>
      </c>
      <c r="N14" s="9">
        <v>0</v>
      </c>
      <c r="O14" s="10">
        <f t="shared" si="1"/>
        <v>4000000</v>
      </c>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row>
    <row r="15" spans="1:135" s="30" customFormat="1" ht="27" x14ac:dyDescent="0.25">
      <c r="A15" s="13">
        <v>8</v>
      </c>
      <c r="B15" s="27">
        <v>1196420163</v>
      </c>
      <c r="C15" s="16" t="s">
        <v>837</v>
      </c>
      <c r="D15" s="21" t="s">
        <v>58</v>
      </c>
      <c r="E15" s="22" t="s">
        <v>59</v>
      </c>
      <c r="F15" s="27" t="s">
        <v>10</v>
      </c>
      <c r="G15" s="9"/>
      <c r="H15" s="9"/>
      <c r="I15" s="10"/>
      <c r="J15" s="9">
        <v>4429642.0762499999</v>
      </c>
      <c r="K15" s="9">
        <v>0</v>
      </c>
      <c r="L15" s="10">
        <f t="shared" si="0"/>
        <v>4429642.0762499999</v>
      </c>
      <c r="M15" s="9">
        <v>4000000</v>
      </c>
      <c r="N15" s="9">
        <v>0</v>
      </c>
      <c r="O15" s="10">
        <f t="shared" si="1"/>
        <v>4000000</v>
      </c>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row>
    <row r="16" spans="1:135" s="30" customFormat="1" ht="27" x14ac:dyDescent="0.25">
      <c r="A16" s="13">
        <v>9</v>
      </c>
      <c r="B16" s="27">
        <v>1196420164</v>
      </c>
      <c r="C16" s="16" t="s">
        <v>838</v>
      </c>
      <c r="D16" s="21" t="s">
        <v>60</v>
      </c>
      <c r="E16" s="22" t="s">
        <v>61</v>
      </c>
      <c r="F16" s="27" t="s">
        <v>10</v>
      </c>
      <c r="G16" s="9"/>
      <c r="H16" s="9"/>
      <c r="I16" s="10"/>
      <c r="J16" s="9">
        <v>4429642.0762499999</v>
      </c>
      <c r="K16" s="9">
        <v>0</v>
      </c>
      <c r="L16" s="10">
        <f t="shared" si="0"/>
        <v>4429642.0762499999</v>
      </c>
      <c r="M16" s="9">
        <v>4000000</v>
      </c>
      <c r="N16" s="9">
        <v>0</v>
      </c>
      <c r="O16" s="10">
        <f t="shared" si="1"/>
        <v>4000000</v>
      </c>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row>
    <row r="17" spans="1:135" s="30" customFormat="1" ht="27" x14ac:dyDescent="0.25">
      <c r="A17" s="13">
        <v>10</v>
      </c>
      <c r="B17" s="27">
        <v>1196420134</v>
      </c>
      <c r="C17" s="16" t="s">
        <v>839</v>
      </c>
      <c r="D17" s="21" t="s">
        <v>62</v>
      </c>
      <c r="E17" s="22" t="s">
        <v>63</v>
      </c>
      <c r="F17" s="27" t="s">
        <v>10</v>
      </c>
      <c r="G17" s="9"/>
      <c r="H17" s="9"/>
      <c r="I17" s="10"/>
      <c r="J17" s="9">
        <v>4429642.0762499999</v>
      </c>
      <c r="K17" s="9">
        <v>0</v>
      </c>
      <c r="L17" s="10">
        <f t="shared" si="0"/>
        <v>4429642.0762499999</v>
      </c>
      <c r="M17" s="9">
        <v>4000000</v>
      </c>
      <c r="N17" s="9">
        <v>0</v>
      </c>
      <c r="O17" s="10">
        <f t="shared" si="1"/>
        <v>4000000</v>
      </c>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row>
    <row r="18" spans="1:135" s="30" customFormat="1" ht="27" x14ac:dyDescent="0.25">
      <c r="A18" s="13">
        <v>11</v>
      </c>
      <c r="B18" s="16" t="s">
        <v>51</v>
      </c>
      <c r="C18" s="16" t="s">
        <v>840</v>
      </c>
      <c r="D18" s="21" t="s">
        <v>64</v>
      </c>
      <c r="E18" s="22" t="s">
        <v>65</v>
      </c>
      <c r="F18" s="27" t="s">
        <v>10</v>
      </c>
      <c r="G18" s="9"/>
      <c r="H18" s="9"/>
      <c r="I18" s="10"/>
      <c r="J18" s="9">
        <v>4429642.0762499999</v>
      </c>
      <c r="K18" s="9">
        <v>0</v>
      </c>
      <c r="L18" s="10">
        <f t="shared" si="0"/>
        <v>4429642.0762499999</v>
      </c>
      <c r="M18" s="9"/>
      <c r="N18" s="9"/>
      <c r="O18" s="10"/>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row>
    <row r="19" spans="1:135" s="30" customFormat="1" ht="27" x14ac:dyDescent="0.25">
      <c r="A19" s="13">
        <v>12</v>
      </c>
      <c r="B19" s="16" t="s">
        <v>51</v>
      </c>
      <c r="C19" s="16" t="s">
        <v>841</v>
      </c>
      <c r="D19" s="21" t="s">
        <v>66</v>
      </c>
      <c r="E19" s="22" t="s">
        <v>63</v>
      </c>
      <c r="F19" s="27" t="s">
        <v>10</v>
      </c>
      <c r="G19" s="9"/>
      <c r="H19" s="9"/>
      <c r="I19" s="10"/>
      <c r="J19" s="9">
        <v>4429642.0762499999</v>
      </c>
      <c r="K19" s="9">
        <v>0</v>
      </c>
      <c r="L19" s="10">
        <f t="shared" si="0"/>
        <v>4429642.0762499999</v>
      </c>
      <c r="M19" s="9"/>
      <c r="N19" s="9"/>
      <c r="O19" s="10"/>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row>
    <row r="20" spans="1:135" s="30" customFormat="1" ht="27" x14ac:dyDescent="0.25">
      <c r="A20" s="13">
        <v>13</v>
      </c>
      <c r="B20" s="27">
        <v>1196420010</v>
      </c>
      <c r="C20" s="16" t="s">
        <v>846</v>
      </c>
      <c r="D20" s="21" t="s">
        <v>75</v>
      </c>
      <c r="E20" s="22" t="s">
        <v>76</v>
      </c>
      <c r="F20" s="27" t="s">
        <v>10</v>
      </c>
      <c r="G20" s="9"/>
      <c r="H20" s="9"/>
      <c r="I20" s="10"/>
      <c r="J20" s="9">
        <v>4429642.0762499999</v>
      </c>
      <c r="K20" s="9">
        <v>0</v>
      </c>
      <c r="L20" s="10">
        <f t="shared" si="0"/>
        <v>4429642.0762499999</v>
      </c>
      <c r="M20" s="9">
        <v>4000000</v>
      </c>
      <c r="N20" s="9">
        <v>0</v>
      </c>
      <c r="O20" s="10">
        <f t="shared" si="1"/>
        <v>4000000</v>
      </c>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row>
    <row r="21" spans="1:135" s="30" customFormat="1" ht="18" x14ac:dyDescent="0.25">
      <c r="A21" s="13">
        <v>14</v>
      </c>
      <c r="B21" s="27">
        <v>1196420136</v>
      </c>
      <c r="C21" s="16" t="s">
        <v>847</v>
      </c>
      <c r="D21" s="21" t="s">
        <v>77</v>
      </c>
      <c r="E21" s="22" t="s">
        <v>78</v>
      </c>
      <c r="F21" s="27" t="s">
        <v>10</v>
      </c>
      <c r="G21" s="9"/>
      <c r="H21" s="9"/>
      <c r="I21" s="10"/>
      <c r="J21" s="9">
        <v>4429642.0762499999</v>
      </c>
      <c r="K21" s="9">
        <v>0</v>
      </c>
      <c r="L21" s="10">
        <f t="shared" si="0"/>
        <v>4429642.0762499999</v>
      </c>
      <c r="M21" s="9">
        <v>4000000</v>
      </c>
      <c r="N21" s="9">
        <v>0</v>
      </c>
      <c r="O21" s="9">
        <v>3800000</v>
      </c>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row>
    <row r="22" spans="1:135" s="30" customFormat="1" ht="27" x14ac:dyDescent="0.25">
      <c r="A22" s="13">
        <v>15</v>
      </c>
      <c r="B22" s="27">
        <v>1196420137</v>
      </c>
      <c r="C22" s="16" t="s">
        <v>848</v>
      </c>
      <c r="D22" s="21" t="s">
        <v>79</v>
      </c>
      <c r="E22" s="22" t="s">
        <v>80</v>
      </c>
      <c r="F22" s="27" t="s">
        <v>10</v>
      </c>
      <c r="G22" s="9"/>
      <c r="H22" s="9"/>
      <c r="I22" s="10"/>
      <c r="J22" s="9">
        <v>4429642.0762499999</v>
      </c>
      <c r="K22" s="9">
        <v>0</v>
      </c>
      <c r="L22" s="10">
        <f t="shared" si="0"/>
        <v>4429642.0762499999</v>
      </c>
      <c r="M22" s="9">
        <v>4000000</v>
      </c>
      <c r="N22" s="9">
        <v>0</v>
      </c>
      <c r="O22" s="9">
        <v>3800000</v>
      </c>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row>
    <row r="23" spans="1:135" s="30" customFormat="1" ht="45" x14ac:dyDescent="0.25">
      <c r="A23" s="13">
        <v>16</v>
      </c>
      <c r="B23" s="27">
        <v>1196420138</v>
      </c>
      <c r="C23" s="16" t="s">
        <v>849</v>
      </c>
      <c r="D23" s="21" t="s">
        <v>81</v>
      </c>
      <c r="E23" s="22" t="s">
        <v>82</v>
      </c>
      <c r="F23" s="27" t="s">
        <v>10</v>
      </c>
      <c r="G23" s="9"/>
      <c r="H23" s="9"/>
      <c r="I23" s="10"/>
      <c r="J23" s="9">
        <v>4429642.0762499999</v>
      </c>
      <c r="K23" s="9">
        <v>0</v>
      </c>
      <c r="L23" s="10">
        <f t="shared" si="0"/>
        <v>4429642.0762499999</v>
      </c>
      <c r="M23" s="9">
        <v>4000000</v>
      </c>
      <c r="N23" s="9">
        <v>0</v>
      </c>
      <c r="O23" s="9">
        <v>3800000</v>
      </c>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row>
    <row r="24" spans="1:135" s="30" customFormat="1" ht="18" x14ac:dyDescent="0.25">
      <c r="A24" s="13">
        <v>17</v>
      </c>
      <c r="B24" s="27">
        <v>1196420180</v>
      </c>
      <c r="C24" s="16" t="s">
        <v>850</v>
      </c>
      <c r="D24" s="21" t="s">
        <v>83</v>
      </c>
      <c r="E24" s="22" t="s">
        <v>84</v>
      </c>
      <c r="F24" s="27" t="s">
        <v>10</v>
      </c>
      <c r="G24" s="9"/>
      <c r="H24" s="9"/>
      <c r="I24" s="10"/>
      <c r="J24" s="9">
        <v>4429642.0762499999</v>
      </c>
      <c r="K24" s="9">
        <v>0</v>
      </c>
      <c r="L24" s="10">
        <f t="shared" si="0"/>
        <v>4429642.0762499999</v>
      </c>
      <c r="M24" s="9">
        <v>4000000</v>
      </c>
      <c r="N24" s="9">
        <v>0</v>
      </c>
      <c r="O24" s="9">
        <v>3800000</v>
      </c>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row>
    <row r="25" spans="1:135" s="30" customFormat="1" ht="18" x14ac:dyDescent="0.25">
      <c r="A25" s="13">
        <v>18</v>
      </c>
      <c r="B25" s="16" t="s">
        <v>51</v>
      </c>
      <c r="C25" s="16" t="s">
        <v>851</v>
      </c>
      <c r="D25" s="21" t="s">
        <v>85</v>
      </c>
      <c r="E25" s="22" t="s">
        <v>86</v>
      </c>
      <c r="F25" s="27" t="s">
        <v>10</v>
      </c>
      <c r="G25" s="9"/>
      <c r="H25" s="9"/>
      <c r="I25" s="10"/>
      <c r="J25" s="9">
        <v>4429642.0762499999</v>
      </c>
      <c r="K25" s="9">
        <v>0</v>
      </c>
      <c r="L25" s="10">
        <f t="shared" si="0"/>
        <v>4429642.0762499999</v>
      </c>
      <c r="M25" s="9"/>
      <c r="N25" s="9"/>
      <c r="O25" s="10"/>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row>
    <row r="26" spans="1:135" s="30" customFormat="1" ht="18" x14ac:dyDescent="0.25">
      <c r="A26" s="13">
        <v>19</v>
      </c>
      <c r="B26" s="16" t="s">
        <v>51</v>
      </c>
      <c r="C26" s="16" t="s">
        <v>852</v>
      </c>
      <c r="D26" s="21" t="s">
        <v>87</v>
      </c>
      <c r="E26" s="22" t="s">
        <v>88</v>
      </c>
      <c r="F26" s="27" t="s">
        <v>10</v>
      </c>
      <c r="G26" s="9"/>
      <c r="H26" s="9"/>
      <c r="I26" s="10"/>
      <c r="J26" s="9">
        <v>4429642.0762499999</v>
      </c>
      <c r="K26" s="9">
        <v>0</v>
      </c>
      <c r="L26" s="10">
        <f t="shared" si="0"/>
        <v>4429642.0762499999</v>
      </c>
      <c r="M26" s="9"/>
      <c r="N26" s="9"/>
      <c r="O26" s="10"/>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row>
    <row r="27" spans="1:135" s="30" customFormat="1" ht="18" x14ac:dyDescent="0.25">
      <c r="A27" s="13">
        <v>20</v>
      </c>
      <c r="B27" s="16" t="s">
        <v>51</v>
      </c>
      <c r="C27" s="16" t="s">
        <v>853</v>
      </c>
      <c r="D27" s="21" t="s">
        <v>89</v>
      </c>
      <c r="E27" s="22" t="s">
        <v>90</v>
      </c>
      <c r="F27" s="27" t="s">
        <v>10</v>
      </c>
      <c r="G27" s="9"/>
      <c r="H27" s="9"/>
      <c r="I27" s="10"/>
      <c r="J27" s="9">
        <v>4429642.0762499999</v>
      </c>
      <c r="K27" s="9">
        <v>0</v>
      </c>
      <c r="L27" s="10">
        <f t="shared" si="0"/>
        <v>4429642.0762499999</v>
      </c>
      <c r="M27" s="9"/>
      <c r="N27" s="9"/>
      <c r="O27" s="10"/>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row>
    <row r="28" spans="1:135" s="30" customFormat="1" ht="27" x14ac:dyDescent="0.25">
      <c r="A28" s="13">
        <v>21</v>
      </c>
      <c r="B28" s="16" t="s">
        <v>51</v>
      </c>
      <c r="C28" s="16" t="s">
        <v>854</v>
      </c>
      <c r="D28" s="21" t="s">
        <v>83</v>
      </c>
      <c r="E28" s="22" t="s">
        <v>91</v>
      </c>
      <c r="F28" s="27" t="s">
        <v>10</v>
      </c>
      <c r="G28" s="9"/>
      <c r="H28" s="9"/>
      <c r="I28" s="10"/>
      <c r="J28" s="9">
        <v>4429642.0762499999</v>
      </c>
      <c r="K28" s="9">
        <v>0</v>
      </c>
      <c r="L28" s="10">
        <f t="shared" si="0"/>
        <v>4429642.0762499999</v>
      </c>
      <c r="M28" s="9">
        <v>4000000</v>
      </c>
      <c r="N28" s="9">
        <v>0</v>
      </c>
      <c r="O28" s="10">
        <f t="shared" si="1"/>
        <v>4000000</v>
      </c>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row>
    <row r="29" spans="1:135" s="30" customFormat="1" ht="14.25" customHeight="1" x14ac:dyDescent="0.25">
      <c r="A29" s="13"/>
      <c r="B29" s="16"/>
      <c r="C29" s="16"/>
      <c r="D29" s="21"/>
      <c r="E29" s="22"/>
      <c r="F29" s="27"/>
      <c r="G29" s="94"/>
      <c r="H29" s="95"/>
      <c r="I29" s="96"/>
      <c r="J29" s="94"/>
      <c r="K29" s="95"/>
      <c r="L29" s="96"/>
      <c r="M29" s="94"/>
      <c r="N29" s="95"/>
      <c r="O29" s="96"/>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row>
    <row r="30" spans="1:135" s="2" customFormat="1" ht="27" x14ac:dyDescent="0.25">
      <c r="A30" s="20" t="s">
        <v>14</v>
      </c>
      <c r="B30" s="114" t="s">
        <v>1024</v>
      </c>
      <c r="C30" s="114"/>
      <c r="D30" s="114"/>
      <c r="E30" s="114"/>
      <c r="F30" s="69" t="s">
        <v>35</v>
      </c>
      <c r="G30" s="120" t="s">
        <v>1100</v>
      </c>
      <c r="H30" s="121"/>
      <c r="I30" s="122"/>
      <c r="J30" s="120" t="s">
        <v>1099</v>
      </c>
      <c r="K30" s="121"/>
      <c r="L30" s="122"/>
      <c r="M30" s="120" t="s">
        <v>1104</v>
      </c>
      <c r="N30" s="121"/>
      <c r="O30" s="122"/>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row>
    <row r="31" spans="1:135" s="2" customFormat="1" ht="27" x14ac:dyDescent="0.25">
      <c r="A31" s="3" t="s">
        <v>2</v>
      </c>
      <c r="B31" s="3" t="s">
        <v>3</v>
      </c>
      <c r="C31" s="4" t="s">
        <v>824</v>
      </c>
      <c r="D31" s="4" t="s">
        <v>4</v>
      </c>
      <c r="E31" s="4" t="s">
        <v>5</v>
      </c>
      <c r="F31" s="4" t="s">
        <v>6</v>
      </c>
      <c r="G31" s="5" t="s">
        <v>7</v>
      </c>
      <c r="H31" s="5" t="s">
        <v>8</v>
      </c>
      <c r="I31" s="5" t="s">
        <v>9</v>
      </c>
      <c r="J31" s="5" t="s">
        <v>7</v>
      </c>
      <c r="K31" s="5" t="s">
        <v>8</v>
      </c>
      <c r="L31" s="5" t="s">
        <v>9</v>
      </c>
      <c r="M31" s="5" t="s">
        <v>7</v>
      </c>
      <c r="N31" s="5" t="s">
        <v>8</v>
      </c>
      <c r="O31" s="5" t="s">
        <v>9</v>
      </c>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row>
    <row r="32" spans="1:135" s="30" customFormat="1" ht="27" x14ac:dyDescent="0.25">
      <c r="A32" s="13">
        <v>1</v>
      </c>
      <c r="B32" s="27">
        <v>1196420052</v>
      </c>
      <c r="C32" s="16" t="s">
        <v>842</v>
      </c>
      <c r="D32" s="21" t="s">
        <v>67</v>
      </c>
      <c r="E32" s="22" t="s">
        <v>68</v>
      </c>
      <c r="F32" s="27" t="s">
        <v>10</v>
      </c>
      <c r="G32" s="9"/>
      <c r="H32" s="9"/>
      <c r="I32" s="10"/>
      <c r="J32" s="9">
        <v>3800000</v>
      </c>
      <c r="K32" s="9">
        <v>0</v>
      </c>
      <c r="L32" s="10">
        <f t="shared" ref="L32:L35" si="2">+J32+K32</f>
        <v>3800000</v>
      </c>
      <c r="M32" s="9">
        <v>3000000</v>
      </c>
      <c r="N32" s="9">
        <v>0</v>
      </c>
      <c r="O32" s="10">
        <f t="shared" ref="O32:O35" si="3">+M32+N32</f>
        <v>3000000</v>
      </c>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row>
    <row r="33" spans="1:135" s="30" customFormat="1" ht="27" x14ac:dyDescent="0.25">
      <c r="A33" s="13">
        <v>2</v>
      </c>
      <c r="B33" s="27">
        <v>1196420053</v>
      </c>
      <c r="C33" s="16" t="s">
        <v>843</v>
      </c>
      <c r="D33" s="21" t="s">
        <v>69</v>
      </c>
      <c r="E33" s="22" t="s">
        <v>70</v>
      </c>
      <c r="F33" s="27" t="s">
        <v>10</v>
      </c>
      <c r="G33" s="9"/>
      <c r="H33" s="9"/>
      <c r="I33" s="10"/>
      <c r="J33" s="9">
        <v>3800000</v>
      </c>
      <c r="K33" s="9">
        <v>0</v>
      </c>
      <c r="L33" s="10">
        <f t="shared" si="2"/>
        <v>3800000</v>
      </c>
      <c r="M33" s="9">
        <v>3000000</v>
      </c>
      <c r="N33" s="9">
        <v>0</v>
      </c>
      <c r="O33" s="10">
        <f t="shared" si="3"/>
        <v>3000000</v>
      </c>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row>
    <row r="34" spans="1:135" s="30" customFormat="1" ht="27" x14ac:dyDescent="0.25">
      <c r="A34" s="13">
        <v>3</v>
      </c>
      <c r="B34" s="27">
        <v>1196420054</v>
      </c>
      <c r="C34" s="16" t="s">
        <v>844</v>
      </c>
      <c r="D34" s="21" t="s">
        <v>71</v>
      </c>
      <c r="E34" s="22" t="s">
        <v>72</v>
      </c>
      <c r="F34" s="27" t="s">
        <v>10</v>
      </c>
      <c r="G34" s="9"/>
      <c r="H34" s="9"/>
      <c r="I34" s="10"/>
      <c r="J34" s="9">
        <v>3800000</v>
      </c>
      <c r="K34" s="9">
        <v>0</v>
      </c>
      <c r="L34" s="10">
        <f t="shared" si="2"/>
        <v>3800000</v>
      </c>
      <c r="M34" s="9">
        <v>3000000</v>
      </c>
      <c r="N34" s="9">
        <v>0</v>
      </c>
      <c r="O34" s="10">
        <f t="shared" si="3"/>
        <v>3000000</v>
      </c>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row>
    <row r="35" spans="1:135" s="30" customFormat="1" ht="27" x14ac:dyDescent="0.25">
      <c r="A35" s="13">
        <v>4</v>
      </c>
      <c r="B35" s="27">
        <v>1196420057</v>
      </c>
      <c r="C35" s="16" t="s">
        <v>845</v>
      </c>
      <c r="D35" s="21" t="s">
        <v>73</v>
      </c>
      <c r="E35" s="22" t="s">
        <v>74</v>
      </c>
      <c r="F35" s="27" t="s">
        <v>10</v>
      </c>
      <c r="G35" s="9"/>
      <c r="H35" s="9"/>
      <c r="I35" s="10"/>
      <c r="J35" s="9">
        <v>3800000</v>
      </c>
      <c r="K35" s="9">
        <v>0</v>
      </c>
      <c r="L35" s="10">
        <f t="shared" si="2"/>
        <v>3800000</v>
      </c>
      <c r="M35" s="9">
        <v>3000000</v>
      </c>
      <c r="N35" s="9">
        <v>0</v>
      </c>
      <c r="O35" s="10">
        <f t="shared" si="3"/>
        <v>3000000</v>
      </c>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row>
    <row r="36" spans="1:135" s="30" customFormat="1" ht="14.25" customHeight="1" x14ac:dyDescent="0.25">
      <c r="A36" s="13"/>
      <c r="B36" s="16"/>
      <c r="C36" s="16"/>
      <c r="D36" s="21"/>
      <c r="E36" s="22"/>
      <c r="F36" s="27"/>
      <c r="G36" s="94"/>
      <c r="H36" s="95"/>
      <c r="I36" s="96"/>
      <c r="J36" s="94"/>
      <c r="K36" s="95"/>
      <c r="L36" s="96"/>
      <c r="M36" s="94"/>
      <c r="N36" s="95"/>
      <c r="O36" s="96"/>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row>
    <row r="37" spans="1:135" s="2" customFormat="1" ht="18" x14ac:dyDescent="0.25">
      <c r="A37" s="20" t="s">
        <v>15</v>
      </c>
      <c r="B37" s="114" t="s">
        <v>112</v>
      </c>
      <c r="C37" s="114"/>
      <c r="D37" s="114"/>
      <c r="E37" s="114"/>
      <c r="F37" s="69" t="s">
        <v>19</v>
      </c>
      <c r="G37" s="120" t="s">
        <v>1107</v>
      </c>
      <c r="H37" s="121"/>
      <c r="I37" s="122"/>
      <c r="J37" s="120" t="s">
        <v>1099</v>
      </c>
      <c r="K37" s="121"/>
      <c r="L37" s="122"/>
      <c r="M37" s="117" t="s">
        <v>1133</v>
      </c>
      <c r="N37" s="118"/>
      <c r="O37" s="119"/>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row>
    <row r="38" spans="1:135" s="2" customFormat="1" ht="27" x14ac:dyDescent="0.25">
      <c r="A38" s="3" t="s">
        <v>2</v>
      </c>
      <c r="B38" s="3" t="s">
        <v>3</v>
      </c>
      <c r="C38" s="4" t="s">
        <v>824</v>
      </c>
      <c r="D38" s="4" t="s">
        <v>4</v>
      </c>
      <c r="E38" s="4" t="s">
        <v>5</v>
      </c>
      <c r="F38" s="4" t="s">
        <v>6</v>
      </c>
      <c r="G38" s="5" t="s">
        <v>7</v>
      </c>
      <c r="H38" s="5" t="s">
        <v>8</v>
      </c>
      <c r="I38" s="5" t="s">
        <v>9</v>
      </c>
      <c r="J38" s="5" t="s">
        <v>7</v>
      </c>
      <c r="K38" s="5" t="s">
        <v>8</v>
      </c>
      <c r="L38" s="5" t="s">
        <v>9</v>
      </c>
      <c r="M38" s="5" t="s">
        <v>7</v>
      </c>
      <c r="N38" s="5" t="s">
        <v>8</v>
      </c>
      <c r="O38" s="5" t="s">
        <v>9</v>
      </c>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row>
    <row r="39" spans="1:135" s="2" customFormat="1" ht="54" x14ac:dyDescent="0.25">
      <c r="A39" s="13">
        <v>1</v>
      </c>
      <c r="B39" s="11">
        <v>1186220899</v>
      </c>
      <c r="C39" s="8">
        <v>42203401</v>
      </c>
      <c r="D39" s="17" t="s">
        <v>113</v>
      </c>
      <c r="E39" s="16" t="s">
        <v>114</v>
      </c>
      <c r="F39" s="8" t="s">
        <v>10</v>
      </c>
      <c r="G39" s="31">
        <v>6416550</v>
      </c>
      <c r="H39" s="9">
        <v>0</v>
      </c>
      <c r="I39" s="10">
        <f t="shared" ref="I39:I40" si="4">+G39+H39</f>
        <v>6416550</v>
      </c>
      <c r="J39" s="31"/>
      <c r="K39" s="9"/>
      <c r="L39" s="10"/>
      <c r="M39" s="31"/>
      <c r="N39" s="9"/>
      <c r="O39" s="10"/>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row>
    <row r="40" spans="1:135" s="2" customFormat="1" ht="54" x14ac:dyDescent="0.25">
      <c r="A40" s="13">
        <v>2</v>
      </c>
      <c r="B40" s="11">
        <v>1186220055</v>
      </c>
      <c r="C40" s="8">
        <v>42203425</v>
      </c>
      <c r="D40" s="17" t="s">
        <v>115</v>
      </c>
      <c r="E40" s="16" t="s">
        <v>116</v>
      </c>
      <c r="F40" s="8" t="s">
        <v>10</v>
      </c>
      <c r="G40" s="31">
        <v>2832448</v>
      </c>
      <c r="H40" s="9">
        <v>0</v>
      </c>
      <c r="I40" s="10">
        <f t="shared" si="4"/>
        <v>2832448</v>
      </c>
      <c r="J40" s="31">
        <v>2800000</v>
      </c>
      <c r="K40" s="9">
        <v>0</v>
      </c>
      <c r="L40" s="10">
        <f t="shared" ref="L40" si="5">+J40+K40</f>
        <v>2800000</v>
      </c>
      <c r="M40" s="31">
        <v>3200000</v>
      </c>
      <c r="N40" s="9">
        <v>0</v>
      </c>
      <c r="O40" s="10">
        <f t="shared" ref="O40" si="6">+M40+N40</f>
        <v>3200000</v>
      </c>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row>
    <row r="41" spans="1:135" s="2" customFormat="1" ht="13.5" customHeight="1" x14ac:dyDescent="0.25">
      <c r="A41" s="13"/>
      <c r="B41" s="11"/>
      <c r="C41" s="8"/>
      <c r="D41" s="17"/>
      <c r="E41" s="16"/>
      <c r="F41" s="8"/>
      <c r="G41" s="101"/>
      <c r="H41" s="95"/>
      <c r="I41" s="96"/>
      <c r="J41" s="101"/>
      <c r="K41" s="95"/>
      <c r="L41" s="96"/>
      <c r="M41" s="101"/>
      <c r="N41" s="95"/>
      <c r="O41" s="96"/>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row>
    <row r="42" spans="1:135" s="2" customFormat="1" ht="13.5" customHeight="1" x14ac:dyDescent="0.25">
      <c r="A42" s="20" t="s">
        <v>16</v>
      </c>
      <c r="B42" s="114" t="s">
        <v>122</v>
      </c>
      <c r="C42" s="114"/>
      <c r="D42" s="114"/>
      <c r="E42" s="114"/>
      <c r="F42" s="69" t="s">
        <v>121</v>
      </c>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row>
    <row r="43" spans="1:135" s="2" customFormat="1" ht="18" x14ac:dyDescent="0.25">
      <c r="A43" s="3" t="s">
        <v>2</v>
      </c>
      <c r="B43" s="3" t="s">
        <v>3</v>
      </c>
      <c r="C43" s="4" t="s">
        <v>824</v>
      </c>
      <c r="D43" s="4" t="s">
        <v>4</v>
      </c>
      <c r="E43" s="4" t="s">
        <v>5</v>
      </c>
      <c r="F43" s="4" t="s">
        <v>6</v>
      </c>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row>
    <row r="44" spans="1:135" s="2" customFormat="1" ht="18" x14ac:dyDescent="0.25">
      <c r="A44" s="13">
        <v>1</v>
      </c>
      <c r="B44" s="11">
        <v>1196491310</v>
      </c>
      <c r="C44" s="12">
        <v>42221500</v>
      </c>
      <c r="D44" s="17" t="s">
        <v>123</v>
      </c>
      <c r="E44" s="18" t="s">
        <v>124</v>
      </c>
      <c r="F44" s="12" t="s">
        <v>10</v>
      </c>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row>
    <row r="45" spans="1:135" s="2" customFormat="1" ht="14.25" customHeight="1" x14ac:dyDescent="0.25">
      <c r="A45" s="13"/>
      <c r="B45" s="11"/>
      <c r="C45" s="8"/>
      <c r="D45" s="17"/>
      <c r="E45" s="15"/>
      <c r="F45" s="12"/>
      <c r="G45" s="101"/>
      <c r="H45" s="102"/>
      <c r="I45" s="103"/>
      <c r="J45" s="101"/>
      <c r="K45" s="95"/>
      <c r="L45" s="96"/>
      <c r="M45" s="58"/>
      <c r="N45" s="97"/>
      <c r="O45" s="98"/>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row>
    <row r="46" spans="1:135" s="2" customFormat="1" ht="13.5" customHeight="1" x14ac:dyDescent="0.25">
      <c r="A46" s="20" t="s">
        <v>18</v>
      </c>
      <c r="B46" s="114" t="s">
        <v>125</v>
      </c>
      <c r="C46" s="114"/>
      <c r="D46" s="114"/>
      <c r="E46" s="114"/>
      <c r="F46" s="69" t="s">
        <v>24</v>
      </c>
      <c r="G46" s="120" t="s">
        <v>1026</v>
      </c>
      <c r="H46" s="121"/>
      <c r="I46" s="122"/>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row>
    <row r="47" spans="1:135" s="2" customFormat="1" ht="27" x14ac:dyDescent="0.25">
      <c r="A47" s="3" t="s">
        <v>2</v>
      </c>
      <c r="B47" s="3" t="s">
        <v>3</v>
      </c>
      <c r="C47" s="4" t="s">
        <v>824</v>
      </c>
      <c r="D47" s="4" t="s">
        <v>4</v>
      </c>
      <c r="E47" s="4" t="s">
        <v>5</v>
      </c>
      <c r="F47" s="4" t="s">
        <v>6</v>
      </c>
      <c r="G47" s="5" t="s">
        <v>7</v>
      </c>
      <c r="H47" s="5" t="s">
        <v>8</v>
      </c>
      <c r="I47" s="5" t="s">
        <v>9</v>
      </c>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row>
    <row r="48" spans="1:135" s="2" customFormat="1" ht="18" x14ac:dyDescent="0.25">
      <c r="A48" s="13">
        <v>1186220311</v>
      </c>
      <c r="B48" s="11">
        <v>1196491310</v>
      </c>
      <c r="C48" s="12">
        <v>42221500</v>
      </c>
      <c r="D48" s="17" t="s">
        <v>126</v>
      </c>
      <c r="E48" s="18" t="s">
        <v>127</v>
      </c>
      <c r="F48" s="12" t="s">
        <v>10</v>
      </c>
      <c r="G48" s="9">
        <v>3821000</v>
      </c>
      <c r="H48" s="9">
        <f>ROUND(G48*0.19,0)</f>
        <v>725990</v>
      </c>
      <c r="I48" s="10">
        <f>+G48+H48</f>
        <v>4546990</v>
      </c>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row>
    <row r="49" spans="1:135" s="2" customFormat="1" ht="14.25" customHeight="1" x14ac:dyDescent="0.25">
      <c r="A49" s="13"/>
      <c r="B49" s="11"/>
      <c r="C49" s="8"/>
      <c r="D49" s="17"/>
      <c r="E49" s="15"/>
      <c r="F49" s="12"/>
      <c r="G49" s="101"/>
      <c r="H49" s="102"/>
      <c r="I49" s="103"/>
      <c r="J49" s="101"/>
      <c r="K49" s="95"/>
      <c r="L49" s="96"/>
      <c r="M49" s="58"/>
      <c r="N49" s="97"/>
      <c r="O49" s="98"/>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row>
    <row r="50" spans="1:135" s="2" customFormat="1" ht="27" x14ac:dyDescent="0.25">
      <c r="A50" s="20" t="s">
        <v>20</v>
      </c>
      <c r="B50" s="114" t="s">
        <v>128</v>
      </c>
      <c r="C50" s="114"/>
      <c r="D50" s="114"/>
      <c r="E50" s="114"/>
      <c r="F50" s="69" t="s">
        <v>129</v>
      </c>
      <c r="G50" s="117" t="s">
        <v>1109</v>
      </c>
      <c r="H50" s="118"/>
      <c r="I50" s="119"/>
      <c r="J50" s="120" t="s">
        <v>1108</v>
      </c>
      <c r="K50" s="121"/>
      <c r="L50" s="122"/>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row>
    <row r="51" spans="1:135" s="2" customFormat="1" ht="27" x14ac:dyDescent="0.25">
      <c r="A51" s="3" t="s">
        <v>2</v>
      </c>
      <c r="B51" s="3" t="s">
        <v>3</v>
      </c>
      <c r="C51" s="4" t="s">
        <v>824</v>
      </c>
      <c r="D51" s="4" t="s">
        <v>4</v>
      </c>
      <c r="E51" s="4" t="s">
        <v>5</v>
      </c>
      <c r="F51" s="4" t="s">
        <v>6</v>
      </c>
      <c r="G51" s="5" t="s">
        <v>7</v>
      </c>
      <c r="H51" s="5" t="s">
        <v>8</v>
      </c>
      <c r="I51" s="5" t="s">
        <v>9</v>
      </c>
      <c r="J51" s="5" t="s">
        <v>7</v>
      </c>
      <c r="K51" s="5" t="s">
        <v>8</v>
      </c>
      <c r="L51" s="5" t="s">
        <v>9</v>
      </c>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row>
    <row r="52" spans="1:135" s="2" customFormat="1" ht="63" x14ac:dyDescent="0.25">
      <c r="A52" s="13">
        <v>1</v>
      </c>
      <c r="B52" s="11">
        <v>1186220209</v>
      </c>
      <c r="C52" s="12">
        <v>42294702</v>
      </c>
      <c r="D52" s="17" t="s">
        <v>130</v>
      </c>
      <c r="E52" s="18" t="s">
        <v>131</v>
      </c>
      <c r="F52" s="12" t="s">
        <v>10</v>
      </c>
      <c r="G52" s="9">
        <v>6500000</v>
      </c>
      <c r="H52" s="9">
        <f t="shared" ref="H52:H53" si="7">ROUND(G52*0.19,0)</f>
        <v>1235000</v>
      </c>
      <c r="I52" s="10">
        <f t="shared" ref="I52:I55" si="8">+G52+H52</f>
        <v>7735000</v>
      </c>
      <c r="J52" s="9"/>
      <c r="K52" s="9"/>
      <c r="L52" s="10"/>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row>
    <row r="53" spans="1:135" s="2" customFormat="1" ht="63" x14ac:dyDescent="0.25">
      <c r="A53" s="13">
        <v>2</v>
      </c>
      <c r="B53" s="11">
        <v>1186220230</v>
      </c>
      <c r="C53" s="12">
        <v>42294702</v>
      </c>
      <c r="D53" s="17" t="s">
        <v>132</v>
      </c>
      <c r="E53" s="18" t="s">
        <v>133</v>
      </c>
      <c r="F53" s="12" t="s">
        <v>10</v>
      </c>
      <c r="G53" s="9">
        <v>6500000</v>
      </c>
      <c r="H53" s="9">
        <f t="shared" si="7"/>
        <v>1235000</v>
      </c>
      <c r="I53" s="10">
        <f t="shared" si="8"/>
        <v>7735000</v>
      </c>
      <c r="J53" s="9"/>
      <c r="K53" s="9"/>
      <c r="L53" s="10"/>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row>
    <row r="54" spans="1:135" s="2" customFormat="1" ht="18" x14ac:dyDescent="0.25">
      <c r="A54" s="11">
        <v>3</v>
      </c>
      <c r="B54" s="11">
        <v>1186220788</v>
      </c>
      <c r="C54" s="8">
        <v>42181900</v>
      </c>
      <c r="D54" s="17" t="s">
        <v>134</v>
      </c>
      <c r="E54" s="18" t="s">
        <v>135</v>
      </c>
      <c r="F54" s="12" t="s">
        <v>10</v>
      </c>
      <c r="G54" s="9">
        <v>145000</v>
      </c>
      <c r="H54" s="9">
        <v>0</v>
      </c>
      <c r="I54" s="10">
        <f t="shared" si="8"/>
        <v>145000</v>
      </c>
      <c r="J54" s="9">
        <v>162000</v>
      </c>
      <c r="K54" s="9">
        <v>0</v>
      </c>
      <c r="L54" s="10">
        <f t="shared" ref="L54" si="9">+J54+K54</f>
        <v>162000</v>
      </c>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row>
    <row r="55" spans="1:135" s="2" customFormat="1" ht="18" x14ac:dyDescent="0.25">
      <c r="A55" s="11">
        <v>4</v>
      </c>
      <c r="B55" s="11">
        <v>1186220787</v>
      </c>
      <c r="C55" s="8">
        <v>42294900</v>
      </c>
      <c r="D55" s="17" t="s">
        <v>136</v>
      </c>
      <c r="E55" s="18" t="s">
        <v>137</v>
      </c>
      <c r="F55" s="12" t="s">
        <v>10</v>
      </c>
      <c r="G55" s="9">
        <v>1150000</v>
      </c>
      <c r="H55" s="9">
        <v>0</v>
      </c>
      <c r="I55" s="10">
        <f t="shared" si="8"/>
        <v>1150000</v>
      </c>
      <c r="J55" s="9"/>
      <c r="K55" s="9"/>
      <c r="L55" s="10"/>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row>
    <row r="56" spans="1:135" s="2" customFormat="1" ht="12.75" customHeight="1" x14ac:dyDescent="0.25">
      <c r="A56" s="11"/>
      <c r="B56" s="11"/>
      <c r="C56" s="8"/>
      <c r="D56" s="17"/>
      <c r="E56" s="18"/>
      <c r="F56" s="12"/>
      <c r="G56" s="94"/>
      <c r="H56" s="95"/>
      <c r="I56" s="96"/>
      <c r="J56" s="97"/>
      <c r="K56" s="97"/>
      <c r="L56" s="98"/>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row>
    <row r="57" spans="1:135" s="2" customFormat="1" ht="18" x14ac:dyDescent="0.25">
      <c r="A57" s="20" t="s">
        <v>21</v>
      </c>
      <c r="B57" s="114" t="s">
        <v>140</v>
      </c>
      <c r="C57" s="114"/>
      <c r="D57" s="114"/>
      <c r="E57" s="114"/>
      <c r="F57" s="69" t="s">
        <v>139</v>
      </c>
      <c r="G57" s="120" t="s">
        <v>1110</v>
      </c>
      <c r="H57" s="121"/>
      <c r="I57" s="122"/>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row>
    <row r="58" spans="1:135" s="2" customFormat="1" ht="27" x14ac:dyDescent="0.25">
      <c r="A58" s="3" t="s">
        <v>2</v>
      </c>
      <c r="B58" s="3" t="s">
        <v>3</v>
      </c>
      <c r="C58" s="4" t="s">
        <v>824</v>
      </c>
      <c r="D58" s="4" t="s">
        <v>4</v>
      </c>
      <c r="E58" s="4" t="s">
        <v>5</v>
      </c>
      <c r="F58" s="4" t="s">
        <v>6</v>
      </c>
      <c r="G58" s="5" t="s">
        <v>7</v>
      </c>
      <c r="H58" s="5" t="s">
        <v>8</v>
      </c>
      <c r="I58" s="5" t="s">
        <v>9</v>
      </c>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row>
    <row r="59" spans="1:135" s="2" customFormat="1" ht="90" x14ac:dyDescent="0.25">
      <c r="A59" s="13">
        <v>1</v>
      </c>
      <c r="B59" s="13">
        <v>1186290140</v>
      </c>
      <c r="C59" s="27">
        <v>42295905</v>
      </c>
      <c r="D59" s="21" t="s">
        <v>141</v>
      </c>
      <c r="E59" s="22" t="s">
        <v>142</v>
      </c>
      <c r="F59" s="16" t="s">
        <v>138</v>
      </c>
      <c r="G59" s="9">
        <v>40707900</v>
      </c>
      <c r="H59" s="9">
        <v>0</v>
      </c>
      <c r="I59" s="10">
        <f t="shared" ref="I59:I61" si="10">+G59+H59</f>
        <v>40707900</v>
      </c>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row>
    <row r="60" spans="1:135" s="2" customFormat="1" ht="45" x14ac:dyDescent="0.25">
      <c r="A60" s="13">
        <v>2</v>
      </c>
      <c r="B60" s="13">
        <v>1186290141</v>
      </c>
      <c r="C60" s="27">
        <v>42295905</v>
      </c>
      <c r="D60" s="21" t="s">
        <v>143</v>
      </c>
      <c r="E60" s="22" t="s">
        <v>143</v>
      </c>
      <c r="F60" s="16" t="s">
        <v>10</v>
      </c>
      <c r="G60" s="9">
        <v>16180500</v>
      </c>
      <c r="H60" s="9">
        <v>0</v>
      </c>
      <c r="I60" s="10">
        <f t="shared" si="10"/>
        <v>16180500</v>
      </c>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row>
    <row r="61" spans="1:135" s="2" customFormat="1" ht="36" x14ac:dyDescent="0.25">
      <c r="A61" s="13">
        <v>3</v>
      </c>
      <c r="B61" s="13">
        <v>1186290142</v>
      </c>
      <c r="C61" s="27">
        <v>42295905</v>
      </c>
      <c r="D61" s="21" t="s">
        <v>144</v>
      </c>
      <c r="E61" s="22" t="s">
        <v>145</v>
      </c>
      <c r="F61" s="16" t="s">
        <v>10</v>
      </c>
      <c r="G61" s="9">
        <v>16180500</v>
      </c>
      <c r="H61" s="9">
        <v>0</v>
      </c>
      <c r="I61" s="10">
        <f t="shared" si="10"/>
        <v>16180500</v>
      </c>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row>
    <row r="62" spans="1:135" s="2" customFormat="1" ht="12.75" customHeight="1" x14ac:dyDescent="0.25">
      <c r="A62" s="11"/>
      <c r="B62" s="11"/>
      <c r="C62" s="8"/>
      <c r="D62" s="17"/>
      <c r="E62" s="18"/>
      <c r="F62" s="12"/>
      <c r="G62" s="94"/>
      <c r="H62" s="95"/>
      <c r="I62" s="96"/>
      <c r="J62" s="97"/>
      <c r="K62" s="97"/>
      <c r="L62" s="98"/>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row>
    <row r="63" spans="1:135" ht="27" x14ac:dyDescent="0.25">
      <c r="A63" s="20" t="s">
        <v>22</v>
      </c>
      <c r="B63" s="114" t="s">
        <v>146</v>
      </c>
      <c r="C63" s="114"/>
      <c r="D63" s="114"/>
      <c r="E63" s="114"/>
      <c r="F63" s="69" t="s">
        <v>147</v>
      </c>
      <c r="G63" s="117" t="s">
        <v>1111</v>
      </c>
      <c r="H63" s="118"/>
      <c r="I63" s="119"/>
    </row>
    <row r="64" spans="1:135" ht="27" x14ac:dyDescent="0.25">
      <c r="A64" s="3" t="s">
        <v>2</v>
      </c>
      <c r="B64" s="3" t="s">
        <v>3</v>
      </c>
      <c r="C64" s="4" t="s">
        <v>824</v>
      </c>
      <c r="D64" s="4" t="s">
        <v>4</v>
      </c>
      <c r="E64" s="4" t="s">
        <v>148</v>
      </c>
      <c r="F64" s="4" t="s">
        <v>6</v>
      </c>
      <c r="G64" s="5" t="s">
        <v>7</v>
      </c>
      <c r="H64" s="5" t="s">
        <v>8</v>
      </c>
      <c r="I64" s="5" t="s">
        <v>9</v>
      </c>
    </row>
    <row r="65" spans="1:132" ht="27" x14ac:dyDescent="0.25">
      <c r="A65" s="13">
        <v>1</v>
      </c>
      <c r="B65" s="11">
        <v>1197010011</v>
      </c>
      <c r="C65" s="8">
        <v>42281501</v>
      </c>
      <c r="D65" s="17" t="s">
        <v>149</v>
      </c>
      <c r="E65" s="18" t="s">
        <v>150</v>
      </c>
      <c r="F65" s="12" t="s">
        <v>10</v>
      </c>
      <c r="G65" s="9">
        <v>182500</v>
      </c>
      <c r="H65" s="9">
        <v>0</v>
      </c>
      <c r="I65" s="10">
        <f>+G65+H65</f>
        <v>182500</v>
      </c>
    </row>
    <row r="66" spans="1:132" ht="27" x14ac:dyDescent="0.25">
      <c r="A66" s="13">
        <v>2</v>
      </c>
      <c r="B66" s="11">
        <v>1197010015</v>
      </c>
      <c r="C66" s="8">
        <v>42281808</v>
      </c>
      <c r="D66" s="17" t="s">
        <v>151</v>
      </c>
      <c r="E66" s="18" t="s">
        <v>152</v>
      </c>
      <c r="F66" s="12" t="s">
        <v>10</v>
      </c>
      <c r="G66" s="9">
        <v>86000</v>
      </c>
      <c r="H66" s="9">
        <f>ROUND(G66*0.19,0)</f>
        <v>16340</v>
      </c>
      <c r="I66" s="10">
        <f>+G66+H66</f>
        <v>102340</v>
      </c>
    </row>
    <row r="67" spans="1:132" ht="27" x14ac:dyDescent="0.25">
      <c r="A67" s="13">
        <v>3</v>
      </c>
      <c r="B67" s="11">
        <v>1197010016</v>
      </c>
      <c r="C67" s="8">
        <v>42281530</v>
      </c>
      <c r="D67" s="17" t="s">
        <v>153</v>
      </c>
      <c r="E67" s="18" t="s">
        <v>154</v>
      </c>
      <c r="F67" s="12" t="s">
        <v>10</v>
      </c>
      <c r="G67" s="9">
        <v>135000</v>
      </c>
      <c r="H67" s="9">
        <f t="shared" ref="H67:H72" si="11">ROUND(G67*0.19,0)</f>
        <v>25650</v>
      </c>
      <c r="I67" s="10">
        <f t="shared" ref="I67:I72" si="12">+G67+H67</f>
        <v>160650</v>
      </c>
    </row>
    <row r="68" spans="1:132" ht="27" x14ac:dyDescent="0.25">
      <c r="A68" s="13">
        <v>4</v>
      </c>
      <c r="B68" s="11">
        <v>1197010017</v>
      </c>
      <c r="C68" s="8">
        <v>42281520</v>
      </c>
      <c r="D68" s="17" t="s">
        <v>155</v>
      </c>
      <c r="E68" s="18" t="s">
        <v>156</v>
      </c>
      <c r="F68" s="12" t="s">
        <v>10</v>
      </c>
      <c r="G68" s="9">
        <v>135000</v>
      </c>
      <c r="H68" s="9">
        <f t="shared" si="11"/>
        <v>25650</v>
      </c>
      <c r="I68" s="10">
        <f t="shared" si="12"/>
        <v>160650</v>
      </c>
    </row>
    <row r="69" spans="1:132" ht="27" x14ac:dyDescent="0.25">
      <c r="A69" s="13">
        <v>5</v>
      </c>
      <c r="B69" s="11">
        <v>1197010018</v>
      </c>
      <c r="C69" s="8">
        <v>42281530</v>
      </c>
      <c r="D69" s="17" t="s">
        <v>157</v>
      </c>
      <c r="E69" s="18" t="s">
        <v>158</v>
      </c>
      <c r="F69" s="12" t="s">
        <v>10</v>
      </c>
      <c r="G69" s="9">
        <v>138800</v>
      </c>
      <c r="H69" s="9">
        <f t="shared" si="11"/>
        <v>26372</v>
      </c>
      <c r="I69" s="10">
        <f t="shared" si="12"/>
        <v>165172</v>
      </c>
    </row>
    <row r="70" spans="1:132" s="34" customFormat="1" ht="18" x14ac:dyDescent="0.25">
      <c r="A70" s="13">
        <v>6</v>
      </c>
      <c r="B70" s="11">
        <v>1197010020</v>
      </c>
      <c r="C70" s="8">
        <v>42281530</v>
      </c>
      <c r="D70" s="17" t="s">
        <v>159</v>
      </c>
      <c r="E70" s="18" t="s">
        <v>160</v>
      </c>
      <c r="F70" s="12" t="s">
        <v>10</v>
      </c>
      <c r="G70" s="9">
        <v>36500</v>
      </c>
      <c r="H70" s="9">
        <f t="shared" si="11"/>
        <v>6935</v>
      </c>
      <c r="I70" s="10">
        <f t="shared" si="12"/>
        <v>43435</v>
      </c>
    </row>
    <row r="71" spans="1:132" s="38" customFormat="1" ht="63" x14ac:dyDescent="0.25">
      <c r="A71" s="90">
        <v>7</v>
      </c>
      <c r="B71" s="16" t="s">
        <v>17</v>
      </c>
      <c r="C71" s="12">
        <v>42281807</v>
      </c>
      <c r="D71" s="17" t="s">
        <v>161</v>
      </c>
      <c r="E71" s="35" t="s">
        <v>162</v>
      </c>
      <c r="F71" s="12" t="s">
        <v>10</v>
      </c>
      <c r="G71" s="36">
        <v>787500</v>
      </c>
      <c r="H71" s="9">
        <f t="shared" si="11"/>
        <v>149625</v>
      </c>
      <c r="I71" s="10">
        <f t="shared" si="12"/>
        <v>937125</v>
      </c>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7"/>
      <c r="AP71" s="37"/>
      <c r="AQ71" s="37"/>
      <c r="AR71" s="37"/>
      <c r="AS71" s="37"/>
      <c r="AT71" s="37"/>
      <c r="AU71" s="37"/>
      <c r="AV71" s="37"/>
      <c r="AW71" s="37"/>
      <c r="AX71" s="37"/>
      <c r="AY71" s="37"/>
      <c r="AZ71" s="37"/>
      <c r="BA71" s="37"/>
      <c r="BB71" s="37"/>
      <c r="BC71" s="37"/>
      <c r="BD71" s="37"/>
      <c r="BE71" s="37"/>
      <c r="BF71" s="37"/>
      <c r="BG71" s="37"/>
      <c r="BH71" s="37"/>
      <c r="BI71" s="37"/>
      <c r="BJ71" s="37"/>
      <c r="BK71" s="37"/>
      <c r="BL71" s="37"/>
      <c r="BM71" s="37"/>
      <c r="BN71" s="37"/>
      <c r="BO71" s="37"/>
      <c r="BP71" s="37"/>
      <c r="BQ71" s="37"/>
      <c r="BR71" s="37"/>
      <c r="BS71" s="37"/>
      <c r="BT71" s="37"/>
      <c r="BU71" s="37"/>
      <c r="BV71" s="37"/>
      <c r="BW71" s="37"/>
      <c r="BX71" s="37"/>
      <c r="BY71" s="37"/>
      <c r="BZ71" s="37"/>
      <c r="CA71" s="37"/>
      <c r="CB71" s="37"/>
      <c r="CC71" s="37"/>
      <c r="CD71" s="37"/>
      <c r="CE71" s="37"/>
      <c r="CF71" s="37"/>
      <c r="CG71" s="37"/>
      <c r="CH71" s="37"/>
      <c r="CI71" s="37"/>
      <c r="CJ71" s="37"/>
      <c r="CK71" s="37"/>
      <c r="CL71" s="37"/>
      <c r="CM71" s="37"/>
      <c r="CN71" s="37"/>
      <c r="CO71" s="37"/>
      <c r="CP71" s="37"/>
      <c r="CQ71" s="37"/>
      <c r="CR71" s="37"/>
      <c r="CS71" s="37"/>
      <c r="CT71" s="37"/>
      <c r="CU71" s="37"/>
      <c r="CV71" s="37"/>
      <c r="CW71" s="37"/>
      <c r="CX71" s="37"/>
      <c r="CY71" s="37"/>
      <c r="CZ71" s="37"/>
      <c r="DA71" s="37"/>
      <c r="DB71" s="37"/>
      <c r="DC71" s="37"/>
      <c r="DD71" s="37"/>
      <c r="DE71" s="37"/>
      <c r="DF71" s="37"/>
      <c r="DG71" s="37"/>
      <c r="DH71" s="37"/>
      <c r="DI71" s="37"/>
      <c r="DJ71" s="37"/>
      <c r="DK71" s="37"/>
      <c r="DL71" s="37"/>
      <c r="DM71" s="37"/>
      <c r="DN71" s="37"/>
      <c r="DO71" s="37"/>
      <c r="DP71" s="37"/>
      <c r="DQ71" s="37"/>
      <c r="DR71" s="37"/>
      <c r="DS71" s="37"/>
      <c r="DT71" s="37"/>
      <c r="DU71" s="37"/>
      <c r="DV71" s="37"/>
      <c r="DW71" s="37"/>
      <c r="DX71" s="37"/>
      <c r="DY71" s="37"/>
    </row>
    <row r="72" spans="1:132" s="34" customFormat="1" ht="18" x14ac:dyDescent="0.25">
      <c r="A72" s="13">
        <v>8</v>
      </c>
      <c r="B72" s="11">
        <v>1123238400</v>
      </c>
      <c r="C72" s="8">
        <v>42281530</v>
      </c>
      <c r="D72" s="17" t="s">
        <v>163</v>
      </c>
      <c r="E72" s="18" t="s">
        <v>164</v>
      </c>
      <c r="F72" s="12" t="s">
        <v>10</v>
      </c>
      <c r="G72" s="9">
        <v>55000</v>
      </c>
      <c r="H72" s="9">
        <f t="shared" si="11"/>
        <v>10450</v>
      </c>
      <c r="I72" s="10">
        <f t="shared" si="12"/>
        <v>65450</v>
      </c>
    </row>
    <row r="73" spans="1:132" s="2" customFormat="1" ht="12.75" customHeight="1" x14ac:dyDescent="0.25">
      <c r="A73" s="11"/>
      <c r="B73" s="11"/>
      <c r="C73" s="8"/>
      <c r="D73" s="17"/>
      <c r="E73" s="18"/>
      <c r="F73" s="12"/>
      <c r="G73" s="94"/>
      <c r="H73" s="95"/>
      <c r="I73" s="96"/>
      <c r="J73" s="97"/>
      <c r="K73" s="97"/>
      <c r="L73" s="98"/>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row>
    <row r="74" spans="1:132" s="34" customFormat="1" ht="18" x14ac:dyDescent="0.25">
      <c r="A74" s="20" t="s">
        <v>23</v>
      </c>
      <c r="B74" s="114" t="s">
        <v>165</v>
      </c>
      <c r="C74" s="114"/>
      <c r="D74" s="114"/>
      <c r="E74" s="114"/>
      <c r="F74" s="69" t="s">
        <v>166</v>
      </c>
    </row>
    <row r="75" spans="1:132" s="34" customFormat="1" ht="18" x14ac:dyDescent="0.25">
      <c r="A75" s="3" t="s">
        <v>2</v>
      </c>
      <c r="B75" s="3" t="s">
        <v>3</v>
      </c>
      <c r="C75" s="4" t="s">
        <v>824</v>
      </c>
      <c r="D75" s="4" t="s">
        <v>4</v>
      </c>
      <c r="E75" s="4" t="s">
        <v>148</v>
      </c>
      <c r="F75" s="4" t="s">
        <v>6</v>
      </c>
    </row>
    <row r="76" spans="1:132" s="34" customFormat="1" ht="99" x14ac:dyDescent="0.25">
      <c r="A76" s="13">
        <v>1</v>
      </c>
      <c r="B76" s="11">
        <v>1196491104</v>
      </c>
      <c r="C76" s="8">
        <v>42295509</v>
      </c>
      <c r="D76" s="17" t="s">
        <v>167</v>
      </c>
      <c r="E76" s="17" t="s">
        <v>168</v>
      </c>
      <c r="F76" s="12" t="s">
        <v>10</v>
      </c>
    </row>
    <row r="77" spans="1:132" s="34" customFormat="1" ht="54" x14ac:dyDescent="0.25">
      <c r="A77" s="13">
        <v>2</v>
      </c>
      <c r="B77" s="11">
        <v>1197491140</v>
      </c>
      <c r="C77" s="8">
        <v>42295509</v>
      </c>
      <c r="D77" s="17" t="s">
        <v>169</v>
      </c>
      <c r="E77" s="17" t="s">
        <v>169</v>
      </c>
      <c r="F77" s="12" t="s">
        <v>10</v>
      </c>
    </row>
    <row r="78" spans="1:132" s="34" customFormat="1" ht="18" x14ac:dyDescent="0.25">
      <c r="A78" s="13">
        <v>3</v>
      </c>
      <c r="B78" s="11">
        <v>1196449004</v>
      </c>
      <c r="C78" s="8">
        <v>42295515</v>
      </c>
      <c r="D78" s="17" t="s">
        <v>170</v>
      </c>
      <c r="E78" s="18" t="s">
        <v>171</v>
      </c>
      <c r="F78" s="12" t="s">
        <v>10</v>
      </c>
    </row>
    <row r="79" spans="1:132" s="34" customFormat="1" ht="45" x14ac:dyDescent="0.25">
      <c r="A79" s="13">
        <v>4</v>
      </c>
      <c r="B79" s="11">
        <v>1196490568</v>
      </c>
      <c r="C79" s="8">
        <v>42293906</v>
      </c>
      <c r="D79" s="17" t="s">
        <v>877</v>
      </c>
      <c r="E79" s="18" t="s">
        <v>878</v>
      </c>
      <c r="F79" s="12" t="s">
        <v>10</v>
      </c>
    </row>
    <row r="80" spans="1:132" s="2" customFormat="1" ht="12.75" customHeight="1" x14ac:dyDescent="0.25">
      <c r="A80" s="11"/>
      <c r="B80" s="11"/>
      <c r="C80" s="8"/>
      <c r="D80" s="17"/>
      <c r="E80" s="18"/>
      <c r="F80" s="12"/>
      <c r="G80" s="94"/>
      <c r="H80" s="95"/>
      <c r="I80" s="96"/>
      <c r="J80" s="97"/>
      <c r="K80" s="97"/>
      <c r="L80" s="98"/>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row>
    <row r="81" spans="1:132" s="34" customFormat="1" ht="18" x14ac:dyDescent="0.25">
      <c r="A81" s="40" t="s">
        <v>25</v>
      </c>
      <c r="B81" s="114" t="s">
        <v>172</v>
      </c>
      <c r="C81" s="114"/>
      <c r="D81" s="114"/>
      <c r="E81" s="114"/>
      <c r="F81" s="69" t="s">
        <v>173</v>
      </c>
      <c r="G81" s="127" t="s">
        <v>1112</v>
      </c>
      <c r="H81" s="128"/>
      <c r="I81" s="129"/>
      <c r="J81" s="127" t="s">
        <v>1113</v>
      </c>
      <c r="K81" s="128"/>
      <c r="L81" s="129"/>
    </row>
    <row r="82" spans="1:132" s="34" customFormat="1" ht="27" x14ac:dyDescent="0.25">
      <c r="A82" s="3" t="s">
        <v>2</v>
      </c>
      <c r="B82" s="3" t="s">
        <v>3</v>
      </c>
      <c r="C82" s="4" t="s">
        <v>824</v>
      </c>
      <c r="D82" s="4" t="s">
        <v>4</v>
      </c>
      <c r="E82" s="4" t="s">
        <v>148</v>
      </c>
      <c r="F82" s="4" t="s">
        <v>6</v>
      </c>
      <c r="G82" s="5" t="s">
        <v>7</v>
      </c>
      <c r="H82" s="5" t="s">
        <v>8</v>
      </c>
      <c r="I82" s="5" t="s">
        <v>9</v>
      </c>
      <c r="J82" s="5" t="s">
        <v>7</v>
      </c>
      <c r="K82" s="5" t="s">
        <v>8</v>
      </c>
      <c r="L82" s="5" t="s">
        <v>9</v>
      </c>
    </row>
    <row r="83" spans="1:132" s="34" customFormat="1" ht="18" x14ac:dyDescent="0.25">
      <c r="A83" s="13">
        <v>1</v>
      </c>
      <c r="B83" s="11">
        <v>1186220718</v>
      </c>
      <c r="C83" s="8">
        <v>42293406</v>
      </c>
      <c r="D83" s="17" t="s">
        <v>1031</v>
      </c>
      <c r="E83" s="18" t="s">
        <v>1032</v>
      </c>
      <c r="F83" s="12" t="s">
        <v>10</v>
      </c>
      <c r="G83" s="9">
        <v>566000</v>
      </c>
      <c r="H83" s="9">
        <f>ROUND(G83*0.19,0)</f>
        <v>107540</v>
      </c>
      <c r="I83" s="10">
        <f>+G83+H83</f>
        <v>673540</v>
      </c>
      <c r="J83" s="9">
        <v>330000</v>
      </c>
      <c r="K83" s="9">
        <f>ROUND(J83*0.19,0)</f>
        <v>62700</v>
      </c>
      <c r="L83" s="10">
        <f>+J83+K83</f>
        <v>392700</v>
      </c>
    </row>
    <row r="84" spans="1:132" s="34" customFormat="1" ht="27" x14ac:dyDescent="0.25">
      <c r="A84" s="13">
        <v>2</v>
      </c>
      <c r="B84" s="11">
        <v>1186290122</v>
      </c>
      <c r="C84" s="8">
        <v>42293406</v>
      </c>
      <c r="D84" s="17" t="s">
        <v>174</v>
      </c>
      <c r="E84" s="18" t="s">
        <v>175</v>
      </c>
      <c r="F84" s="12" t="s">
        <v>10</v>
      </c>
      <c r="G84" s="9">
        <v>3658000</v>
      </c>
      <c r="H84" s="9">
        <v>0</v>
      </c>
      <c r="I84" s="10">
        <f>+G84+H84</f>
        <v>3658000</v>
      </c>
      <c r="J84" s="9">
        <v>1500000</v>
      </c>
      <c r="K84" s="9">
        <v>0</v>
      </c>
      <c r="L84" s="10">
        <f>+J84+K84</f>
        <v>1500000</v>
      </c>
    </row>
    <row r="85" spans="1:132" s="2" customFormat="1" ht="14.25" customHeight="1" x14ac:dyDescent="0.25">
      <c r="A85" s="13"/>
      <c r="B85" s="11"/>
      <c r="C85" s="8"/>
      <c r="D85" s="17"/>
      <c r="E85" s="15"/>
      <c r="F85" s="12"/>
      <c r="G85" s="31"/>
      <c r="H85" s="9"/>
      <c r="I85" s="10"/>
      <c r="J85" s="13"/>
      <c r="K85" s="13"/>
      <c r="L85" s="13"/>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row>
    <row r="86" spans="1:132" s="34" customFormat="1" ht="18" x14ac:dyDescent="0.25">
      <c r="A86" s="20" t="s">
        <v>27</v>
      </c>
      <c r="B86" s="114" t="s">
        <v>176</v>
      </c>
      <c r="C86" s="114"/>
      <c r="D86" s="114"/>
      <c r="E86" s="114"/>
      <c r="F86" s="69" t="s">
        <v>177</v>
      </c>
      <c r="G86" s="120" t="s">
        <v>1097</v>
      </c>
      <c r="H86" s="121"/>
      <c r="I86" s="122"/>
    </row>
    <row r="87" spans="1:132" s="34" customFormat="1" ht="27" x14ac:dyDescent="0.25">
      <c r="A87" s="3" t="s">
        <v>2</v>
      </c>
      <c r="B87" s="3" t="s">
        <v>3</v>
      </c>
      <c r="C87" s="4" t="s">
        <v>824</v>
      </c>
      <c r="D87" s="4" t="s">
        <v>4</v>
      </c>
      <c r="E87" s="4" t="s">
        <v>148</v>
      </c>
      <c r="F87" s="4" t="s">
        <v>6</v>
      </c>
      <c r="G87" s="5" t="s">
        <v>7</v>
      </c>
      <c r="H87" s="5" t="s">
        <v>8</v>
      </c>
      <c r="I87" s="5" t="s">
        <v>9</v>
      </c>
    </row>
    <row r="88" spans="1:132" s="34" customFormat="1" ht="63" x14ac:dyDescent="0.25">
      <c r="A88" s="13">
        <v>1</v>
      </c>
      <c r="B88" s="11">
        <v>1198010041</v>
      </c>
      <c r="C88" s="12" t="s">
        <v>864</v>
      </c>
      <c r="D88" s="17" t="s">
        <v>178</v>
      </c>
      <c r="E88" s="18" t="s">
        <v>881</v>
      </c>
      <c r="F88" s="12" t="s">
        <v>10</v>
      </c>
      <c r="G88" s="9">
        <v>1949770</v>
      </c>
      <c r="H88" s="9">
        <v>0</v>
      </c>
      <c r="I88" s="10">
        <f t="shared" ref="I88:I89" si="13">+G88+H88</f>
        <v>1949770</v>
      </c>
    </row>
    <row r="89" spans="1:132" s="34" customFormat="1" ht="72" x14ac:dyDescent="0.25">
      <c r="A89" s="13">
        <v>2</v>
      </c>
      <c r="B89" s="11">
        <v>1198010042</v>
      </c>
      <c r="C89" s="12" t="s">
        <v>864</v>
      </c>
      <c r="D89" s="17" t="s">
        <v>179</v>
      </c>
      <c r="E89" s="18" t="s">
        <v>180</v>
      </c>
      <c r="F89" s="12" t="s">
        <v>10</v>
      </c>
      <c r="G89" s="9">
        <v>1787300</v>
      </c>
      <c r="H89" s="9">
        <v>0</v>
      </c>
      <c r="I89" s="10">
        <f t="shared" si="13"/>
        <v>1787300</v>
      </c>
    </row>
    <row r="90" spans="1:132" s="2" customFormat="1" ht="12.75" customHeight="1" x14ac:dyDescent="0.25">
      <c r="A90" s="11"/>
      <c r="B90" s="11"/>
      <c r="C90" s="8"/>
      <c r="D90" s="17"/>
      <c r="E90" s="18"/>
      <c r="F90" s="12"/>
      <c r="G90" s="94"/>
      <c r="H90" s="95"/>
      <c r="I90" s="96"/>
      <c r="J90" s="97"/>
      <c r="K90" s="97"/>
      <c r="L90" s="98"/>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row>
    <row r="91" spans="1:132" s="34" customFormat="1" ht="13.5" customHeight="1" x14ac:dyDescent="0.25">
      <c r="A91" s="20" t="s">
        <v>34</v>
      </c>
      <c r="B91" s="114" t="s">
        <v>184</v>
      </c>
      <c r="C91" s="114"/>
      <c r="D91" s="114"/>
      <c r="E91" s="114"/>
      <c r="F91" s="69" t="s">
        <v>173</v>
      </c>
      <c r="G91" s="120" t="s">
        <v>1115</v>
      </c>
      <c r="H91" s="121"/>
      <c r="I91" s="122"/>
    </row>
    <row r="92" spans="1:132" s="34" customFormat="1" ht="27" x14ac:dyDescent="0.25">
      <c r="A92" s="3" t="s">
        <v>2</v>
      </c>
      <c r="B92" s="3" t="s">
        <v>3</v>
      </c>
      <c r="C92" s="4" t="s">
        <v>824</v>
      </c>
      <c r="D92" s="4" t="s">
        <v>4</v>
      </c>
      <c r="E92" s="4" t="s">
        <v>148</v>
      </c>
      <c r="F92" s="4" t="s">
        <v>6</v>
      </c>
      <c r="G92" s="5" t="s">
        <v>7</v>
      </c>
      <c r="H92" s="5" t="s">
        <v>8</v>
      </c>
      <c r="I92" s="5" t="s">
        <v>9</v>
      </c>
    </row>
    <row r="93" spans="1:132" s="34" customFormat="1" ht="36" x14ac:dyDescent="0.25">
      <c r="A93" s="13">
        <v>1</v>
      </c>
      <c r="B93" s="11" t="s">
        <v>185</v>
      </c>
      <c r="C93" s="12" t="s">
        <v>865</v>
      </c>
      <c r="D93" s="17" t="s">
        <v>186</v>
      </c>
      <c r="E93" s="18" t="s">
        <v>186</v>
      </c>
      <c r="F93" s="12" t="s">
        <v>10</v>
      </c>
      <c r="G93" s="31">
        <v>1444270</v>
      </c>
      <c r="H93" s="9">
        <v>0</v>
      </c>
      <c r="I93" s="10">
        <f t="shared" ref="I93:I118" si="14">+G93+H93</f>
        <v>1444270</v>
      </c>
      <c r="J93" s="104"/>
    </row>
    <row r="94" spans="1:132" s="34" customFormat="1" ht="36" x14ac:dyDescent="0.25">
      <c r="A94" s="13">
        <v>2</v>
      </c>
      <c r="B94" s="11">
        <v>1196491244</v>
      </c>
      <c r="C94" s="12" t="s">
        <v>865</v>
      </c>
      <c r="D94" s="17" t="s">
        <v>187</v>
      </c>
      <c r="E94" s="18" t="s">
        <v>187</v>
      </c>
      <c r="F94" s="12" t="s">
        <v>10</v>
      </c>
      <c r="G94" s="31">
        <v>2280174</v>
      </c>
      <c r="H94" s="9">
        <v>0</v>
      </c>
      <c r="I94" s="10">
        <f t="shared" si="14"/>
        <v>2280174</v>
      </c>
      <c r="J94" s="104"/>
    </row>
    <row r="95" spans="1:132" s="34" customFormat="1" ht="36" x14ac:dyDescent="0.25">
      <c r="A95" s="13">
        <v>3</v>
      </c>
      <c r="B95" s="11">
        <v>1196491245</v>
      </c>
      <c r="C95" s="12" t="s">
        <v>865</v>
      </c>
      <c r="D95" s="17" t="s">
        <v>188</v>
      </c>
      <c r="E95" s="18" t="s">
        <v>188</v>
      </c>
      <c r="F95" s="12" t="s">
        <v>10</v>
      </c>
      <c r="G95" s="31">
        <v>3324368</v>
      </c>
      <c r="H95" s="9">
        <v>0</v>
      </c>
      <c r="I95" s="10">
        <f t="shared" si="14"/>
        <v>3324368</v>
      </c>
      <c r="J95" s="104"/>
    </row>
    <row r="96" spans="1:132" s="34" customFormat="1" ht="36" x14ac:dyDescent="0.25">
      <c r="A96" s="13">
        <v>4</v>
      </c>
      <c r="B96" s="11">
        <v>1196491246</v>
      </c>
      <c r="C96" s="12" t="s">
        <v>865</v>
      </c>
      <c r="D96" s="17" t="s">
        <v>189</v>
      </c>
      <c r="E96" s="18" t="s">
        <v>189</v>
      </c>
      <c r="F96" s="12" t="s">
        <v>10</v>
      </c>
      <c r="G96" s="31">
        <v>7662926</v>
      </c>
      <c r="H96" s="9">
        <v>0</v>
      </c>
      <c r="I96" s="10">
        <f t="shared" si="14"/>
        <v>7662926</v>
      </c>
      <c r="J96" s="104"/>
    </row>
    <row r="97" spans="1:10" s="34" customFormat="1" ht="36" x14ac:dyDescent="0.25">
      <c r="A97" s="13">
        <v>5</v>
      </c>
      <c r="B97" s="11">
        <v>1196491247</v>
      </c>
      <c r="C97" s="12" t="s">
        <v>865</v>
      </c>
      <c r="D97" s="17" t="s">
        <v>190</v>
      </c>
      <c r="E97" s="18" t="s">
        <v>190</v>
      </c>
      <c r="F97" s="12" t="s">
        <v>10</v>
      </c>
      <c r="G97" s="31">
        <v>554112</v>
      </c>
      <c r="H97" s="9">
        <v>0</v>
      </c>
      <c r="I97" s="10">
        <f t="shared" si="14"/>
        <v>554112</v>
      </c>
      <c r="J97" s="104"/>
    </row>
    <row r="98" spans="1:10" s="34" customFormat="1" ht="36" x14ac:dyDescent="0.25">
      <c r="A98" s="13">
        <v>6</v>
      </c>
      <c r="B98" s="11">
        <v>1196491248</v>
      </c>
      <c r="C98" s="12" t="s">
        <v>865</v>
      </c>
      <c r="D98" s="17" t="s">
        <v>191</v>
      </c>
      <c r="E98" s="18" t="s">
        <v>192</v>
      </c>
      <c r="F98" s="12" t="s">
        <v>10</v>
      </c>
      <c r="G98" s="31">
        <v>554112</v>
      </c>
      <c r="H98" s="9">
        <v>0</v>
      </c>
      <c r="I98" s="10">
        <f t="shared" si="14"/>
        <v>554112</v>
      </c>
      <c r="J98" s="104"/>
    </row>
    <row r="99" spans="1:10" s="34" customFormat="1" ht="36" x14ac:dyDescent="0.25">
      <c r="A99" s="13">
        <v>7</v>
      </c>
      <c r="B99" s="11">
        <v>1196491249</v>
      </c>
      <c r="C99" s="12" t="s">
        <v>865</v>
      </c>
      <c r="D99" s="17" t="s">
        <v>193</v>
      </c>
      <c r="E99" s="18" t="s">
        <v>193</v>
      </c>
      <c r="F99" s="12" t="s">
        <v>10</v>
      </c>
      <c r="G99" s="31">
        <v>554112</v>
      </c>
      <c r="H99" s="9">
        <v>0</v>
      </c>
      <c r="I99" s="10">
        <f t="shared" si="14"/>
        <v>554112</v>
      </c>
      <c r="J99" s="104"/>
    </row>
    <row r="100" spans="1:10" s="34" customFormat="1" ht="36" x14ac:dyDescent="0.25">
      <c r="A100" s="13">
        <v>8</v>
      </c>
      <c r="B100" s="11">
        <v>1196491250</v>
      </c>
      <c r="C100" s="12" t="s">
        <v>865</v>
      </c>
      <c r="D100" s="17" t="s">
        <v>194</v>
      </c>
      <c r="E100" s="18" t="s">
        <v>195</v>
      </c>
      <c r="F100" s="12" t="s">
        <v>10</v>
      </c>
      <c r="G100" s="31">
        <v>987886</v>
      </c>
      <c r="H100" s="9">
        <v>0</v>
      </c>
      <c r="I100" s="10">
        <f t="shared" si="14"/>
        <v>987886</v>
      </c>
      <c r="J100" s="104"/>
    </row>
    <row r="101" spans="1:10" s="34" customFormat="1" ht="36" x14ac:dyDescent="0.25">
      <c r="A101" s="13">
        <v>9</v>
      </c>
      <c r="B101" s="11">
        <v>1196491251</v>
      </c>
      <c r="C101" s="12" t="s">
        <v>865</v>
      </c>
      <c r="D101" s="17" t="s">
        <v>196</v>
      </c>
      <c r="E101" s="18" t="s">
        <v>196</v>
      </c>
      <c r="F101" s="12" t="s">
        <v>10</v>
      </c>
      <c r="G101" s="31">
        <v>686934</v>
      </c>
      <c r="H101" s="9">
        <v>0</v>
      </c>
      <c r="I101" s="10">
        <f t="shared" si="14"/>
        <v>686934</v>
      </c>
      <c r="J101" s="104"/>
    </row>
    <row r="102" spans="1:10" s="34" customFormat="1" ht="36" x14ac:dyDescent="0.25">
      <c r="A102" s="13">
        <v>10</v>
      </c>
      <c r="B102" s="11">
        <v>1196491252</v>
      </c>
      <c r="C102" s="12" t="s">
        <v>865</v>
      </c>
      <c r="D102" s="17" t="s">
        <v>197</v>
      </c>
      <c r="E102" s="18" t="s">
        <v>198</v>
      </c>
      <c r="F102" s="12" t="s">
        <v>10</v>
      </c>
      <c r="G102" s="31">
        <v>1580618</v>
      </c>
      <c r="H102" s="9">
        <v>0</v>
      </c>
      <c r="I102" s="10">
        <f t="shared" si="14"/>
        <v>1580618</v>
      </c>
      <c r="J102" s="104"/>
    </row>
    <row r="103" spans="1:10" s="34" customFormat="1" ht="45" x14ac:dyDescent="0.25">
      <c r="A103" s="13">
        <v>11</v>
      </c>
      <c r="B103" s="11">
        <v>1196491253</v>
      </c>
      <c r="C103" s="12" t="s">
        <v>865</v>
      </c>
      <c r="D103" s="17" t="s">
        <v>199</v>
      </c>
      <c r="E103" s="18" t="s">
        <v>199</v>
      </c>
      <c r="F103" s="12" t="s">
        <v>10</v>
      </c>
      <c r="G103" s="31">
        <v>1303468</v>
      </c>
      <c r="H103" s="9">
        <v>0</v>
      </c>
      <c r="I103" s="10">
        <f t="shared" si="14"/>
        <v>1303468</v>
      </c>
      <c r="J103" s="104"/>
    </row>
    <row r="104" spans="1:10" s="34" customFormat="1" ht="36" x14ac:dyDescent="0.25">
      <c r="A104" s="13">
        <v>12</v>
      </c>
      <c r="B104" s="11">
        <v>1196491254</v>
      </c>
      <c r="C104" s="12" t="s">
        <v>865</v>
      </c>
      <c r="D104" s="17" t="s">
        <v>200</v>
      </c>
      <c r="E104" s="18" t="s">
        <v>200</v>
      </c>
      <c r="F104" s="12" t="s">
        <v>10</v>
      </c>
      <c r="G104" s="31">
        <v>1215998</v>
      </c>
      <c r="H104" s="9">
        <v>0</v>
      </c>
      <c r="I104" s="10">
        <f t="shared" si="14"/>
        <v>1215998</v>
      </c>
      <c r="J104" s="104"/>
    </row>
    <row r="105" spans="1:10" s="34" customFormat="1" ht="36" x14ac:dyDescent="0.25">
      <c r="A105" s="13">
        <v>13</v>
      </c>
      <c r="B105" s="11">
        <v>1196491255</v>
      </c>
      <c r="C105" s="12" t="s">
        <v>865</v>
      </c>
      <c r="D105" s="17" t="s">
        <v>201</v>
      </c>
      <c r="E105" s="18" t="s">
        <v>202</v>
      </c>
      <c r="F105" s="12" t="s">
        <v>10</v>
      </c>
      <c r="G105" s="31">
        <v>987886</v>
      </c>
      <c r="H105" s="9">
        <v>0</v>
      </c>
      <c r="I105" s="10">
        <f t="shared" si="14"/>
        <v>987886</v>
      </c>
      <c r="J105" s="104"/>
    </row>
    <row r="106" spans="1:10" s="34" customFormat="1" ht="36" x14ac:dyDescent="0.25">
      <c r="A106" s="13">
        <v>14</v>
      </c>
      <c r="B106" s="11">
        <v>1196491256</v>
      </c>
      <c r="C106" s="12" t="s">
        <v>865</v>
      </c>
      <c r="D106" s="17" t="s">
        <v>203</v>
      </c>
      <c r="E106" s="18" t="s">
        <v>204</v>
      </c>
      <c r="F106" s="12" t="s">
        <v>10</v>
      </c>
      <c r="G106" s="31">
        <v>987886</v>
      </c>
      <c r="H106" s="9">
        <v>0</v>
      </c>
      <c r="I106" s="10">
        <f t="shared" si="14"/>
        <v>987886</v>
      </c>
      <c r="J106" s="104"/>
    </row>
    <row r="107" spans="1:10" s="34" customFormat="1" ht="36" x14ac:dyDescent="0.25">
      <c r="A107" s="13">
        <v>15</v>
      </c>
      <c r="B107" s="11">
        <v>1196491257</v>
      </c>
      <c r="C107" s="12" t="s">
        <v>865</v>
      </c>
      <c r="D107" s="17" t="s">
        <v>205</v>
      </c>
      <c r="E107" s="18" t="s">
        <v>206</v>
      </c>
      <c r="F107" s="12" t="s">
        <v>10</v>
      </c>
      <c r="G107" s="31">
        <v>987886</v>
      </c>
      <c r="H107" s="9">
        <v>0</v>
      </c>
      <c r="I107" s="10">
        <f t="shared" si="14"/>
        <v>987886</v>
      </c>
      <c r="J107" s="104"/>
    </row>
    <row r="108" spans="1:10" s="34" customFormat="1" ht="36" x14ac:dyDescent="0.25">
      <c r="A108" s="13">
        <v>16</v>
      </c>
      <c r="B108" s="11">
        <v>1196491258</v>
      </c>
      <c r="C108" s="12" t="s">
        <v>865</v>
      </c>
      <c r="D108" s="17" t="s">
        <v>207</v>
      </c>
      <c r="E108" s="18" t="s">
        <v>208</v>
      </c>
      <c r="F108" s="12" t="s">
        <v>10</v>
      </c>
      <c r="G108" s="31">
        <v>1580618</v>
      </c>
      <c r="H108" s="9">
        <v>0</v>
      </c>
      <c r="I108" s="10">
        <f t="shared" si="14"/>
        <v>1580618</v>
      </c>
      <c r="J108" s="104"/>
    </row>
    <row r="109" spans="1:10" ht="45" x14ac:dyDescent="0.25">
      <c r="A109" s="13">
        <v>17</v>
      </c>
      <c r="B109" s="11">
        <v>1196491259</v>
      </c>
      <c r="C109" s="12" t="s">
        <v>865</v>
      </c>
      <c r="D109" s="17" t="s">
        <v>209</v>
      </c>
      <c r="E109" s="18" t="s">
        <v>209</v>
      </c>
      <c r="F109" s="12" t="s">
        <v>10</v>
      </c>
      <c r="G109" s="31">
        <v>475167</v>
      </c>
      <c r="H109" s="9">
        <v>0</v>
      </c>
      <c r="I109" s="10">
        <f t="shared" si="14"/>
        <v>475167</v>
      </c>
      <c r="J109" s="104"/>
    </row>
    <row r="110" spans="1:10" ht="45" x14ac:dyDescent="0.25">
      <c r="A110" s="13">
        <v>18</v>
      </c>
      <c r="B110" s="11">
        <v>1196491260</v>
      </c>
      <c r="C110" s="12" t="s">
        <v>865</v>
      </c>
      <c r="D110" s="17" t="s">
        <v>210</v>
      </c>
      <c r="E110" s="18" t="s">
        <v>210</v>
      </c>
      <c r="F110" s="12" t="s">
        <v>10</v>
      </c>
      <c r="G110" s="31">
        <v>471589</v>
      </c>
      <c r="H110" s="9">
        <v>0</v>
      </c>
      <c r="I110" s="10">
        <f t="shared" si="14"/>
        <v>471589</v>
      </c>
      <c r="J110" s="104"/>
    </row>
    <row r="111" spans="1:10" ht="45" x14ac:dyDescent="0.25">
      <c r="A111" s="13">
        <v>19</v>
      </c>
      <c r="B111" s="11">
        <v>1196491261</v>
      </c>
      <c r="C111" s="12" t="s">
        <v>865</v>
      </c>
      <c r="D111" s="17" t="s">
        <v>211</v>
      </c>
      <c r="E111" s="18" t="s">
        <v>212</v>
      </c>
      <c r="F111" s="12" t="s">
        <v>10</v>
      </c>
      <c r="G111" s="31">
        <v>456891</v>
      </c>
      <c r="H111" s="9">
        <v>0</v>
      </c>
      <c r="I111" s="10">
        <f t="shared" si="14"/>
        <v>456891</v>
      </c>
      <c r="J111" s="104"/>
    </row>
    <row r="112" spans="1:10" ht="45" x14ac:dyDescent="0.25">
      <c r="A112" s="13">
        <v>20</v>
      </c>
      <c r="B112" s="11">
        <v>1196491262</v>
      </c>
      <c r="C112" s="12" t="s">
        <v>865</v>
      </c>
      <c r="D112" s="17" t="s">
        <v>213</v>
      </c>
      <c r="E112" s="18" t="s">
        <v>214</v>
      </c>
      <c r="F112" s="12" t="s">
        <v>10</v>
      </c>
      <c r="G112" s="31">
        <v>548270</v>
      </c>
      <c r="H112" s="9">
        <v>0</v>
      </c>
      <c r="I112" s="10">
        <f t="shared" si="14"/>
        <v>548270</v>
      </c>
      <c r="J112" s="104"/>
    </row>
    <row r="113" spans="1:132" ht="45" x14ac:dyDescent="0.25">
      <c r="A113" s="13">
        <v>21</v>
      </c>
      <c r="B113" s="11">
        <v>1196491263</v>
      </c>
      <c r="C113" s="12" t="s">
        <v>865</v>
      </c>
      <c r="D113" s="17" t="s">
        <v>215</v>
      </c>
      <c r="E113" s="18" t="s">
        <v>216</v>
      </c>
      <c r="F113" s="12" t="s">
        <v>10</v>
      </c>
      <c r="G113" s="31">
        <v>548270</v>
      </c>
      <c r="H113" s="9">
        <v>0</v>
      </c>
      <c r="I113" s="10">
        <f t="shared" si="14"/>
        <v>548270</v>
      </c>
      <c r="J113" s="104"/>
    </row>
    <row r="114" spans="1:132" ht="45" x14ac:dyDescent="0.25">
      <c r="A114" s="13">
        <v>22</v>
      </c>
      <c r="B114" s="11">
        <v>1196491264</v>
      </c>
      <c r="C114" s="12" t="s">
        <v>865</v>
      </c>
      <c r="D114" s="17" t="s">
        <v>217</v>
      </c>
      <c r="E114" s="18" t="s">
        <v>217</v>
      </c>
      <c r="F114" s="12" t="s">
        <v>10</v>
      </c>
      <c r="G114" s="31">
        <v>584821</v>
      </c>
      <c r="H114" s="9">
        <v>0</v>
      </c>
      <c r="I114" s="10">
        <f t="shared" si="14"/>
        <v>584821</v>
      </c>
      <c r="J114" s="104"/>
    </row>
    <row r="115" spans="1:132" ht="45" x14ac:dyDescent="0.25">
      <c r="A115" s="13">
        <v>23</v>
      </c>
      <c r="B115" s="11">
        <v>1196491265</v>
      </c>
      <c r="C115" s="12" t="s">
        <v>865</v>
      </c>
      <c r="D115" s="17" t="s">
        <v>218</v>
      </c>
      <c r="E115" s="18" t="s">
        <v>218</v>
      </c>
      <c r="F115" s="12" t="s">
        <v>10</v>
      </c>
      <c r="G115" s="31">
        <v>718600</v>
      </c>
      <c r="H115" s="9">
        <v>0</v>
      </c>
      <c r="I115" s="10">
        <f t="shared" si="14"/>
        <v>718600</v>
      </c>
      <c r="J115" s="104"/>
    </row>
    <row r="116" spans="1:132" ht="45" x14ac:dyDescent="0.25">
      <c r="A116" s="13">
        <v>24</v>
      </c>
      <c r="B116" s="11">
        <v>1196491266</v>
      </c>
      <c r="C116" s="12" t="s">
        <v>865</v>
      </c>
      <c r="D116" s="17" t="s">
        <v>219</v>
      </c>
      <c r="E116" s="18" t="s">
        <v>219</v>
      </c>
      <c r="F116" s="12" t="s">
        <v>10</v>
      </c>
      <c r="G116" s="31">
        <v>718600</v>
      </c>
      <c r="H116" s="9">
        <v>0</v>
      </c>
      <c r="I116" s="10">
        <f t="shared" si="14"/>
        <v>718600</v>
      </c>
      <c r="J116" s="104"/>
    </row>
    <row r="117" spans="1:132" ht="45" x14ac:dyDescent="0.25">
      <c r="A117" s="13">
        <v>25</v>
      </c>
      <c r="B117" s="11">
        <v>1196491267</v>
      </c>
      <c r="C117" s="12" t="s">
        <v>865</v>
      </c>
      <c r="D117" s="17" t="s">
        <v>220</v>
      </c>
      <c r="E117" s="18" t="s">
        <v>220</v>
      </c>
      <c r="F117" s="12" t="s">
        <v>10</v>
      </c>
      <c r="G117" s="31">
        <v>510005</v>
      </c>
      <c r="H117" s="9">
        <v>0</v>
      </c>
      <c r="I117" s="10">
        <f t="shared" si="14"/>
        <v>510005</v>
      </c>
      <c r="J117" s="104"/>
    </row>
    <row r="118" spans="1:132" ht="45" x14ac:dyDescent="0.25">
      <c r="A118" s="13">
        <v>26</v>
      </c>
      <c r="B118" s="11">
        <v>1196491268</v>
      </c>
      <c r="C118" s="12" t="s">
        <v>865</v>
      </c>
      <c r="D118" s="17" t="s">
        <v>221</v>
      </c>
      <c r="E118" s="18" t="s">
        <v>221</v>
      </c>
      <c r="F118" s="12" t="s">
        <v>10</v>
      </c>
      <c r="G118" s="31">
        <v>510005</v>
      </c>
      <c r="H118" s="9">
        <v>0</v>
      </c>
      <c r="I118" s="10">
        <f t="shared" si="14"/>
        <v>510005</v>
      </c>
      <c r="J118" s="104"/>
    </row>
    <row r="119" spans="1:132" s="2" customFormat="1" ht="12.75" customHeight="1" x14ac:dyDescent="0.25">
      <c r="A119" s="11"/>
      <c r="B119" s="11"/>
      <c r="C119" s="8"/>
      <c r="D119" s="17"/>
      <c r="E119" s="18"/>
      <c r="F119" s="12"/>
      <c r="G119" s="94"/>
      <c r="H119" s="95"/>
      <c r="I119" s="96"/>
      <c r="J119" s="97"/>
      <c r="K119" s="97"/>
      <c r="L119" s="98"/>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row>
    <row r="120" spans="1:132" ht="13.5" customHeight="1" x14ac:dyDescent="0.25">
      <c r="A120" s="20" t="s">
        <v>110</v>
      </c>
      <c r="B120" s="114" t="s">
        <v>223</v>
      </c>
      <c r="C120" s="114"/>
      <c r="D120" s="114"/>
      <c r="E120" s="114"/>
      <c r="F120" s="69" t="s">
        <v>224</v>
      </c>
      <c r="G120" s="120" t="s">
        <v>1107</v>
      </c>
      <c r="H120" s="121"/>
      <c r="I120" s="122"/>
      <c r="J120" s="120" t="s">
        <v>1099</v>
      </c>
      <c r="K120" s="121"/>
      <c r="L120" s="122"/>
      <c r="M120" s="120" t="s">
        <v>1108</v>
      </c>
      <c r="N120" s="121"/>
      <c r="O120" s="122"/>
      <c r="P120" s="120" t="s">
        <v>1114</v>
      </c>
      <c r="Q120" s="121"/>
      <c r="R120" s="122"/>
      <c r="S120" s="120" t="s">
        <v>1104</v>
      </c>
      <c r="T120" s="121"/>
      <c r="U120" s="122"/>
    </row>
    <row r="121" spans="1:132" ht="27" x14ac:dyDescent="0.25">
      <c r="A121" s="3" t="s">
        <v>2</v>
      </c>
      <c r="B121" s="3" t="s">
        <v>3</v>
      </c>
      <c r="C121" s="4" t="s">
        <v>824</v>
      </c>
      <c r="D121" s="4" t="s">
        <v>4</v>
      </c>
      <c r="E121" s="4" t="s">
        <v>148</v>
      </c>
      <c r="F121" s="4" t="s">
        <v>6</v>
      </c>
      <c r="G121" s="5" t="s">
        <v>7</v>
      </c>
      <c r="H121" s="5" t="s">
        <v>8</v>
      </c>
      <c r="I121" s="5" t="s">
        <v>9</v>
      </c>
      <c r="J121" s="5" t="s">
        <v>7</v>
      </c>
      <c r="K121" s="5" t="s">
        <v>8</v>
      </c>
      <c r="L121" s="5" t="s">
        <v>9</v>
      </c>
      <c r="M121" s="5" t="s">
        <v>7</v>
      </c>
      <c r="N121" s="5" t="s">
        <v>8</v>
      </c>
      <c r="O121" s="5" t="s">
        <v>9</v>
      </c>
      <c r="P121" s="5" t="s">
        <v>7</v>
      </c>
      <c r="Q121" s="5" t="s">
        <v>8</v>
      </c>
      <c r="R121" s="5" t="s">
        <v>9</v>
      </c>
      <c r="S121" s="5" t="s">
        <v>7</v>
      </c>
      <c r="T121" s="5" t="s">
        <v>8</v>
      </c>
      <c r="U121" s="5" t="s">
        <v>9</v>
      </c>
    </row>
    <row r="122" spans="1:132" ht="18" x14ac:dyDescent="0.25">
      <c r="A122" s="13">
        <v>1</v>
      </c>
      <c r="B122" s="11">
        <v>1186290016</v>
      </c>
      <c r="C122" s="12">
        <v>42203400</v>
      </c>
      <c r="D122" s="18" t="s">
        <v>225</v>
      </c>
      <c r="E122" s="18" t="s">
        <v>226</v>
      </c>
      <c r="F122" s="12" t="s">
        <v>10</v>
      </c>
      <c r="G122" s="9"/>
      <c r="H122" s="9"/>
      <c r="I122" s="10"/>
      <c r="J122" s="9"/>
      <c r="K122" s="9"/>
      <c r="L122" s="10"/>
      <c r="M122" s="9">
        <v>8500</v>
      </c>
      <c r="N122" s="9">
        <f t="shared" ref="N122" si="15">ROUND(M122*0.19,0)</f>
        <v>1615</v>
      </c>
      <c r="O122" s="10">
        <f t="shared" ref="O122" si="16">+M122+N122</f>
        <v>10115</v>
      </c>
      <c r="P122" s="9">
        <v>14700</v>
      </c>
      <c r="Q122" s="9">
        <f t="shared" ref="Q122:Q123" si="17">ROUND(P122*0.19,0)</f>
        <v>2793</v>
      </c>
      <c r="R122" s="10">
        <f t="shared" ref="R122:R136" si="18">+P122+Q122</f>
        <v>17493</v>
      </c>
      <c r="S122" s="9"/>
      <c r="T122" s="9"/>
      <c r="U122" s="10"/>
    </row>
    <row r="123" spans="1:132" x14ac:dyDescent="0.25">
      <c r="A123" s="13">
        <v>2</v>
      </c>
      <c r="B123" s="11">
        <v>1186220510</v>
      </c>
      <c r="C123" s="8">
        <v>42203400</v>
      </c>
      <c r="D123" s="15" t="s">
        <v>227</v>
      </c>
      <c r="E123" s="15" t="s">
        <v>228</v>
      </c>
      <c r="F123" s="12" t="s">
        <v>10</v>
      </c>
      <c r="G123" s="9"/>
      <c r="H123" s="9"/>
      <c r="I123" s="10"/>
      <c r="J123" s="9"/>
      <c r="K123" s="9"/>
      <c r="L123" s="10"/>
      <c r="M123" s="9"/>
      <c r="N123" s="9"/>
      <c r="O123" s="10"/>
      <c r="P123" s="9">
        <v>35700</v>
      </c>
      <c r="Q123" s="9">
        <f t="shared" si="17"/>
        <v>6783</v>
      </c>
      <c r="R123" s="10">
        <f t="shared" si="18"/>
        <v>42483</v>
      </c>
      <c r="S123" s="9"/>
      <c r="T123" s="9"/>
      <c r="U123" s="10"/>
    </row>
    <row r="124" spans="1:132" s="34" customFormat="1" ht="18" x14ac:dyDescent="0.25">
      <c r="A124" s="13">
        <v>3</v>
      </c>
      <c r="B124" s="11">
        <v>1186220905</v>
      </c>
      <c r="C124" s="8">
        <v>42203400</v>
      </c>
      <c r="D124" s="15" t="s">
        <v>229</v>
      </c>
      <c r="E124" s="15" t="s">
        <v>230</v>
      </c>
      <c r="F124" s="12" t="s">
        <v>10</v>
      </c>
      <c r="G124" s="9"/>
      <c r="H124" s="9"/>
      <c r="I124" s="10"/>
      <c r="J124" s="9"/>
      <c r="K124" s="9"/>
      <c r="L124" s="10"/>
      <c r="M124" s="9"/>
      <c r="N124" s="9"/>
      <c r="O124" s="10"/>
      <c r="P124" s="9">
        <v>119200</v>
      </c>
      <c r="Q124" s="9">
        <v>0</v>
      </c>
      <c r="R124" s="10">
        <f t="shared" si="18"/>
        <v>119200</v>
      </c>
      <c r="S124" s="9">
        <v>53000</v>
      </c>
      <c r="T124" s="9">
        <v>0</v>
      </c>
      <c r="U124" s="10">
        <f t="shared" ref="U124" si="19">+S124+T124</f>
        <v>53000</v>
      </c>
    </row>
    <row r="125" spans="1:132" s="34" customFormat="1" x14ac:dyDescent="0.25">
      <c r="A125" s="13">
        <v>4</v>
      </c>
      <c r="B125" s="11">
        <v>1186220279</v>
      </c>
      <c r="C125" s="8">
        <v>42203400</v>
      </c>
      <c r="D125" s="15" t="s">
        <v>231</v>
      </c>
      <c r="E125" s="15" t="s">
        <v>232</v>
      </c>
      <c r="F125" s="12" t="s">
        <v>10</v>
      </c>
      <c r="G125" s="9">
        <v>45000</v>
      </c>
      <c r="H125" s="9">
        <v>0</v>
      </c>
      <c r="I125" s="10">
        <f>+G125+H125</f>
        <v>45000</v>
      </c>
      <c r="J125" s="9"/>
      <c r="K125" s="9"/>
      <c r="L125" s="10"/>
      <c r="M125" s="9"/>
      <c r="N125" s="9"/>
      <c r="O125" s="10"/>
      <c r="P125" s="9">
        <v>82500</v>
      </c>
      <c r="Q125" s="9">
        <v>0</v>
      </c>
      <c r="R125" s="10">
        <f t="shared" si="18"/>
        <v>82500</v>
      </c>
      <c r="S125" s="9">
        <v>53000</v>
      </c>
      <c r="T125" s="9">
        <v>0</v>
      </c>
      <c r="U125" s="10">
        <f>+S125+T125</f>
        <v>53000</v>
      </c>
    </row>
    <row r="126" spans="1:132" s="34" customFormat="1" x14ac:dyDescent="0.25">
      <c r="A126" s="13">
        <v>5</v>
      </c>
      <c r="B126" s="11">
        <v>1186220291</v>
      </c>
      <c r="C126" s="8">
        <v>42203406</v>
      </c>
      <c r="D126" s="15" t="s">
        <v>233</v>
      </c>
      <c r="E126" s="15" t="s">
        <v>234</v>
      </c>
      <c r="F126" s="12" t="s">
        <v>10</v>
      </c>
      <c r="G126" s="9">
        <v>40000</v>
      </c>
      <c r="H126" s="9">
        <f>ROUND(G126*0.19,0)</f>
        <v>7600</v>
      </c>
      <c r="I126" s="10">
        <f>+G126+H126</f>
        <v>47600</v>
      </c>
      <c r="J126" s="9"/>
      <c r="K126" s="9"/>
      <c r="L126" s="10"/>
      <c r="M126" s="9"/>
      <c r="N126" s="9"/>
      <c r="O126" s="10"/>
      <c r="P126" s="9">
        <v>62350</v>
      </c>
      <c r="Q126" s="9">
        <f>ROUND(P126*0.19,0)</f>
        <v>11847</v>
      </c>
      <c r="R126" s="10">
        <f t="shared" si="18"/>
        <v>74197</v>
      </c>
      <c r="S126" s="9">
        <v>43000</v>
      </c>
      <c r="T126" s="9">
        <f>ROUND(S126*0.19,0)</f>
        <v>8170</v>
      </c>
      <c r="U126" s="10">
        <f>+S126+T126</f>
        <v>51170</v>
      </c>
    </row>
    <row r="127" spans="1:132" s="34" customFormat="1" ht="18" x14ac:dyDescent="0.25">
      <c r="A127" s="13">
        <v>6</v>
      </c>
      <c r="B127" s="11">
        <v>1186220292</v>
      </c>
      <c r="C127" s="8">
        <v>42203406</v>
      </c>
      <c r="D127" s="15" t="s">
        <v>235</v>
      </c>
      <c r="E127" s="15" t="s">
        <v>236</v>
      </c>
      <c r="F127" s="12" t="s">
        <v>10</v>
      </c>
      <c r="G127" s="9">
        <v>80000</v>
      </c>
      <c r="H127" s="9">
        <f t="shared" ref="H127:H131" si="20">ROUND(G127*0.19,0)</f>
        <v>15200</v>
      </c>
      <c r="I127" s="10">
        <f t="shared" ref="I127:I131" si="21">+G127+H127</f>
        <v>95200</v>
      </c>
      <c r="J127" s="9"/>
      <c r="K127" s="9"/>
      <c r="L127" s="10"/>
      <c r="M127" s="9"/>
      <c r="N127" s="9"/>
      <c r="O127" s="10"/>
      <c r="P127" s="9">
        <v>86450</v>
      </c>
      <c r="Q127" s="9">
        <f t="shared" ref="Q127:Q131" si="22">ROUND(P127*0.19,0)</f>
        <v>16426</v>
      </c>
      <c r="R127" s="10">
        <f t="shared" si="18"/>
        <v>102876</v>
      </c>
      <c r="S127" s="9">
        <v>43000</v>
      </c>
      <c r="T127" s="9">
        <f t="shared" ref="T127:T129" si="23">ROUND(S127*0.19,0)</f>
        <v>8170</v>
      </c>
      <c r="U127" s="10">
        <f t="shared" ref="U127:U129" si="24">+S127+T127</f>
        <v>51170</v>
      </c>
    </row>
    <row r="128" spans="1:132" s="34" customFormat="1" ht="18" x14ac:dyDescent="0.25">
      <c r="A128" s="13">
        <v>7</v>
      </c>
      <c r="B128" s="11">
        <v>1186220293</v>
      </c>
      <c r="C128" s="8">
        <v>42203406</v>
      </c>
      <c r="D128" s="15" t="s">
        <v>237</v>
      </c>
      <c r="E128" s="15" t="s">
        <v>238</v>
      </c>
      <c r="F128" s="12" t="s">
        <v>10</v>
      </c>
      <c r="G128" s="9">
        <v>40000</v>
      </c>
      <c r="H128" s="9">
        <f t="shared" si="20"/>
        <v>7600</v>
      </c>
      <c r="I128" s="10">
        <f t="shared" si="21"/>
        <v>47600</v>
      </c>
      <c r="J128" s="9"/>
      <c r="K128" s="9"/>
      <c r="L128" s="10"/>
      <c r="M128" s="9"/>
      <c r="N128" s="9"/>
      <c r="O128" s="10"/>
      <c r="P128" s="9">
        <v>62350</v>
      </c>
      <c r="Q128" s="9">
        <f t="shared" si="22"/>
        <v>11847</v>
      </c>
      <c r="R128" s="10">
        <f t="shared" si="18"/>
        <v>74197</v>
      </c>
      <c r="S128" s="9">
        <v>43000</v>
      </c>
      <c r="T128" s="9">
        <f t="shared" si="23"/>
        <v>8170</v>
      </c>
      <c r="U128" s="10">
        <f t="shared" si="24"/>
        <v>51170</v>
      </c>
    </row>
    <row r="129" spans="1:132" s="34" customFormat="1" x14ac:dyDescent="0.25">
      <c r="A129" s="13">
        <v>8</v>
      </c>
      <c r="B129" s="11">
        <v>1186220431</v>
      </c>
      <c r="C129" s="8">
        <v>42203406</v>
      </c>
      <c r="D129" s="15" t="s">
        <v>239</v>
      </c>
      <c r="E129" s="15" t="s">
        <v>240</v>
      </c>
      <c r="F129" s="12" t="s">
        <v>10</v>
      </c>
      <c r="G129" s="9"/>
      <c r="H129" s="9"/>
      <c r="I129" s="10"/>
      <c r="J129" s="9"/>
      <c r="K129" s="9"/>
      <c r="L129" s="10"/>
      <c r="M129" s="9"/>
      <c r="N129" s="9"/>
      <c r="O129" s="10"/>
      <c r="P129" s="9">
        <v>283250</v>
      </c>
      <c r="Q129" s="9">
        <f t="shared" si="22"/>
        <v>53818</v>
      </c>
      <c r="R129" s="10">
        <f t="shared" si="18"/>
        <v>337068</v>
      </c>
      <c r="S129" s="9">
        <v>310000</v>
      </c>
      <c r="T129" s="9">
        <f t="shared" si="23"/>
        <v>58900</v>
      </c>
      <c r="U129" s="10">
        <f t="shared" si="24"/>
        <v>368900</v>
      </c>
    </row>
    <row r="130" spans="1:132" s="34" customFormat="1" ht="18" x14ac:dyDescent="0.25">
      <c r="A130" s="13">
        <v>9</v>
      </c>
      <c r="B130" s="11">
        <v>1186230643</v>
      </c>
      <c r="C130" s="8">
        <v>42203406</v>
      </c>
      <c r="D130" s="15" t="s">
        <v>241</v>
      </c>
      <c r="E130" s="15" t="s">
        <v>242</v>
      </c>
      <c r="F130" s="12" t="s">
        <v>10</v>
      </c>
      <c r="G130" s="9">
        <v>170000</v>
      </c>
      <c r="H130" s="9">
        <f t="shared" si="20"/>
        <v>32300</v>
      </c>
      <c r="I130" s="10">
        <f t="shared" si="21"/>
        <v>202300</v>
      </c>
      <c r="J130" s="9">
        <v>150000</v>
      </c>
      <c r="K130" s="9">
        <f t="shared" ref="K130:K131" si="25">ROUND(J130*0.19,0)</f>
        <v>28500</v>
      </c>
      <c r="L130" s="10">
        <f t="shared" ref="L130:L131" si="26">+J130+K130</f>
        <v>178500</v>
      </c>
      <c r="M130" s="9"/>
      <c r="N130" s="9"/>
      <c r="O130" s="10"/>
      <c r="P130" s="9">
        <v>229300</v>
      </c>
      <c r="Q130" s="9">
        <f t="shared" si="22"/>
        <v>43567</v>
      </c>
      <c r="R130" s="10">
        <f t="shared" si="18"/>
        <v>272867</v>
      </c>
      <c r="S130" s="9"/>
      <c r="T130" s="9"/>
      <c r="U130" s="10"/>
    </row>
    <row r="131" spans="1:132" s="34" customFormat="1" ht="18" x14ac:dyDescent="0.25">
      <c r="A131" s="13">
        <v>10</v>
      </c>
      <c r="B131" s="11">
        <v>1186220021</v>
      </c>
      <c r="C131" s="8">
        <v>42203406</v>
      </c>
      <c r="D131" s="15" t="s">
        <v>243</v>
      </c>
      <c r="E131" s="15" t="s">
        <v>243</v>
      </c>
      <c r="F131" s="12" t="s">
        <v>10</v>
      </c>
      <c r="G131" s="9">
        <v>190000</v>
      </c>
      <c r="H131" s="9">
        <f t="shared" si="20"/>
        <v>36100</v>
      </c>
      <c r="I131" s="10">
        <f t="shared" si="21"/>
        <v>226100</v>
      </c>
      <c r="J131" s="9">
        <v>150000</v>
      </c>
      <c r="K131" s="9">
        <f t="shared" si="25"/>
        <v>28500</v>
      </c>
      <c r="L131" s="10">
        <f t="shared" si="26"/>
        <v>178500</v>
      </c>
      <c r="M131" s="9"/>
      <c r="N131" s="9"/>
      <c r="O131" s="10"/>
      <c r="P131" s="9">
        <v>256800</v>
      </c>
      <c r="Q131" s="9">
        <f t="shared" si="22"/>
        <v>48792</v>
      </c>
      <c r="R131" s="10">
        <f t="shared" si="18"/>
        <v>305592</v>
      </c>
      <c r="S131" s="9"/>
      <c r="T131" s="9"/>
      <c r="U131" s="10"/>
    </row>
    <row r="132" spans="1:132" s="34" customFormat="1" ht="36" x14ac:dyDescent="0.25">
      <c r="A132" s="13">
        <v>11</v>
      </c>
      <c r="B132" s="11">
        <v>1186220021</v>
      </c>
      <c r="C132" s="8">
        <v>42221500</v>
      </c>
      <c r="D132" s="15" t="s">
        <v>244</v>
      </c>
      <c r="E132" s="15" t="s">
        <v>245</v>
      </c>
      <c r="F132" s="12" t="s">
        <v>13</v>
      </c>
      <c r="G132" s="9"/>
      <c r="H132" s="9"/>
      <c r="I132" s="10"/>
      <c r="J132" s="9"/>
      <c r="K132" s="9"/>
      <c r="L132" s="10"/>
      <c r="M132" s="9"/>
      <c r="N132" s="9"/>
      <c r="O132" s="10"/>
      <c r="P132" s="9">
        <v>140300</v>
      </c>
      <c r="Q132" s="9">
        <v>0</v>
      </c>
      <c r="R132" s="10">
        <f t="shared" si="18"/>
        <v>140300</v>
      </c>
      <c r="S132" s="9"/>
      <c r="T132" s="9"/>
      <c r="U132" s="10"/>
    </row>
    <row r="133" spans="1:132" s="34" customFormat="1" ht="27" x14ac:dyDescent="0.25">
      <c r="A133" s="13">
        <v>12</v>
      </c>
      <c r="B133" s="11">
        <v>1186220092</v>
      </c>
      <c r="C133" s="8">
        <v>42203400</v>
      </c>
      <c r="D133" s="15" t="s">
        <v>246</v>
      </c>
      <c r="E133" s="15" t="s">
        <v>247</v>
      </c>
      <c r="F133" s="12" t="s">
        <v>10</v>
      </c>
      <c r="G133" s="9"/>
      <c r="H133" s="9"/>
      <c r="I133" s="10"/>
      <c r="J133" s="9"/>
      <c r="K133" s="9"/>
      <c r="L133" s="10"/>
      <c r="M133" s="9"/>
      <c r="N133" s="9"/>
      <c r="O133" s="10"/>
      <c r="P133" s="9">
        <v>78050</v>
      </c>
      <c r="Q133" s="9">
        <v>0</v>
      </c>
      <c r="R133" s="10">
        <f t="shared" si="18"/>
        <v>78050</v>
      </c>
      <c r="S133" s="9"/>
      <c r="T133" s="9"/>
      <c r="U133" s="10"/>
    </row>
    <row r="134" spans="1:132" s="34" customFormat="1" ht="18" x14ac:dyDescent="0.25">
      <c r="A134" s="13">
        <v>13</v>
      </c>
      <c r="B134" s="11">
        <v>1186220275</v>
      </c>
      <c r="C134" s="8">
        <v>42203400</v>
      </c>
      <c r="D134" s="15" t="s">
        <v>248</v>
      </c>
      <c r="E134" s="15" t="s">
        <v>249</v>
      </c>
      <c r="F134" s="12" t="s">
        <v>10</v>
      </c>
      <c r="G134" s="9"/>
      <c r="H134" s="9"/>
      <c r="I134" s="10"/>
      <c r="J134" s="9"/>
      <c r="K134" s="9"/>
      <c r="L134" s="10"/>
      <c r="M134" s="9"/>
      <c r="N134" s="9"/>
      <c r="O134" s="10"/>
      <c r="P134" s="9">
        <v>565250</v>
      </c>
      <c r="Q134" s="9">
        <v>0</v>
      </c>
      <c r="R134" s="10">
        <f t="shared" si="18"/>
        <v>565250</v>
      </c>
      <c r="S134" s="9"/>
      <c r="T134" s="9"/>
      <c r="U134" s="10"/>
    </row>
    <row r="135" spans="1:132" s="34" customFormat="1" ht="27" x14ac:dyDescent="0.25">
      <c r="A135" s="13">
        <v>14</v>
      </c>
      <c r="B135" s="11">
        <v>1186220274</v>
      </c>
      <c r="C135" s="8">
        <v>42221500</v>
      </c>
      <c r="D135" s="15" t="s">
        <v>250</v>
      </c>
      <c r="E135" s="15" t="s">
        <v>251</v>
      </c>
      <c r="F135" s="12" t="s">
        <v>10</v>
      </c>
      <c r="G135" s="9"/>
      <c r="H135" s="9"/>
      <c r="I135" s="10"/>
      <c r="J135" s="9"/>
      <c r="K135" s="9"/>
      <c r="L135" s="10"/>
      <c r="M135" s="9"/>
      <c r="N135" s="9"/>
      <c r="O135" s="10"/>
      <c r="P135" s="9">
        <v>158250</v>
      </c>
      <c r="Q135" s="9">
        <v>0</v>
      </c>
      <c r="R135" s="10">
        <f t="shared" si="18"/>
        <v>158250</v>
      </c>
      <c r="S135" s="9"/>
      <c r="T135" s="9"/>
      <c r="U135" s="10"/>
    </row>
    <row r="136" spans="1:132" s="34" customFormat="1" ht="18" x14ac:dyDescent="0.25">
      <c r="A136" s="13">
        <v>15</v>
      </c>
      <c r="B136" s="11" t="s">
        <v>1141</v>
      </c>
      <c r="C136" s="8">
        <v>42221500</v>
      </c>
      <c r="D136" s="15" t="s">
        <v>252</v>
      </c>
      <c r="E136" s="15" t="s">
        <v>253</v>
      </c>
      <c r="F136" s="12" t="s">
        <v>10</v>
      </c>
      <c r="G136" s="9"/>
      <c r="H136" s="9"/>
      <c r="I136" s="10"/>
      <c r="J136" s="9"/>
      <c r="K136" s="9"/>
      <c r="L136" s="10"/>
      <c r="M136" s="9"/>
      <c r="N136" s="9"/>
      <c r="O136" s="10"/>
      <c r="P136" s="9">
        <v>76250</v>
      </c>
      <c r="Q136" s="9">
        <v>0</v>
      </c>
      <c r="R136" s="10">
        <f t="shared" si="18"/>
        <v>76250</v>
      </c>
      <c r="S136" s="9"/>
      <c r="T136" s="9"/>
      <c r="U136" s="10"/>
    </row>
    <row r="137" spans="1:132" s="2" customFormat="1" ht="12.75" customHeight="1" x14ac:dyDescent="0.25">
      <c r="A137" s="11"/>
      <c r="B137" s="11"/>
      <c r="C137" s="8"/>
      <c r="D137" s="17"/>
      <c r="E137" s="18"/>
      <c r="F137" s="12"/>
      <c r="G137" s="94"/>
      <c r="H137" s="95"/>
      <c r="I137" s="96"/>
      <c r="J137" s="97"/>
      <c r="K137" s="97"/>
      <c r="L137" s="98"/>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row>
    <row r="138" spans="1:132" s="34" customFormat="1" ht="13.5" customHeight="1" x14ac:dyDescent="0.25">
      <c r="A138" s="20" t="s">
        <v>111</v>
      </c>
      <c r="B138" s="114" t="s">
        <v>256</v>
      </c>
      <c r="C138" s="114"/>
      <c r="D138" s="114"/>
      <c r="E138" s="114"/>
      <c r="F138" s="69" t="s">
        <v>224</v>
      </c>
      <c r="G138" s="120" t="s">
        <v>1108</v>
      </c>
      <c r="H138" s="121"/>
      <c r="I138" s="122"/>
      <c r="J138" s="120" t="s">
        <v>1114</v>
      </c>
      <c r="K138" s="121"/>
      <c r="L138" s="122"/>
      <c r="M138" s="120" t="s">
        <v>1104</v>
      </c>
      <c r="N138" s="121"/>
      <c r="O138" s="122"/>
      <c r="P138" s="117" t="s">
        <v>1133</v>
      </c>
      <c r="Q138" s="118"/>
      <c r="R138" s="119"/>
    </row>
    <row r="139" spans="1:132" s="34" customFormat="1" ht="27" x14ac:dyDescent="0.25">
      <c r="A139" s="3" t="s">
        <v>2</v>
      </c>
      <c r="B139" s="3" t="s">
        <v>3</v>
      </c>
      <c r="C139" s="4" t="s">
        <v>824</v>
      </c>
      <c r="D139" s="4" t="s">
        <v>4</v>
      </c>
      <c r="E139" s="4" t="s">
        <v>148</v>
      </c>
      <c r="F139" s="4" t="s">
        <v>6</v>
      </c>
      <c r="G139" s="5" t="s">
        <v>7</v>
      </c>
      <c r="H139" s="5" t="s">
        <v>8</v>
      </c>
      <c r="I139" s="5" t="s">
        <v>9</v>
      </c>
      <c r="J139" s="5" t="s">
        <v>7</v>
      </c>
      <c r="K139" s="5" t="s">
        <v>8</v>
      </c>
      <c r="L139" s="5" t="s">
        <v>9</v>
      </c>
      <c r="M139" s="5" t="s">
        <v>7</v>
      </c>
      <c r="N139" s="5" t="s">
        <v>8</v>
      </c>
      <c r="O139" s="5" t="s">
        <v>9</v>
      </c>
      <c r="P139" s="5" t="s">
        <v>7</v>
      </c>
      <c r="Q139" s="5" t="s">
        <v>8</v>
      </c>
      <c r="R139" s="5" t="s">
        <v>9</v>
      </c>
    </row>
    <row r="140" spans="1:132" s="34" customFormat="1" ht="18" x14ac:dyDescent="0.25">
      <c r="A140" s="13">
        <v>1</v>
      </c>
      <c r="B140" s="8">
        <v>1186220462</v>
      </c>
      <c r="C140" s="8">
        <v>42203400</v>
      </c>
      <c r="D140" s="18" t="s">
        <v>257</v>
      </c>
      <c r="E140" s="18" t="s">
        <v>258</v>
      </c>
      <c r="F140" s="12" t="s">
        <v>10</v>
      </c>
      <c r="G140" s="9"/>
      <c r="H140" s="9"/>
      <c r="I140" s="10"/>
      <c r="J140" s="9">
        <v>2677200</v>
      </c>
      <c r="K140" s="9">
        <v>0</v>
      </c>
      <c r="L140" s="10">
        <f t="shared" ref="L140:L156" si="27">+J140+K140</f>
        <v>2677200</v>
      </c>
      <c r="M140" s="9"/>
      <c r="N140" s="9"/>
      <c r="O140" s="10"/>
      <c r="P140" s="9"/>
      <c r="Q140" s="9"/>
      <c r="R140" s="10"/>
    </row>
    <row r="141" spans="1:132" s="34" customFormat="1" ht="18" x14ac:dyDescent="0.25">
      <c r="A141" s="13">
        <v>2</v>
      </c>
      <c r="B141" s="8">
        <v>1186220422</v>
      </c>
      <c r="C141" s="8">
        <v>42203400</v>
      </c>
      <c r="D141" s="18" t="s">
        <v>259</v>
      </c>
      <c r="E141" s="18" t="s">
        <v>260</v>
      </c>
      <c r="F141" s="12" t="s">
        <v>10</v>
      </c>
      <c r="G141" s="9"/>
      <c r="H141" s="9"/>
      <c r="I141" s="10"/>
      <c r="J141" s="9">
        <v>8757400</v>
      </c>
      <c r="K141" s="9">
        <v>0</v>
      </c>
      <c r="L141" s="10">
        <f t="shared" si="27"/>
        <v>8757400</v>
      </c>
      <c r="M141" s="9"/>
      <c r="N141" s="9"/>
      <c r="O141" s="10"/>
      <c r="P141" s="9"/>
      <c r="Q141" s="9"/>
      <c r="R141" s="10"/>
    </row>
    <row r="142" spans="1:132" s="34" customFormat="1" ht="18" x14ac:dyDescent="0.25">
      <c r="A142" s="13">
        <v>3</v>
      </c>
      <c r="B142" s="8">
        <v>1186220427</v>
      </c>
      <c r="C142" s="8">
        <v>42203400</v>
      </c>
      <c r="D142" s="18" t="s">
        <v>261</v>
      </c>
      <c r="E142" s="18" t="s">
        <v>262</v>
      </c>
      <c r="F142" s="12" t="s">
        <v>10</v>
      </c>
      <c r="G142" s="9"/>
      <c r="H142" s="9"/>
      <c r="I142" s="10"/>
      <c r="J142" s="9">
        <v>8158500</v>
      </c>
      <c r="K142" s="9">
        <v>0</v>
      </c>
      <c r="L142" s="10">
        <f t="shared" si="27"/>
        <v>8158500</v>
      </c>
      <c r="M142" s="9"/>
      <c r="N142" s="9"/>
      <c r="O142" s="10"/>
      <c r="P142" s="9"/>
      <c r="Q142" s="9"/>
      <c r="R142" s="10"/>
    </row>
    <row r="143" spans="1:132" s="34" customFormat="1" ht="27" x14ac:dyDescent="0.25">
      <c r="A143" s="13">
        <v>4</v>
      </c>
      <c r="B143" s="8">
        <v>1186220907</v>
      </c>
      <c r="C143" s="8">
        <v>42203400</v>
      </c>
      <c r="D143" s="18" t="s">
        <v>263</v>
      </c>
      <c r="E143" s="18" t="s">
        <v>264</v>
      </c>
      <c r="F143" s="12" t="s">
        <v>10</v>
      </c>
      <c r="G143" s="9"/>
      <c r="H143" s="9"/>
      <c r="I143" s="10"/>
      <c r="J143" s="9">
        <v>6506800</v>
      </c>
      <c r="K143" s="9">
        <v>0</v>
      </c>
      <c r="L143" s="10">
        <f t="shared" si="27"/>
        <v>6506800</v>
      </c>
      <c r="M143" s="9"/>
      <c r="N143" s="9"/>
      <c r="O143" s="10"/>
      <c r="P143" s="9">
        <v>4200000</v>
      </c>
      <c r="Q143" s="9">
        <v>0</v>
      </c>
      <c r="R143" s="10">
        <f>+P143+Q143</f>
        <v>4200000</v>
      </c>
    </row>
    <row r="144" spans="1:132" s="34" customFormat="1" ht="45" x14ac:dyDescent="0.25">
      <c r="A144" s="13">
        <v>5</v>
      </c>
      <c r="B144" s="8">
        <v>1186220378</v>
      </c>
      <c r="C144" s="8">
        <v>42203400</v>
      </c>
      <c r="D144" s="18" t="s">
        <v>265</v>
      </c>
      <c r="E144" s="18" t="s">
        <v>266</v>
      </c>
      <c r="F144" s="12" t="s">
        <v>10</v>
      </c>
      <c r="G144" s="9"/>
      <c r="H144" s="9"/>
      <c r="I144" s="10"/>
      <c r="J144" s="9">
        <v>3993000</v>
      </c>
      <c r="K144" s="9">
        <v>0</v>
      </c>
      <c r="L144" s="10">
        <f t="shared" si="27"/>
        <v>3993000</v>
      </c>
      <c r="M144" s="9"/>
      <c r="N144" s="9"/>
      <c r="O144" s="10"/>
      <c r="P144" s="9"/>
      <c r="Q144" s="9"/>
      <c r="R144" s="10"/>
    </row>
    <row r="145" spans="1:132" s="34" customFormat="1" ht="18" x14ac:dyDescent="0.25">
      <c r="A145" s="13">
        <v>6</v>
      </c>
      <c r="B145" s="8">
        <v>1186220500</v>
      </c>
      <c r="C145" s="8">
        <v>42203400</v>
      </c>
      <c r="D145" s="18" t="s">
        <v>267</v>
      </c>
      <c r="E145" s="18" t="s">
        <v>268</v>
      </c>
      <c r="F145" s="12" t="s">
        <v>10</v>
      </c>
      <c r="G145" s="9"/>
      <c r="H145" s="9"/>
      <c r="I145" s="10"/>
      <c r="J145" s="9">
        <v>1706100</v>
      </c>
      <c r="K145" s="9">
        <v>0</v>
      </c>
      <c r="L145" s="10">
        <f t="shared" si="27"/>
        <v>1706100</v>
      </c>
      <c r="M145" s="9"/>
      <c r="N145" s="9"/>
      <c r="O145" s="10"/>
      <c r="P145" s="9"/>
      <c r="Q145" s="9"/>
      <c r="R145" s="10"/>
    </row>
    <row r="146" spans="1:132" s="34" customFormat="1" ht="18" x14ac:dyDescent="0.25">
      <c r="A146" s="13">
        <v>7</v>
      </c>
      <c r="B146" s="8">
        <v>1186220449</v>
      </c>
      <c r="C146" s="8">
        <v>42203400</v>
      </c>
      <c r="D146" s="18" t="s">
        <v>269</v>
      </c>
      <c r="E146" s="18" t="s">
        <v>270</v>
      </c>
      <c r="F146" s="12" t="s">
        <v>10</v>
      </c>
      <c r="G146" s="9"/>
      <c r="H146" s="9"/>
      <c r="I146" s="10"/>
      <c r="J146" s="9">
        <v>1706100</v>
      </c>
      <c r="K146" s="9">
        <v>0</v>
      </c>
      <c r="L146" s="10">
        <f t="shared" si="27"/>
        <v>1706100</v>
      </c>
      <c r="M146" s="9"/>
      <c r="N146" s="9"/>
      <c r="O146" s="10"/>
      <c r="P146" s="9"/>
      <c r="Q146" s="9"/>
      <c r="R146" s="10"/>
    </row>
    <row r="147" spans="1:132" s="34" customFormat="1" ht="18" x14ac:dyDescent="0.25">
      <c r="A147" s="13">
        <v>8</v>
      </c>
      <c r="B147" s="8">
        <v>1186220422</v>
      </c>
      <c r="C147" s="8">
        <v>42203400</v>
      </c>
      <c r="D147" s="18" t="s">
        <v>271</v>
      </c>
      <c r="E147" s="18" t="s">
        <v>272</v>
      </c>
      <c r="F147" s="12" t="s">
        <v>10</v>
      </c>
      <c r="G147" s="9"/>
      <c r="H147" s="9"/>
      <c r="I147" s="10"/>
      <c r="J147" s="9">
        <v>2677200</v>
      </c>
      <c r="K147" s="9">
        <v>0</v>
      </c>
      <c r="L147" s="10">
        <f t="shared" si="27"/>
        <v>2677200</v>
      </c>
      <c r="M147" s="9"/>
      <c r="N147" s="9"/>
      <c r="O147" s="10"/>
      <c r="P147" s="9"/>
      <c r="Q147" s="9"/>
      <c r="R147" s="10"/>
    </row>
    <row r="148" spans="1:132" s="34" customFormat="1" ht="27" x14ac:dyDescent="0.25">
      <c r="A148" s="13">
        <v>9</v>
      </c>
      <c r="B148" s="8">
        <v>1186220254</v>
      </c>
      <c r="C148" s="8">
        <v>42203400</v>
      </c>
      <c r="D148" s="18" t="s">
        <v>273</v>
      </c>
      <c r="E148" s="18" t="s">
        <v>274</v>
      </c>
      <c r="F148" s="12" t="s">
        <v>10</v>
      </c>
      <c r="G148" s="9"/>
      <c r="H148" s="9"/>
      <c r="I148" s="10"/>
      <c r="J148" s="9">
        <v>950750</v>
      </c>
      <c r="K148" s="9">
        <v>0</v>
      </c>
      <c r="L148" s="10">
        <f t="shared" si="27"/>
        <v>950750</v>
      </c>
      <c r="M148" s="9"/>
      <c r="N148" s="9"/>
      <c r="O148" s="10"/>
      <c r="P148" s="9"/>
      <c r="Q148" s="9"/>
      <c r="R148" s="10"/>
    </row>
    <row r="149" spans="1:132" s="34" customFormat="1" ht="18" x14ac:dyDescent="0.25">
      <c r="A149" s="13">
        <v>10</v>
      </c>
      <c r="B149" s="8">
        <v>1186220273</v>
      </c>
      <c r="C149" s="8">
        <v>42203400</v>
      </c>
      <c r="D149" s="18" t="s">
        <v>275</v>
      </c>
      <c r="E149" s="18" t="s">
        <v>276</v>
      </c>
      <c r="F149" s="12" t="s">
        <v>10</v>
      </c>
      <c r="G149" s="9"/>
      <c r="H149" s="9"/>
      <c r="I149" s="10"/>
      <c r="J149" s="9">
        <v>2593000</v>
      </c>
      <c r="K149" s="9">
        <v>0</v>
      </c>
      <c r="L149" s="10">
        <f t="shared" si="27"/>
        <v>2593000</v>
      </c>
      <c r="M149" s="9"/>
      <c r="N149" s="9"/>
      <c r="O149" s="10"/>
      <c r="P149" s="9"/>
      <c r="Q149" s="9"/>
      <c r="R149" s="10"/>
    </row>
    <row r="150" spans="1:132" s="34" customFormat="1" x14ac:dyDescent="0.25">
      <c r="A150" s="13">
        <v>11</v>
      </c>
      <c r="B150" s="8">
        <v>1186220276</v>
      </c>
      <c r="C150" s="8">
        <v>42203400</v>
      </c>
      <c r="D150" s="18" t="s">
        <v>277</v>
      </c>
      <c r="E150" s="18" t="s">
        <v>278</v>
      </c>
      <c r="F150" s="12" t="s">
        <v>10</v>
      </c>
      <c r="G150" s="9">
        <v>1350000</v>
      </c>
      <c r="H150" s="9">
        <f t="shared" ref="H150" si="28">ROUND(G150*0.19,0)</f>
        <v>256500</v>
      </c>
      <c r="I150" s="10">
        <f t="shared" ref="I150" si="29">+G150+H150</f>
        <v>1606500</v>
      </c>
      <c r="J150" s="9">
        <v>1897750</v>
      </c>
      <c r="K150" s="9">
        <v>0</v>
      </c>
      <c r="L150" s="10">
        <f t="shared" si="27"/>
        <v>1897750</v>
      </c>
      <c r="M150" s="9"/>
      <c r="N150" s="9"/>
      <c r="O150" s="10"/>
      <c r="P150" s="9"/>
      <c r="Q150" s="9"/>
      <c r="R150" s="10"/>
    </row>
    <row r="151" spans="1:132" s="34" customFormat="1" ht="27" x14ac:dyDescent="0.25">
      <c r="A151" s="13">
        <v>12</v>
      </c>
      <c r="B151" s="8">
        <v>1186220277</v>
      </c>
      <c r="C151" s="8">
        <v>42203400</v>
      </c>
      <c r="D151" s="18" t="s">
        <v>279</v>
      </c>
      <c r="E151" s="18" t="s">
        <v>280</v>
      </c>
      <c r="F151" s="12" t="s">
        <v>10</v>
      </c>
      <c r="G151" s="9"/>
      <c r="H151" s="9"/>
      <c r="I151" s="10"/>
      <c r="J151" s="9">
        <v>1887950</v>
      </c>
      <c r="K151" s="9">
        <v>0</v>
      </c>
      <c r="L151" s="10">
        <f t="shared" si="27"/>
        <v>1887950</v>
      </c>
      <c r="M151" s="9"/>
      <c r="N151" s="9"/>
      <c r="O151" s="10"/>
      <c r="P151" s="9"/>
      <c r="Q151" s="9"/>
      <c r="R151" s="10"/>
    </row>
    <row r="152" spans="1:132" s="34" customFormat="1" ht="27" x14ac:dyDescent="0.25">
      <c r="A152" s="13">
        <v>13</v>
      </c>
      <c r="B152" s="8">
        <v>1186220905</v>
      </c>
      <c r="C152" s="8">
        <v>42203400</v>
      </c>
      <c r="D152" s="18" t="s">
        <v>281</v>
      </c>
      <c r="E152" s="18" t="s">
        <v>282</v>
      </c>
      <c r="F152" s="12" t="s">
        <v>10</v>
      </c>
      <c r="G152" s="9"/>
      <c r="H152" s="9"/>
      <c r="I152" s="10"/>
      <c r="J152" s="9">
        <v>382500</v>
      </c>
      <c r="K152" s="9">
        <v>0</v>
      </c>
      <c r="L152" s="10">
        <f t="shared" si="27"/>
        <v>382500</v>
      </c>
      <c r="M152" s="9"/>
      <c r="N152" s="9"/>
      <c r="O152" s="10"/>
      <c r="P152" s="9"/>
      <c r="Q152" s="9"/>
      <c r="R152" s="10"/>
    </row>
    <row r="153" spans="1:132" s="34" customFormat="1" ht="27" x14ac:dyDescent="0.25">
      <c r="A153" s="13">
        <v>14</v>
      </c>
      <c r="B153" s="8">
        <v>1186220905</v>
      </c>
      <c r="C153" s="8">
        <v>42203400</v>
      </c>
      <c r="D153" s="18" t="s">
        <v>283</v>
      </c>
      <c r="E153" s="18" t="s">
        <v>284</v>
      </c>
      <c r="F153" s="12" t="s">
        <v>10</v>
      </c>
      <c r="G153" s="9"/>
      <c r="H153" s="9"/>
      <c r="I153" s="10"/>
      <c r="J153" s="9">
        <v>382500</v>
      </c>
      <c r="K153" s="9">
        <v>0</v>
      </c>
      <c r="L153" s="10">
        <f t="shared" si="27"/>
        <v>382500</v>
      </c>
      <c r="M153" s="9"/>
      <c r="N153" s="9"/>
      <c r="O153" s="10"/>
      <c r="P153" s="9"/>
      <c r="Q153" s="9"/>
      <c r="R153" s="10"/>
    </row>
    <row r="154" spans="1:132" s="34" customFormat="1" ht="27" x14ac:dyDescent="0.25">
      <c r="A154" s="13">
        <v>15</v>
      </c>
      <c r="B154" s="8">
        <v>1186220678</v>
      </c>
      <c r="C154" s="8">
        <v>42203400</v>
      </c>
      <c r="D154" s="18" t="s">
        <v>285</v>
      </c>
      <c r="E154" s="18" t="s">
        <v>286</v>
      </c>
      <c r="F154" s="12" t="s">
        <v>10</v>
      </c>
      <c r="G154" s="9"/>
      <c r="H154" s="9"/>
      <c r="I154" s="10"/>
      <c r="J154" s="9">
        <v>325300</v>
      </c>
      <c r="K154" s="9">
        <f t="shared" ref="K154:K156" si="30">ROUND(J154*0.19,0)</f>
        <v>61807</v>
      </c>
      <c r="L154" s="10">
        <f t="shared" si="27"/>
        <v>387107</v>
      </c>
      <c r="M154" s="9">
        <v>210000</v>
      </c>
      <c r="N154" s="9">
        <f t="shared" ref="N154:N156" si="31">ROUND(M154*0.19,0)</f>
        <v>39900</v>
      </c>
      <c r="O154" s="10">
        <f t="shared" ref="O154:O156" si="32">+M154+N154</f>
        <v>249900</v>
      </c>
      <c r="P154" s="9"/>
      <c r="Q154" s="9"/>
      <c r="R154" s="10"/>
    </row>
    <row r="155" spans="1:132" s="34" customFormat="1" ht="45" x14ac:dyDescent="0.25">
      <c r="A155" s="13">
        <v>16</v>
      </c>
      <c r="B155" s="16" t="s">
        <v>287</v>
      </c>
      <c r="C155" s="8">
        <v>42203400</v>
      </c>
      <c r="D155" s="18" t="s">
        <v>288</v>
      </c>
      <c r="E155" s="18" t="s">
        <v>289</v>
      </c>
      <c r="F155" s="12" t="s">
        <v>10</v>
      </c>
      <c r="G155" s="9"/>
      <c r="H155" s="9"/>
      <c r="I155" s="10"/>
      <c r="J155" s="9">
        <v>587350</v>
      </c>
      <c r="K155" s="9">
        <f t="shared" si="30"/>
        <v>111597</v>
      </c>
      <c r="L155" s="10">
        <f t="shared" si="27"/>
        <v>698947</v>
      </c>
      <c r="M155" s="9">
        <v>210000</v>
      </c>
      <c r="N155" s="9">
        <f t="shared" si="31"/>
        <v>39900</v>
      </c>
      <c r="O155" s="10">
        <f t="shared" si="32"/>
        <v>249900</v>
      </c>
      <c r="P155" s="9"/>
      <c r="Q155" s="9"/>
      <c r="R155" s="10"/>
    </row>
    <row r="156" spans="1:132" s="34" customFormat="1" ht="27" x14ac:dyDescent="0.25">
      <c r="A156" s="13">
        <v>17</v>
      </c>
      <c r="B156" s="8">
        <v>1186290712</v>
      </c>
      <c r="C156" s="8">
        <v>42203400</v>
      </c>
      <c r="D156" s="18" t="s">
        <v>290</v>
      </c>
      <c r="E156" s="18" t="s">
        <v>291</v>
      </c>
      <c r="F156" s="12" t="s">
        <v>10</v>
      </c>
      <c r="G156" s="9"/>
      <c r="H156" s="9"/>
      <c r="I156" s="10"/>
      <c r="J156" s="9">
        <v>256800</v>
      </c>
      <c r="K156" s="9">
        <f t="shared" si="30"/>
        <v>48792</v>
      </c>
      <c r="L156" s="10">
        <f t="shared" si="27"/>
        <v>305592</v>
      </c>
      <c r="M156" s="9">
        <v>210000</v>
      </c>
      <c r="N156" s="9">
        <f t="shared" si="31"/>
        <v>39900</v>
      </c>
      <c r="O156" s="10">
        <f t="shared" si="32"/>
        <v>249900</v>
      </c>
      <c r="P156" s="9"/>
      <c r="Q156" s="9"/>
      <c r="R156" s="10"/>
    </row>
    <row r="157" spans="1:132" s="2" customFormat="1" ht="12.75" customHeight="1" x14ac:dyDescent="0.25">
      <c r="A157" s="11"/>
      <c r="B157" s="11"/>
      <c r="C157" s="8"/>
      <c r="D157" s="17"/>
      <c r="E157" s="18"/>
      <c r="F157" s="12"/>
      <c r="G157" s="94"/>
      <c r="H157" s="95"/>
      <c r="I157" s="96"/>
      <c r="J157" s="97"/>
      <c r="K157" s="97"/>
      <c r="L157" s="98"/>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row>
    <row r="158" spans="1:132" s="34" customFormat="1" ht="30" customHeight="1" x14ac:dyDescent="0.25">
      <c r="A158" s="20" t="s">
        <v>117</v>
      </c>
      <c r="B158" s="114" t="s">
        <v>293</v>
      </c>
      <c r="C158" s="114"/>
      <c r="D158" s="114"/>
      <c r="E158" s="114"/>
      <c r="F158" s="69" t="s">
        <v>224</v>
      </c>
      <c r="G158" s="126" t="s">
        <v>1104</v>
      </c>
      <c r="H158" s="121"/>
      <c r="I158" s="122"/>
    </row>
    <row r="159" spans="1:132" s="34" customFormat="1" ht="27" x14ac:dyDescent="0.25">
      <c r="A159" s="3" t="s">
        <v>2</v>
      </c>
      <c r="B159" s="3" t="s">
        <v>3</v>
      </c>
      <c r="C159" s="4" t="s">
        <v>824</v>
      </c>
      <c r="D159" s="4" t="s">
        <v>4</v>
      </c>
      <c r="E159" s="4" t="s">
        <v>148</v>
      </c>
      <c r="F159" s="4" t="s">
        <v>6</v>
      </c>
      <c r="G159" s="5" t="s">
        <v>7</v>
      </c>
      <c r="H159" s="5" t="s">
        <v>8</v>
      </c>
      <c r="I159" s="5" t="s">
        <v>9</v>
      </c>
    </row>
    <row r="160" spans="1:132" s="34" customFormat="1" ht="18" x14ac:dyDescent="0.25">
      <c r="A160" s="13">
        <v>1</v>
      </c>
      <c r="B160" s="41">
        <v>1186220012</v>
      </c>
      <c r="C160" s="24">
        <v>42203400</v>
      </c>
      <c r="D160" s="25" t="s">
        <v>294</v>
      </c>
      <c r="E160" s="25" t="s">
        <v>295</v>
      </c>
      <c r="F160" s="24" t="s">
        <v>13</v>
      </c>
      <c r="G160" s="9">
        <v>4850000</v>
      </c>
      <c r="H160" s="9">
        <v>0</v>
      </c>
      <c r="I160" s="10">
        <f t="shared" ref="I160:I171" si="33">+G160+H160</f>
        <v>4850000</v>
      </c>
    </row>
    <row r="161" spans="1:132" s="34" customFormat="1" ht="27" x14ac:dyDescent="0.25">
      <c r="A161" s="13">
        <v>2</v>
      </c>
      <c r="B161" s="41">
        <v>1186220679</v>
      </c>
      <c r="C161" s="24">
        <v>42203400</v>
      </c>
      <c r="D161" s="25" t="s">
        <v>296</v>
      </c>
      <c r="E161" s="25" t="s">
        <v>297</v>
      </c>
      <c r="F161" s="24" t="s">
        <v>13</v>
      </c>
      <c r="G161" s="9">
        <v>4850000</v>
      </c>
      <c r="H161" s="9">
        <v>0</v>
      </c>
      <c r="I161" s="10">
        <f t="shared" si="33"/>
        <v>4850000</v>
      </c>
    </row>
    <row r="162" spans="1:132" s="34" customFormat="1" ht="36" x14ac:dyDescent="0.25">
      <c r="A162" s="13">
        <v>3</v>
      </c>
      <c r="B162" s="41">
        <v>1186220933</v>
      </c>
      <c r="C162" s="24">
        <v>42203400</v>
      </c>
      <c r="D162" s="25" t="s">
        <v>298</v>
      </c>
      <c r="E162" s="25" t="s">
        <v>299</v>
      </c>
      <c r="F162" s="24" t="s">
        <v>13</v>
      </c>
      <c r="G162" s="9">
        <v>2550000</v>
      </c>
      <c r="H162" s="9">
        <v>0</v>
      </c>
      <c r="I162" s="10">
        <f t="shared" si="33"/>
        <v>2550000</v>
      </c>
    </row>
    <row r="163" spans="1:132" s="34" customFormat="1" ht="27" x14ac:dyDescent="0.25">
      <c r="A163" s="13">
        <v>4</v>
      </c>
      <c r="B163" s="41">
        <v>1186220024</v>
      </c>
      <c r="C163" s="24">
        <v>42203400</v>
      </c>
      <c r="D163" s="25" t="s">
        <v>300</v>
      </c>
      <c r="E163" s="25" t="s">
        <v>301</v>
      </c>
      <c r="F163" s="24" t="s">
        <v>13</v>
      </c>
      <c r="G163" s="9">
        <v>1600000</v>
      </c>
      <c r="H163" s="9">
        <v>0</v>
      </c>
      <c r="I163" s="10">
        <f t="shared" si="33"/>
        <v>1600000</v>
      </c>
    </row>
    <row r="164" spans="1:132" s="34" customFormat="1" ht="27" x14ac:dyDescent="0.25">
      <c r="A164" s="13">
        <v>5</v>
      </c>
      <c r="B164" s="41">
        <v>1186220912</v>
      </c>
      <c r="C164" s="24">
        <v>42203400</v>
      </c>
      <c r="D164" s="25" t="s">
        <v>302</v>
      </c>
      <c r="E164" s="25" t="s">
        <v>303</v>
      </c>
      <c r="F164" s="24" t="s">
        <v>13</v>
      </c>
      <c r="G164" s="9">
        <v>12000000</v>
      </c>
      <c r="H164" s="9">
        <v>0</v>
      </c>
      <c r="I164" s="10">
        <f t="shared" si="33"/>
        <v>12000000</v>
      </c>
    </row>
    <row r="165" spans="1:132" s="34" customFormat="1" ht="36" x14ac:dyDescent="0.25">
      <c r="A165" s="13">
        <v>6</v>
      </c>
      <c r="B165" s="41">
        <v>1186220392</v>
      </c>
      <c r="C165" s="24">
        <v>42203400</v>
      </c>
      <c r="D165" s="25" t="s">
        <v>304</v>
      </c>
      <c r="E165" s="25" t="s">
        <v>305</v>
      </c>
      <c r="F165" s="24" t="s">
        <v>13</v>
      </c>
      <c r="G165" s="9">
        <v>1600000</v>
      </c>
      <c r="H165" s="9">
        <v>0</v>
      </c>
      <c r="I165" s="10">
        <f t="shared" si="33"/>
        <v>1600000</v>
      </c>
    </row>
    <row r="166" spans="1:132" s="34" customFormat="1" ht="27" x14ac:dyDescent="0.25">
      <c r="A166" s="13">
        <v>7</v>
      </c>
      <c r="B166" s="41">
        <v>1186220393</v>
      </c>
      <c r="C166" s="24">
        <v>42203400</v>
      </c>
      <c r="D166" s="25" t="s">
        <v>306</v>
      </c>
      <c r="E166" s="25" t="s">
        <v>307</v>
      </c>
      <c r="F166" s="24" t="s">
        <v>13</v>
      </c>
      <c r="G166" s="9">
        <v>950000</v>
      </c>
      <c r="H166" s="9">
        <f t="shared" ref="H166:H168" si="34">ROUND(G166*0.19,0)</f>
        <v>180500</v>
      </c>
      <c r="I166" s="10">
        <f t="shared" si="33"/>
        <v>1130500</v>
      </c>
    </row>
    <row r="167" spans="1:132" s="34" customFormat="1" ht="18" x14ac:dyDescent="0.25">
      <c r="A167" s="13">
        <v>8</v>
      </c>
      <c r="B167" s="41">
        <v>1186220394</v>
      </c>
      <c r="C167" s="24">
        <v>42203400</v>
      </c>
      <c r="D167" s="25" t="s">
        <v>308</v>
      </c>
      <c r="E167" s="25" t="s">
        <v>309</v>
      </c>
      <c r="F167" s="24" t="s">
        <v>13</v>
      </c>
      <c r="G167" s="9">
        <v>310000</v>
      </c>
      <c r="H167" s="9">
        <f t="shared" si="34"/>
        <v>58900</v>
      </c>
      <c r="I167" s="10">
        <f t="shared" si="33"/>
        <v>368900</v>
      </c>
    </row>
    <row r="168" spans="1:132" s="34" customFormat="1" ht="18" x14ac:dyDescent="0.25">
      <c r="A168" s="13">
        <v>9</v>
      </c>
      <c r="B168" s="41">
        <v>1186220680</v>
      </c>
      <c r="C168" s="24">
        <v>42203400</v>
      </c>
      <c r="D168" s="25" t="s">
        <v>310</v>
      </c>
      <c r="E168" s="25" t="s">
        <v>311</v>
      </c>
      <c r="F168" s="24" t="s">
        <v>13</v>
      </c>
      <c r="G168" s="9">
        <v>310000</v>
      </c>
      <c r="H168" s="9">
        <f t="shared" si="34"/>
        <v>58900</v>
      </c>
      <c r="I168" s="10">
        <f t="shared" si="33"/>
        <v>368900</v>
      </c>
    </row>
    <row r="169" spans="1:132" s="34" customFormat="1" ht="27" x14ac:dyDescent="0.25">
      <c r="A169" s="13">
        <v>10</v>
      </c>
      <c r="B169" s="41">
        <v>1186220396</v>
      </c>
      <c r="C169" s="24">
        <v>42203400</v>
      </c>
      <c r="D169" s="25" t="s">
        <v>312</v>
      </c>
      <c r="E169" s="25" t="s">
        <v>313</v>
      </c>
      <c r="F169" s="24" t="s">
        <v>13</v>
      </c>
      <c r="G169" s="9">
        <v>12000000</v>
      </c>
      <c r="H169" s="9">
        <v>0</v>
      </c>
      <c r="I169" s="10">
        <f t="shared" si="33"/>
        <v>12000000</v>
      </c>
    </row>
    <row r="170" spans="1:132" s="34" customFormat="1" ht="18" x14ac:dyDescent="0.25">
      <c r="A170" s="13">
        <v>11</v>
      </c>
      <c r="B170" s="41">
        <v>1186220397</v>
      </c>
      <c r="C170" s="24">
        <v>42203400</v>
      </c>
      <c r="D170" s="25" t="s">
        <v>314</v>
      </c>
      <c r="E170" s="25" t="s">
        <v>315</v>
      </c>
      <c r="F170" s="24" t="s">
        <v>13</v>
      </c>
      <c r="G170" s="9">
        <v>12000000</v>
      </c>
      <c r="H170" s="9">
        <v>0</v>
      </c>
      <c r="I170" s="10">
        <f t="shared" si="33"/>
        <v>12000000</v>
      </c>
    </row>
    <row r="171" spans="1:132" s="34" customFormat="1" ht="18" x14ac:dyDescent="0.25">
      <c r="A171" s="13">
        <v>12</v>
      </c>
      <c r="B171" s="16" t="s">
        <v>316</v>
      </c>
      <c r="C171" s="24">
        <v>42203400</v>
      </c>
      <c r="D171" s="25" t="s">
        <v>317</v>
      </c>
      <c r="E171" s="25" t="s">
        <v>318</v>
      </c>
      <c r="F171" s="24" t="s">
        <v>13</v>
      </c>
      <c r="G171" s="9">
        <v>150000</v>
      </c>
      <c r="H171" s="9">
        <v>0</v>
      </c>
      <c r="I171" s="10">
        <f t="shared" si="33"/>
        <v>150000</v>
      </c>
    </row>
    <row r="172" spans="1:132" s="2" customFormat="1" ht="12.75" customHeight="1" x14ac:dyDescent="0.25">
      <c r="A172" s="11"/>
      <c r="B172" s="11"/>
      <c r="C172" s="8"/>
      <c r="D172" s="17"/>
      <c r="E172" s="18"/>
      <c r="F172" s="12"/>
      <c r="G172" s="94"/>
      <c r="H172" s="95"/>
      <c r="I172" s="96"/>
      <c r="J172" s="97"/>
      <c r="K172" s="97"/>
      <c r="L172" s="98"/>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row>
    <row r="173" spans="1:132" s="34" customFormat="1" ht="18" x14ac:dyDescent="0.25">
      <c r="A173" s="20" t="s">
        <v>118</v>
      </c>
      <c r="B173" s="114" t="s">
        <v>882</v>
      </c>
      <c r="C173" s="114"/>
      <c r="D173" s="114"/>
      <c r="E173" s="114"/>
      <c r="F173" s="69" t="s">
        <v>323</v>
      </c>
      <c r="G173" s="117" t="s">
        <v>1138</v>
      </c>
      <c r="H173" s="118"/>
      <c r="I173" s="119"/>
    </row>
    <row r="174" spans="1:132" s="34" customFormat="1" ht="27" x14ac:dyDescent="0.25">
      <c r="A174" s="3" t="s">
        <v>2</v>
      </c>
      <c r="B174" s="3" t="s">
        <v>3</v>
      </c>
      <c r="C174" s="4" t="s">
        <v>824</v>
      </c>
      <c r="D174" s="4" t="s">
        <v>4</v>
      </c>
      <c r="E174" s="4" t="s">
        <v>148</v>
      </c>
      <c r="F174" s="4" t="s">
        <v>6</v>
      </c>
      <c r="G174" s="5" t="s">
        <v>7</v>
      </c>
      <c r="H174" s="5" t="s">
        <v>8</v>
      </c>
      <c r="I174" s="5" t="s">
        <v>9</v>
      </c>
    </row>
    <row r="175" spans="1:132" s="34" customFormat="1" ht="54" x14ac:dyDescent="0.25">
      <c r="A175" s="13">
        <v>1</v>
      </c>
      <c r="B175" s="11">
        <v>1228405078</v>
      </c>
      <c r="C175" s="12" t="s">
        <v>866</v>
      </c>
      <c r="D175" s="17" t="s">
        <v>324</v>
      </c>
      <c r="E175" s="18" t="s">
        <v>325</v>
      </c>
      <c r="F175" s="12" t="s">
        <v>10</v>
      </c>
      <c r="G175" s="9">
        <v>28600</v>
      </c>
      <c r="H175" s="9">
        <f t="shared" ref="H175" si="35">ROUND(G175*0.19,0)</f>
        <v>5434</v>
      </c>
      <c r="I175" s="10">
        <f>+G175+H175</f>
        <v>34034</v>
      </c>
    </row>
    <row r="176" spans="1:132" s="2" customFormat="1" ht="12.75" customHeight="1" x14ac:dyDescent="0.25">
      <c r="A176" s="11"/>
      <c r="B176" s="11"/>
      <c r="C176" s="8"/>
      <c r="D176" s="17"/>
      <c r="E176" s="18"/>
      <c r="F176" s="12"/>
      <c r="G176" s="94"/>
      <c r="H176" s="95"/>
      <c r="I176" s="96"/>
      <c r="J176" s="97"/>
      <c r="K176" s="97"/>
      <c r="L176" s="98"/>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row>
    <row r="177" spans="1:132" s="2" customFormat="1" ht="18" x14ac:dyDescent="0.25">
      <c r="A177" s="20" t="s">
        <v>119</v>
      </c>
      <c r="B177" s="114" t="s">
        <v>332</v>
      </c>
      <c r="C177" s="114"/>
      <c r="D177" s="114"/>
      <c r="E177" s="114"/>
      <c r="F177" s="69" t="s">
        <v>331</v>
      </c>
      <c r="G177" s="120" t="s">
        <v>1097</v>
      </c>
      <c r="H177" s="121"/>
      <c r="I177" s="122"/>
      <c r="J177" s="120" t="s">
        <v>1116</v>
      </c>
      <c r="K177" s="121"/>
      <c r="L177" s="122"/>
      <c r="M177" s="120" t="s">
        <v>1117</v>
      </c>
      <c r="N177" s="121"/>
      <c r="O177" s="122"/>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row>
    <row r="178" spans="1:132" s="2" customFormat="1" ht="27" x14ac:dyDescent="0.25">
      <c r="A178" s="3" t="s">
        <v>2</v>
      </c>
      <c r="B178" s="3" t="s">
        <v>3</v>
      </c>
      <c r="C178" s="4" t="s">
        <v>824</v>
      </c>
      <c r="D178" s="4" t="s">
        <v>4</v>
      </c>
      <c r="E178" s="4" t="s">
        <v>148</v>
      </c>
      <c r="F178" s="4" t="s">
        <v>6</v>
      </c>
      <c r="G178" s="5" t="s">
        <v>7</v>
      </c>
      <c r="H178" s="5" t="s">
        <v>8</v>
      </c>
      <c r="I178" s="5" t="s">
        <v>9</v>
      </c>
      <c r="J178" s="5" t="s">
        <v>7</v>
      </c>
      <c r="K178" s="5" t="s">
        <v>8</v>
      </c>
      <c r="L178" s="5" t="s">
        <v>9</v>
      </c>
      <c r="M178" s="5" t="s">
        <v>7</v>
      </c>
      <c r="N178" s="5" t="s">
        <v>8</v>
      </c>
      <c r="O178" s="5" t="s">
        <v>9</v>
      </c>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row>
    <row r="179" spans="1:132" s="2" customFormat="1" ht="27" x14ac:dyDescent="0.25">
      <c r="A179" s="13">
        <v>1</v>
      </c>
      <c r="B179" s="13">
        <v>1196420060</v>
      </c>
      <c r="C179" s="27">
        <v>42295900</v>
      </c>
      <c r="D179" s="17" t="s">
        <v>1039</v>
      </c>
      <c r="E179" s="18" t="s">
        <v>1040</v>
      </c>
      <c r="F179" s="16" t="s">
        <v>10</v>
      </c>
      <c r="G179" s="9">
        <v>1801143</v>
      </c>
      <c r="H179" s="9">
        <v>0</v>
      </c>
      <c r="I179" s="10">
        <f>+G179+H179</f>
        <v>1801143</v>
      </c>
      <c r="J179" s="9">
        <v>1550000</v>
      </c>
      <c r="K179" s="9">
        <v>0</v>
      </c>
      <c r="L179" s="10">
        <f>+J179+K179</f>
        <v>1550000</v>
      </c>
      <c r="M179" s="9">
        <v>2233200</v>
      </c>
      <c r="N179" s="9">
        <v>0</v>
      </c>
      <c r="O179" s="10">
        <f>+M179+N179</f>
        <v>2233200</v>
      </c>
      <c r="P179" s="60"/>
      <c r="Q179" s="60"/>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row>
    <row r="180" spans="1:132" s="2" customFormat="1" ht="27" x14ac:dyDescent="0.25">
      <c r="A180" s="13">
        <v>2</v>
      </c>
      <c r="B180" s="13">
        <v>1196420121</v>
      </c>
      <c r="C180" s="27">
        <v>42295900</v>
      </c>
      <c r="D180" s="17" t="s">
        <v>1041</v>
      </c>
      <c r="E180" s="18" t="s">
        <v>1042</v>
      </c>
      <c r="F180" s="16" t="s">
        <v>10</v>
      </c>
      <c r="G180" s="9">
        <v>1900933</v>
      </c>
      <c r="H180" s="9">
        <v>0</v>
      </c>
      <c r="I180" s="10">
        <f t="shared" ref="I180:I193" si="36">+G180+H180</f>
        <v>1900933</v>
      </c>
      <c r="J180" s="9">
        <v>1800000</v>
      </c>
      <c r="K180" s="9">
        <v>0</v>
      </c>
      <c r="L180" s="10">
        <f t="shared" ref="L180:L193" si="37">+J180+K180</f>
        <v>1800000</v>
      </c>
      <c r="M180" s="9">
        <v>1798200</v>
      </c>
      <c r="N180" s="9">
        <v>0</v>
      </c>
      <c r="O180" s="10">
        <f t="shared" ref="O180:O193" si="38">+M180+N180</f>
        <v>1798200</v>
      </c>
      <c r="P180" s="60"/>
      <c r="Q180" s="60"/>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row>
    <row r="181" spans="1:132" s="2" customFormat="1" ht="27" x14ac:dyDescent="0.25">
      <c r="A181" s="13">
        <v>3</v>
      </c>
      <c r="B181" s="13">
        <v>1196420122</v>
      </c>
      <c r="C181" s="27">
        <v>42295900</v>
      </c>
      <c r="D181" s="17" t="s">
        <v>1043</v>
      </c>
      <c r="E181" s="18" t="s">
        <v>1044</v>
      </c>
      <c r="F181" s="16" t="s">
        <v>10</v>
      </c>
      <c r="G181" s="9">
        <v>1885732</v>
      </c>
      <c r="H181" s="9">
        <v>0</v>
      </c>
      <c r="I181" s="10">
        <f t="shared" si="36"/>
        <v>1885732</v>
      </c>
      <c r="J181" s="9">
        <v>1550000</v>
      </c>
      <c r="K181" s="9">
        <v>0</v>
      </c>
      <c r="L181" s="10">
        <f t="shared" si="37"/>
        <v>1550000</v>
      </c>
      <c r="M181" s="9">
        <v>1798200</v>
      </c>
      <c r="N181" s="9">
        <v>0</v>
      </c>
      <c r="O181" s="10">
        <f t="shared" si="38"/>
        <v>1798200</v>
      </c>
      <c r="P181" s="60"/>
      <c r="Q181" s="60"/>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row>
    <row r="182" spans="1:132" s="2" customFormat="1" ht="27" x14ac:dyDescent="0.25">
      <c r="A182" s="13">
        <v>4</v>
      </c>
      <c r="B182" s="13">
        <v>1196420123</v>
      </c>
      <c r="C182" s="27">
        <v>42295900</v>
      </c>
      <c r="D182" s="17" t="s">
        <v>1045</v>
      </c>
      <c r="E182" s="18" t="s">
        <v>1046</v>
      </c>
      <c r="F182" s="16" t="s">
        <v>10</v>
      </c>
      <c r="G182" s="9">
        <v>1885732</v>
      </c>
      <c r="H182" s="9">
        <v>0</v>
      </c>
      <c r="I182" s="10">
        <f t="shared" si="36"/>
        <v>1885732</v>
      </c>
      <c r="J182" s="9">
        <v>1500000</v>
      </c>
      <c r="K182" s="9">
        <v>0</v>
      </c>
      <c r="L182" s="10">
        <f t="shared" si="37"/>
        <v>1500000</v>
      </c>
      <c r="M182" s="9">
        <v>1798200</v>
      </c>
      <c r="N182" s="9">
        <v>0</v>
      </c>
      <c r="O182" s="10">
        <f t="shared" si="38"/>
        <v>1798200</v>
      </c>
      <c r="P182" s="60"/>
      <c r="Q182" s="60"/>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row>
    <row r="183" spans="1:132" s="30" customFormat="1" ht="18" x14ac:dyDescent="0.25">
      <c r="A183" s="13">
        <v>5</v>
      </c>
      <c r="B183" s="13">
        <v>1196420088</v>
      </c>
      <c r="C183" s="27">
        <v>42295900</v>
      </c>
      <c r="D183" s="17" t="s">
        <v>1047</v>
      </c>
      <c r="E183" s="18" t="s">
        <v>1048</v>
      </c>
      <c r="F183" s="16" t="s">
        <v>10</v>
      </c>
      <c r="G183" s="9">
        <v>2100430</v>
      </c>
      <c r="H183" s="9">
        <v>0</v>
      </c>
      <c r="I183" s="10">
        <f t="shared" si="36"/>
        <v>2100430</v>
      </c>
      <c r="J183" s="9">
        <v>1850000</v>
      </c>
      <c r="K183" s="9">
        <v>0</v>
      </c>
      <c r="L183" s="10">
        <f t="shared" si="37"/>
        <v>1850000</v>
      </c>
      <c r="M183" s="9">
        <v>1798200</v>
      </c>
      <c r="N183" s="9">
        <v>0</v>
      </c>
      <c r="O183" s="10">
        <f t="shared" si="38"/>
        <v>1798200</v>
      </c>
      <c r="P183" s="60"/>
      <c r="Q183" s="60"/>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row>
    <row r="184" spans="1:132" s="30" customFormat="1" ht="27" x14ac:dyDescent="0.25">
      <c r="A184" s="13">
        <v>6</v>
      </c>
      <c r="B184" s="13">
        <v>1196420091</v>
      </c>
      <c r="C184" s="27">
        <v>42295900</v>
      </c>
      <c r="D184" s="17" t="s">
        <v>1049</v>
      </c>
      <c r="E184" s="18" t="s">
        <v>1050</v>
      </c>
      <c r="F184" s="16" t="s">
        <v>10</v>
      </c>
      <c r="G184" s="9">
        <v>2481031</v>
      </c>
      <c r="H184" s="9">
        <v>0</v>
      </c>
      <c r="I184" s="10">
        <f t="shared" si="36"/>
        <v>2481031</v>
      </c>
      <c r="J184" s="9">
        <v>1850000</v>
      </c>
      <c r="K184" s="9">
        <v>0</v>
      </c>
      <c r="L184" s="10">
        <f t="shared" si="37"/>
        <v>1850000</v>
      </c>
      <c r="M184" s="9">
        <v>2050800</v>
      </c>
      <c r="N184" s="9">
        <v>0</v>
      </c>
      <c r="O184" s="10">
        <f t="shared" si="38"/>
        <v>2050800</v>
      </c>
      <c r="P184" s="60"/>
      <c r="Q184" s="60"/>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row>
    <row r="185" spans="1:132" s="30" customFormat="1" ht="27" x14ac:dyDescent="0.25">
      <c r="A185" s="13">
        <v>7</v>
      </c>
      <c r="B185" s="13">
        <v>1196420091</v>
      </c>
      <c r="C185" s="27">
        <v>42295900</v>
      </c>
      <c r="D185" s="17" t="s">
        <v>1051</v>
      </c>
      <c r="E185" s="18" t="s">
        <v>1052</v>
      </c>
      <c r="F185" s="16" t="s">
        <v>10</v>
      </c>
      <c r="G185" s="9">
        <v>1875964</v>
      </c>
      <c r="H185" s="9">
        <v>0</v>
      </c>
      <c r="I185" s="10">
        <f t="shared" si="36"/>
        <v>1875964</v>
      </c>
      <c r="J185" s="9">
        <v>1850000</v>
      </c>
      <c r="K185" s="9">
        <v>0</v>
      </c>
      <c r="L185" s="10">
        <f t="shared" si="37"/>
        <v>1850000</v>
      </c>
      <c r="M185" s="9">
        <v>2050800</v>
      </c>
      <c r="N185" s="9">
        <v>0</v>
      </c>
      <c r="O185" s="10">
        <f t="shared" si="38"/>
        <v>2050800</v>
      </c>
      <c r="P185" s="60"/>
      <c r="Q185" s="60"/>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row>
    <row r="186" spans="1:132" s="30" customFormat="1" ht="27" x14ac:dyDescent="0.25">
      <c r="A186" s="13">
        <v>8</v>
      </c>
      <c r="B186" s="13">
        <v>1196420092</v>
      </c>
      <c r="C186" s="27">
        <v>42295900</v>
      </c>
      <c r="D186" s="17" t="s">
        <v>1053</v>
      </c>
      <c r="E186" s="18" t="s">
        <v>1054</v>
      </c>
      <c r="F186" s="16" t="s">
        <v>10</v>
      </c>
      <c r="G186" s="9">
        <v>2634876</v>
      </c>
      <c r="H186" s="9">
        <v>0</v>
      </c>
      <c r="I186" s="10">
        <f t="shared" si="36"/>
        <v>2634876</v>
      </c>
      <c r="J186" s="9">
        <v>1850000</v>
      </c>
      <c r="K186" s="9">
        <v>0</v>
      </c>
      <c r="L186" s="10">
        <f t="shared" si="37"/>
        <v>1850000</v>
      </c>
      <c r="M186" s="9">
        <v>2050800</v>
      </c>
      <c r="N186" s="9">
        <v>0</v>
      </c>
      <c r="O186" s="10">
        <f t="shared" si="38"/>
        <v>2050800</v>
      </c>
      <c r="P186" s="60"/>
      <c r="Q186" s="60"/>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row>
    <row r="187" spans="1:132" s="30" customFormat="1" ht="27" x14ac:dyDescent="0.25">
      <c r="A187" s="13">
        <v>9</v>
      </c>
      <c r="B187" s="13">
        <v>1196420093</v>
      </c>
      <c r="C187" s="27">
        <v>42295900</v>
      </c>
      <c r="D187" s="17" t="s">
        <v>1055</v>
      </c>
      <c r="E187" s="18" t="s">
        <v>1056</v>
      </c>
      <c r="F187" s="16" t="s">
        <v>10</v>
      </c>
      <c r="G187" s="9">
        <v>2634876</v>
      </c>
      <c r="H187" s="9">
        <v>0</v>
      </c>
      <c r="I187" s="10">
        <f t="shared" si="36"/>
        <v>2634876</v>
      </c>
      <c r="J187" s="9">
        <v>1850000</v>
      </c>
      <c r="K187" s="9">
        <v>0</v>
      </c>
      <c r="L187" s="10">
        <f t="shared" si="37"/>
        <v>1850000</v>
      </c>
      <c r="M187" s="9">
        <v>2050800</v>
      </c>
      <c r="N187" s="9">
        <v>0</v>
      </c>
      <c r="O187" s="10">
        <f t="shared" si="38"/>
        <v>2050800</v>
      </c>
      <c r="P187" s="60"/>
      <c r="Q187" s="60"/>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row>
    <row r="188" spans="1:132" s="30" customFormat="1" ht="27" x14ac:dyDescent="0.25">
      <c r="A188" s="13">
        <v>10</v>
      </c>
      <c r="B188" s="13">
        <v>1196420124</v>
      </c>
      <c r="C188" s="27">
        <v>42295900</v>
      </c>
      <c r="D188" s="17" t="s">
        <v>1057</v>
      </c>
      <c r="E188" s="18" t="s">
        <v>1057</v>
      </c>
      <c r="F188" s="16" t="s">
        <v>10</v>
      </c>
      <c r="G188" s="9">
        <v>2255517</v>
      </c>
      <c r="H188" s="9">
        <v>0</v>
      </c>
      <c r="I188" s="10">
        <f t="shared" si="36"/>
        <v>2255517</v>
      </c>
      <c r="J188" s="9">
        <v>1850000</v>
      </c>
      <c r="K188" s="9">
        <v>0</v>
      </c>
      <c r="L188" s="10">
        <f t="shared" si="37"/>
        <v>1850000</v>
      </c>
      <c r="M188" s="9">
        <v>2050800</v>
      </c>
      <c r="N188" s="9">
        <v>0</v>
      </c>
      <c r="O188" s="10">
        <f t="shared" si="38"/>
        <v>2050800</v>
      </c>
      <c r="P188" s="60"/>
      <c r="Q188" s="60"/>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row>
    <row r="189" spans="1:132" s="30" customFormat="1" ht="27" x14ac:dyDescent="0.25">
      <c r="A189" s="13">
        <v>11</v>
      </c>
      <c r="B189" s="13">
        <v>1196420079</v>
      </c>
      <c r="C189" s="27">
        <v>42295900</v>
      </c>
      <c r="D189" s="17" t="s">
        <v>1058</v>
      </c>
      <c r="E189" s="18" t="s">
        <v>1059</v>
      </c>
      <c r="F189" s="16" t="s">
        <v>10</v>
      </c>
      <c r="G189" s="9">
        <v>2568970</v>
      </c>
      <c r="H189" s="9">
        <v>0</v>
      </c>
      <c r="I189" s="10">
        <f t="shared" si="36"/>
        <v>2568970</v>
      </c>
      <c r="J189" s="9">
        <v>1800000</v>
      </c>
      <c r="K189" s="9">
        <v>0</v>
      </c>
      <c r="L189" s="10">
        <f t="shared" si="37"/>
        <v>1800000</v>
      </c>
      <c r="M189" s="9">
        <v>2906400</v>
      </c>
      <c r="N189" s="9">
        <v>0</v>
      </c>
      <c r="O189" s="10">
        <f t="shared" si="38"/>
        <v>2906400</v>
      </c>
      <c r="P189" s="60"/>
      <c r="Q189" s="60"/>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row>
    <row r="190" spans="1:132" s="30" customFormat="1" ht="27" x14ac:dyDescent="0.25">
      <c r="A190" s="13">
        <v>12</v>
      </c>
      <c r="B190" s="13">
        <v>1196420094</v>
      </c>
      <c r="C190" s="27">
        <v>42295900</v>
      </c>
      <c r="D190" s="17" t="s">
        <v>1060</v>
      </c>
      <c r="E190" s="18" t="s">
        <v>1061</v>
      </c>
      <c r="F190" s="16" t="s">
        <v>10</v>
      </c>
      <c r="G190" s="9">
        <v>2609944</v>
      </c>
      <c r="H190" s="9">
        <v>0</v>
      </c>
      <c r="I190" s="10">
        <f t="shared" si="36"/>
        <v>2609944</v>
      </c>
      <c r="J190" s="9">
        <v>1800000</v>
      </c>
      <c r="K190" s="9">
        <v>0</v>
      </c>
      <c r="L190" s="10">
        <f t="shared" si="37"/>
        <v>1800000</v>
      </c>
      <c r="M190" s="9">
        <v>2906400</v>
      </c>
      <c r="N190" s="9">
        <v>0</v>
      </c>
      <c r="O190" s="10">
        <f t="shared" si="38"/>
        <v>2906400</v>
      </c>
      <c r="P190" s="60"/>
      <c r="Q190" s="60"/>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row>
    <row r="191" spans="1:132" s="30" customFormat="1" ht="27" x14ac:dyDescent="0.25">
      <c r="A191" s="13">
        <v>13</v>
      </c>
      <c r="B191" s="13">
        <v>1196420096</v>
      </c>
      <c r="C191" s="27">
        <v>42295900</v>
      </c>
      <c r="D191" s="17" t="s">
        <v>1062</v>
      </c>
      <c r="E191" s="18" t="s">
        <v>1063</v>
      </c>
      <c r="F191" s="16" t="s">
        <v>10</v>
      </c>
      <c r="G191" s="9">
        <v>2544799</v>
      </c>
      <c r="H191" s="9">
        <v>0</v>
      </c>
      <c r="I191" s="10">
        <f t="shared" si="36"/>
        <v>2544799</v>
      </c>
      <c r="J191" s="9">
        <v>1800000</v>
      </c>
      <c r="K191" s="9">
        <v>0</v>
      </c>
      <c r="L191" s="10">
        <f t="shared" si="37"/>
        <v>1800000</v>
      </c>
      <c r="M191" s="9">
        <v>2906400</v>
      </c>
      <c r="N191" s="9">
        <v>0</v>
      </c>
      <c r="O191" s="10">
        <f t="shared" si="38"/>
        <v>2906400</v>
      </c>
      <c r="P191" s="60"/>
      <c r="Q191" s="60"/>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row>
    <row r="192" spans="1:132" s="30" customFormat="1" ht="27" x14ac:dyDescent="0.25">
      <c r="A192" s="13">
        <v>14</v>
      </c>
      <c r="B192" s="13">
        <v>1196420097</v>
      </c>
      <c r="C192" s="27">
        <v>42295900</v>
      </c>
      <c r="D192" s="17" t="s">
        <v>1064</v>
      </c>
      <c r="E192" s="18" t="s">
        <v>1065</v>
      </c>
      <c r="F192" s="16" t="s">
        <v>10</v>
      </c>
      <c r="G192" s="9">
        <v>2394382</v>
      </c>
      <c r="H192" s="9">
        <v>0</v>
      </c>
      <c r="I192" s="10">
        <f t="shared" si="36"/>
        <v>2394382</v>
      </c>
      <c r="J192" s="9">
        <v>1800000</v>
      </c>
      <c r="K192" s="9">
        <v>0</v>
      </c>
      <c r="L192" s="10">
        <f t="shared" si="37"/>
        <v>1800000</v>
      </c>
      <c r="M192" s="9">
        <v>2906400</v>
      </c>
      <c r="N192" s="9">
        <v>0</v>
      </c>
      <c r="O192" s="10">
        <f t="shared" si="38"/>
        <v>2906400</v>
      </c>
      <c r="P192" s="60"/>
      <c r="Q192" s="60"/>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row>
    <row r="193" spans="1:132" s="30" customFormat="1" ht="27" x14ac:dyDescent="0.25">
      <c r="A193" s="13">
        <v>15</v>
      </c>
      <c r="B193" s="13">
        <v>1196420098</v>
      </c>
      <c r="C193" s="27">
        <v>42295900</v>
      </c>
      <c r="D193" s="17" t="s">
        <v>1066</v>
      </c>
      <c r="E193" s="18" t="s">
        <v>1067</v>
      </c>
      <c r="F193" s="16" t="s">
        <v>10</v>
      </c>
      <c r="G193" s="9">
        <v>3175632</v>
      </c>
      <c r="H193" s="9">
        <v>0</v>
      </c>
      <c r="I193" s="10">
        <f t="shared" si="36"/>
        <v>3175632</v>
      </c>
      <c r="J193" s="9">
        <v>1800000</v>
      </c>
      <c r="K193" s="9">
        <v>0</v>
      </c>
      <c r="L193" s="10">
        <f t="shared" si="37"/>
        <v>1800000</v>
      </c>
      <c r="M193" s="9">
        <v>2906400</v>
      </c>
      <c r="N193" s="9">
        <v>0</v>
      </c>
      <c r="O193" s="10">
        <f t="shared" si="38"/>
        <v>2906400</v>
      </c>
      <c r="P193" s="60"/>
      <c r="Q193" s="60"/>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row>
    <row r="194" spans="1:132" s="2" customFormat="1" ht="12.75" customHeight="1" x14ac:dyDescent="0.25">
      <c r="A194" s="11"/>
      <c r="B194" s="11"/>
      <c r="C194" s="8"/>
      <c r="D194" s="17"/>
      <c r="E194" s="18"/>
      <c r="F194" s="12"/>
      <c r="G194" s="94"/>
      <c r="H194" s="95"/>
      <c r="I194" s="96"/>
      <c r="J194" s="97"/>
      <c r="K194" s="97"/>
      <c r="L194" s="98"/>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row>
    <row r="195" spans="1:132" s="2" customFormat="1" ht="18" x14ac:dyDescent="0.25">
      <c r="A195" s="20" t="s">
        <v>896</v>
      </c>
      <c r="B195" s="114" t="s">
        <v>928</v>
      </c>
      <c r="C195" s="114"/>
      <c r="D195" s="114"/>
      <c r="E195" s="114"/>
      <c r="F195" s="69" t="s">
        <v>331</v>
      </c>
      <c r="G195" s="120" t="s">
        <v>1097</v>
      </c>
      <c r="H195" s="121"/>
      <c r="I195" s="122"/>
      <c r="J195" s="120" t="s">
        <v>1116</v>
      </c>
      <c r="K195" s="121"/>
      <c r="L195" s="122"/>
      <c r="M195" s="120" t="s">
        <v>1117</v>
      </c>
      <c r="N195" s="121"/>
      <c r="O195" s="122"/>
      <c r="P195" s="117" t="s">
        <v>1133</v>
      </c>
      <c r="Q195" s="118"/>
      <c r="R195" s="119"/>
      <c r="S195" s="117" t="s">
        <v>1109</v>
      </c>
      <c r="T195" s="118"/>
      <c r="U195" s="119"/>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row>
    <row r="196" spans="1:132" s="2" customFormat="1" ht="27" x14ac:dyDescent="0.25">
      <c r="A196" s="3" t="s">
        <v>2</v>
      </c>
      <c r="B196" s="3" t="s">
        <v>3</v>
      </c>
      <c r="C196" s="4" t="s">
        <v>824</v>
      </c>
      <c r="D196" s="4" t="s">
        <v>4</v>
      </c>
      <c r="E196" s="4" t="s">
        <v>148</v>
      </c>
      <c r="F196" s="4" t="s">
        <v>6</v>
      </c>
      <c r="G196" s="5" t="s">
        <v>7</v>
      </c>
      <c r="H196" s="5" t="s">
        <v>8</v>
      </c>
      <c r="I196" s="5" t="s">
        <v>9</v>
      </c>
      <c r="J196" s="5" t="s">
        <v>7</v>
      </c>
      <c r="K196" s="5" t="s">
        <v>8</v>
      </c>
      <c r="L196" s="5" t="s">
        <v>9</v>
      </c>
      <c r="M196" s="5" t="s">
        <v>7</v>
      </c>
      <c r="N196" s="5" t="s">
        <v>8</v>
      </c>
      <c r="O196" s="5" t="s">
        <v>9</v>
      </c>
      <c r="P196" s="5" t="s">
        <v>7</v>
      </c>
      <c r="Q196" s="5" t="s">
        <v>8</v>
      </c>
      <c r="R196" s="5" t="s">
        <v>9</v>
      </c>
      <c r="S196" s="5" t="s">
        <v>7</v>
      </c>
      <c r="T196" s="5" t="s">
        <v>8</v>
      </c>
      <c r="U196" s="5" t="s">
        <v>9</v>
      </c>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row>
    <row r="197" spans="1:132" s="30" customFormat="1" ht="27" x14ac:dyDescent="0.25">
      <c r="A197" s="13">
        <v>1</v>
      </c>
      <c r="B197" s="13">
        <v>1196420102</v>
      </c>
      <c r="C197" s="27">
        <v>42295900</v>
      </c>
      <c r="D197" s="17" t="s">
        <v>333</v>
      </c>
      <c r="E197" s="18" t="s">
        <v>333</v>
      </c>
      <c r="F197" s="16" t="s">
        <v>10</v>
      </c>
      <c r="G197" s="9">
        <v>3175632</v>
      </c>
      <c r="H197" s="9">
        <v>0</v>
      </c>
      <c r="I197" s="10">
        <f t="shared" ref="I197:I199" si="39">+G197+H197</f>
        <v>3175632</v>
      </c>
      <c r="J197" s="9">
        <v>2000000</v>
      </c>
      <c r="K197" s="9">
        <v>0</v>
      </c>
      <c r="L197" s="10">
        <f t="shared" ref="L197:L201" si="40">+J197+K197</f>
        <v>2000000</v>
      </c>
      <c r="M197" s="9">
        <v>2880000</v>
      </c>
      <c r="N197" s="9">
        <v>0</v>
      </c>
      <c r="O197" s="10">
        <f t="shared" ref="O197:O200" si="41">+M197+N197</f>
        <v>2880000</v>
      </c>
      <c r="P197" s="31"/>
      <c r="Q197" s="9"/>
      <c r="R197" s="10"/>
      <c r="S197" s="9">
        <v>5200000</v>
      </c>
      <c r="T197" s="9">
        <v>0</v>
      </c>
      <c r="U197" s="10">
        <f t="shared" ref="U197:U201" si="42">+S197+T197</f>
        <v>5200000</v>
      </c>
      <c r="V197" s="60"/>
      <c r="W197" s="60"/>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row>
    <row r="198" spans="1:132" s="30" customFormat="1" ht="45" x14ac:dyDescent="0.25">
      <c r="A198" s="13">
        <v>2</v>
      </c>
      <c r="B198" s="13">
        <v>1196420071</v>
      </c>
      <c r="C198" s="27">
        <v>42295900</v>
      </c>
      <c r="D198" s="17" t="s">
        <v>334</v>
      </c>
      <c r="E198" s="18" t="s">
        <v>334</v>
      </c>
      <c r="F198" s="16" t="s">
        <v>10</v>
      </c>
      <c r="G198" s="9">
        <v>3175632</v>
      </c>
      <c r="H198" s="9">
        <v>0</v>
      </c>
      <c r="I198" s="10">
        <f t="shared" si="39"/>
        <v>3175632</v>
      </c>
      <c r="J198" s="9">
        <v>3350000</v>
      </c>
      <c r="K198" s="9">
        <v>0</v>
      </c>
      <c r="L198" s="10">
        <f t="shared" si="40"/>
        <v>3350000</v>
      </c>
      <c r="M198" s="9">
        <v>2184000</v>
      </c>
      <c r="N198" s="9">
        <v>0</v>
      </c>
      <c r="O198" s="10">
        <f t="shared" si="41"/>
        <v>2184000</v>
      </c>
      <c r="P198" s="31">
        <v>1900000</v>
      </c>
      <c r="Q198" s="9">
        <v>0</v>
      </c>
      <c r="R198" s="10">
        <f t="shared" ref="R198:R200" si="43">+P198+Q198</f>
        <v>1900000</v>
      </c>
      <c r="S198" s="9">
        <v>8123000</v>
      </c>
      <c r="T198" s="9">
        <v>0</v>
      </c>
      <c r="U198" s="10">
        <f t="shared" si="42"/>
        <v>8123000</v>
      </c>
      <c r="V198" s="60"/>
      <c r="W198" s="60"/>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row>
    <row r="199" spans="1:132" s="30" customFormat="1" ht="54" x14ac:dyDescent="0.25">
      <c r="A199" s="13">
        <v>3</v>
      </c>
      <c r="B199" s="13">
        <v>1196420073</v>
      </c>
      <c r="C199" s="27">
        <v>42295900</v>
      </c>
      <c r="D199" s="17" t="s">
        <v>335</v>
      </c>
      <c r="E199" s="18" t="s">
        <v>335</v>
      </c>
      <c r="F199" s="16" t="s">
        <v>10</v>
      </c>
      <c r="G199" s="9">
        <v>3175632</v>
      </c>
      <c r="H199" s="9">
        <v>0</v>
      </c>
      <c r="I199" s="10">
        <f t="shared" si="39"/>
        <v>3175632</v>
      </c>
      <c r="J199" s="9">
        <v>3350000</v>
      </c>
      <c r="K199" s="9">
        <v>0</v>
      </c>
      <c r="L199" s="10">
        <f t="shared" si="40"/>
        <v>3350000</v>
      </c>
      <c r="M199" s="9">
        <v>4095600</v>
      </c>
      <c r="N199" s="9">
        <v>0</v>
      </c>
      <c r="O199" s="10">
        <f t="shared" si="41"/>
        <v>4095600</v>
      </c>
      <c r="P199" s="31">
        <v>2300000</v>
      </c>
      <c r="Q199" s="9">
        <v>0</v>
      </c>
      <c r="R199" s="10">
        <f t="shared" si="43"/>
        <v>2300000</v>
      </c>
      <c r="S199" s="9">
        <v>4870000</v>
      </c>
      <c r="T199" s="9">
        <v>0</v>
      </c>
      <c r="U199" s="10">
        <f t="shared" si="42"/>
        <v>4870000</v>
      </c>
      <c r="V199" s="60"/>
      <c r="W199" s="60"/>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row>
    <row r="200" spans="1:132" s="30" customFormat="1" ht="54" x14ac:dyDescent="0.25">
      <c r="A200" s="13">
        <v>4</v>
      </c>
      <c r="B200" s="13">
        <v>1196420070</v>
      </c>
      <c r="C200" s="27">
        <v>42295900</v>
      </c>
      <c r="D200" s="17" t="s">
        <v>336</v>
      </c>
      <c r="E200" s="18" t="s">
        <v>336</v>
      </c>
      <c r="F200" s="16" t="s">
        <v>10</v>
      </c>
      <c r="G200" s="9"/>
      <c r="H200" s="9"/>
      <c r="I200" s="10"/>
      <c r="J200" s="9">
        <v>3350000</v>
      </c>
      <c r="K200" s="9">
        <v>0</v>
      </c>
      <c r="L200" s="10">
        <f t="shared" si="40"/>
        <v>3350000</v>
      </c>
      <c r="M200" s="9">
        <v>4095600</v>
      </c>
      <c r="N200" s="9">
        <v>0</v>
      </c>
      <c r="O200" s="10">
        <f t="shared" si="41"/>
        <v>4095600</v>
      </c>
      <c r="P200" s="31">
        <v>1900000</v>
      </c>
      <c r="Q200" s="9">
        <v>0</v>
      </c>
      <c r="R200" s="10">
        <f t="shared" si="43"/>
        <v>1900000</v>
      </c>
      <c r="S200" s="9">
        <v>8123000</v>
      </c>
      <c r="T200" s="9">
        <v>0</v>
      </c>
      <c r="U200" s="10">
        <f t="shared" si="42"/>
        <v>8123000</v>
      </c>
      <c r="V200" s="60"/>
      <c r="W200" s="60"/>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row>
    <row r="201" spans="1:132" s="30" customFormat="1" ht="63" x14ac:dyDescent="0.25">
      <c r="A201" s="13">
        <v>5</v>
      </c>
      <c r="B201" s="11">
        <v>1196420072</v>
      </c>
      <c r="C201" s="8">
        <v>42295900</v>
      </c>
      <c r="D201" s="17" t="s">
        <v>337</v>
      </c>
      <c r="E201" s="18" t="s">
        <v>338</v>
      </c>
      <c r="F201" s="12" t="s">
        <v>10</v>
      </c>
      <c r="G201" s="9"/>
      <c r="H201" s="9"/>
      <c r="I201" s="10"/>
      <c r="J201" s="9">
        <v>1950000</v>
      </c>
      <c r="K201" s="9">
        <v>0</v>
      </c>
      <c r="L201" s="10">
        <f t="shared" si="40"/>
        <v>1950000</v>
      </c>
      <c r="M201" s="9"/>
      <c r="N201" s="9"/>
      <c r="O201" s="10"/>
      <c r="P201" s="9"/>
      <c r="Q201" s="9"/>
      <c r="R201" s="10"/>
      <c r="S201" s="9">
        <v>3232000</v>
      </c>
      <c r="T201" s="9">
        <v>0</v>
      </c>
      <c r="U201" s="10">
        <f t="shared" si="42"/>
        <v>3232000</v>
      </c>
      <c r="V201" s="60"/>
      <c r="W201" s="60"/>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row>
    <row r="202" spans="1:132" s="2" customFormat="1" ht="12.75" customHeight="1" x14ac:dyDescent="0.25">
      <c r="A202" s="11"/>
      <c r="B202" s="11"/>
      <c r="C202" s="8"/>
      <c r="D202" s="17"/>
      <c r="E202" s="18"/>
      <c r="F202" s="12"/>
      <c r="G202" s="94"/>
      <c r="H202" s="95"/>
      <c r="I202" s="96"/>
      <c r="J202" s="97"/>
      <c r="K202" s="97"/>
      <c r="L202" s="98"/>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row>
    <row r="203" spans="1:132" s="34" customFormat="1" ht="18" x14ac:dyDescent="0.25">
      <c r="A203" s="20" t="s">
        <v>898</v>
      </c>
      <c r="B203" s="114" t="s">
        <v>342</v>
      </c>
      <c r="C203" s="114"/>
      <c r="D203" s="114"/>
      <c r="E203" s="114"/>
      <c r="F203" s="69" t="s">
        <v>166</v>
      </c>
    </row>
    <row r="204" spans="1:132" s="34" customFormat="1" ht="18" x14ac:dyDescent="0.25">
      <c r="A204" s="3" t="s">
        <v>2</v>
      </c>
      <c r="B204" s="3" t="s">
        <v>3</v>
      </c>
      <c r="C204" s="4" t="s">
        <v>824</v>
      </c>
      <c r="D204" s="4" t="s">
        <v>4</v>
      </c>
      <c r="E204" s="4" t="s">
        <v>148</v>
      </c>
      <c r="F204" s="4" t="s">
        <v>6</v>
      </c>
    </row>
    <row r="205" spans="1:132" s="34" customFormat="1" ht="18" x14ac:dyDescent="0.25">
      <c r="A205" s="13">
        <v>1</v>
      </c>
      <c r="B205" s="41">
        <v>1196460436</v>
      </c>
      <c r="C205" s="24">
        <v>42203400</v>
      </c>
      <c r="D205" s="25" t="s">
        <v>343</v>
      </c>
      <c r="E205" s="25" t="s">
        <v>344</v>
      </c>
      <c r="F205" s="24" t="s">
        <v>13</v>
      </c>
    </row>
    <row r="206" spans="1:132" s="34" customFormat="1" ht="18" x14ac:dyDescent="0.25">
      <c r="A206" s="13">
        <v>2</v>
      </c>
      <c r="B206" s="41">
        <v>1196490433</v>
      </c>
      <c r="C206" s="24">
        <v>42203400</v>
      </c>
      <c r="D206" s="25" t="s">
        <v>345</v>
      </c>
      <c r="E206" s="25" t="s">
        <v>346</v>
      </c>
      <c r="F206" s="24" t="s">
        <v>13</v>
      </c>
    </row>
    <row r="207" spans="1:132" s="34" customFormat="1" ht="18" x14ac:dyDescent="0.25">
      <c r="A207" s="13">
        <v>3</v>
      </c>
      <c r="B207" s="41">
        <v>1196490431</v>
      </c>
      <c r="C207" s="24">
        <v>42203400</v>
      </c>
      <c r="D207" s="25" t="s">
        <v>347</v>
      </c>
      <c r="E207" s="25" t="s">
        <v>348</v>
      </c>
      <c r="F207" s="24" t="s">
        <v>13</v>
      </c>
    </row>
    <row r="208" spans="1:132" s="2" customFormat="1" ht="12.75" customHeight="1" x14ac:dyDescent="0.25">
      <c r="A208" s="11"/>
      <c r="B208" s="11"/>
      <c r="C208" s="8"/>
      <c r="D208" s="17"/>
      <c r="E208" s="18"/>
      <c r="F208" s="12"/>
      <c r="G208" s="94"/>
      <c r="H208" s="95"/>
      <c r="I208" s="96"/>
      <c r="J208" s="97"/>
      <c r="K208" s="97"/>
      <c r="L208" s="98"/>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row>
    <row r="209" spans="1:132" s="34" customFormat="1" ht="13.5" customHeight="1" x14ac:dyDescent="0.25">
      <c r="A209" s="40" t="s">
        <v>899</v>
      </c>
      <c r="B209" s="114" t="s">
        <v>349</v>
      </c>
      <c r="C209" s="114"/>
      <c r="D209" s="114"/>
      <c r="E209" s="114"/>
      <c r="F209" s="69" t="s">
        <v>120</v>
      </c>
      <c r="G209" s="120" t="s">
        <v>1108</v>
      </c>
      <c r="H209" s="121"/>
      <c r="I209" s="122"/>
    </row>
    <row r="210" spans="1:132" s="34" customFormat="1" ht="27" x14ac:dyDescent="0.25">
      <c r="A210" s="3" t="s">
        <v>2</v>
      </c>
      <c r="B210" s="3" t="s">
        <v>3</v>
      </c>
      <c r="C210" s="4" t="s">
        <v>824</v>
      </c>
      <c r="D210" s="4" t="s">
        <v>4</v>
      </c>
      <c r="E210" s="4" t="s">
        <v>148</v>
      </c>
      <c r="F210" s="4" t="s">
        <v>6</v>
      </c>
      <c r="G210" s="5" t="s">
        <v>7</v>
      </c>
      <c r="H210" s="5" t="s">
        <v>8</v>
      </c>
      <c r="I210" s="5" t="s">
        <v>9</v>
      </c>
    </row>
    <row r="211" spans="1:132" s="34" customFormat="1" ht="18" x14ac:dyDescent="0.25">
      <c r="A211" s="13">
        <v>1</v>
      </c>
      <c r="B211" s="41">
        <v>1186220181</v>
      </c>
      <c r="C211" s="24">
        <v>42295433</v>
      </c>
      <c r="D211" s="24" t="s">
        <v>350</v>
      </c>
      <c r="E211" s="25" t="s">
        <v>351</v>
      </c>
      <c r="F211" s="24" t="s">
        <v>138</v>
      </c>
      <c r="G211" s="31">
        <v>195000</v>
      </c>
      <c r="H211" s="9">
        <f t="shared" ref="H211:H212" si="44">ROUND(G211*0.19,0)</f>
        <v>37050</v>
      </c>
      <c r="I211" s="10">
        <f t="shared" ref="I211:I212" si="45">+G211+H211</f>
        <v>232050</v>
      </c>
    </row>
    <row r="212" spans="1:132" s="34" customFormat="1" ht="18" x14ac:dyDescent="0.25">
      <c r="A212" s="13">
        <v>2</v>
      </c>
      <c r="B212" s="41">
        <v>1186290323</v>
      </c>
      <c r="C212" s="24">
        <v>42295433</v>
      </c>
      <c r="D212" s="24" t="s">
        <v>352</v>
      </c>
      <c r="E212" s="25" t="s">
        <v>353</v>
      </c>
      <c r="F212" s="24" t="s">
        <v>138</v>
      </c>
      <c r="G212" s="31">
        <v>195000</v>
      </c>
      <c r="H212" s="9">
        <f t="shared" si="44"/>
        <v>37050</v>
      </c>
      <c r="I212" s="10">
        <f t="shared" si="45"/>
        <v>232050</v>
      </c>
    </row>
    <row r="213" spans="1:132" s="2" customFormat="1" ht="12.75" customHeight="1" x14ac:dyDescent="0.25">
      <c r="A213" s="11"/>
      <c r="B213" s="11"/>
      <c r="C213" s="8"/>
      <c r="D213" s="17"/>
      <c r="E213" s="18"/>
      <c r="F213" s="12"/>
      <c r="G213" s="94"/>
      <c r="H213" s="95"/>
      <c r="I213" s="96"/>
      <c r="J213" s="97"/>
      <c r="K213" s="97"/>
      <c r="L213" s="98"/>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row>
    <row r="214" spans="1:132" s="34" customFormat="1" ht="13.5" customHeight="1" x14ac:dyDescent="0.25">
      <c r="A214" s="20" t="s">
        <v>900</v>
      </c>
      <c r="B214" s="114" t="s">
        <v>354</v>
      </c>
      <c r="C214" s="114"/>
      <c r="D214" s="114"/>
      <c r="E214" s="114"/>
      <c r="F214" s="69" t="s">
        <v>120</v>
      </c>
      <c r="G214" s="120" t="s">
        <v>1108</v>
      </c>
      <c r="H214" s="121"/>
      <c r="I214" s="122"/>
    </row>
    <row r="215" spans="1:132" s="34" customFormat="1" ht="38.25" customHeight="1" x14ac:dyDescent="0.25">
      <c r="A215" s="3" t="s">
        <v>2</v>
      </c>
      <c r="B215" s="3" t="s">
        <v>3</v>
      </c>
      <c r="C215" s="4" t="s">
        <v>824</v>
      </c>
      <c r="D215" s="4" t="s">
        <v>4</v>
      </c>
      <c r="E215" s="4" t="s">
        <v>148</v>
      </c>
      <c r="F215" s="4" t="s">
        <v>6</v>
      </c>
      <c r="G215" s="5" t="s">
        <v>7</v>
      </c>
      <c r="H215" s="5" t="s">
        <v>8</v>
      </c>
      <c r="I215" s="5" t="s">
        <v>9</v>
      </c>
    </row>
    <row r="216" spans="1:132" s="34" customFormat="1" ht="18" x14ac:dyDescent="0.25">
      <c r="A216" s="13">
        <v>1</v>
      </c>
      <c r="B216" s="11">
        <v>1196491207</v>
      </c>
      <c r="C216" s="12">
        <v>42295516</v>
      </c>
      <c r="D216" s="17" t="s">
        <v>355</v>
      </c>
      <c r="E216" s="18" t="s">
        <v>356</v>
      </c>
      <c r="F216" s="12" t="s">
        <v>138</v>
      </c>
      <c r="G216" s="9">
        <v>1060000</v>
      </c>
      <c r="H216" s="9">
        <v>0</v>
      </c>
      <c r="I216" s="10">
        <f t="shared" ref="I216:I218" si="46">+G216+H216</f>
        <v>1060000</v>
      </c>
    </row>
    <row r="217" spans="1:132" s="34" customFormat="1" ht="18" x14ac:dyDescent="0.25">
      <c r="A217" s="13">
        <v>2</v>
      </c>
      <c r="B217" s="11">
        <v>1196491336</v>
      </c>
      <c r="C217" s="12">
        <v>42295516</v>
      </c>
      <c r="D217" s="17" t="s">
        <v>357</v>
      </c>
      <c r="E217" s="18" t="s">
        <v>358</v>
      </c>
      <c r="F217" s="12" t="s">
        <v>138</v>
      </c>
      <c r="G217" s="9">
        <v>1060000</v>
      </c>
      <c r="H217" s="9">
        <v>0</v>
      </c>
      <c r="I217" s="10">
        <f t="shared" si="46"/>
        <v>1060000</v>
      </c>
    </row>
    <row r="218" spans="1:132" s="34" customFormat="1" ht="18" x14ac:dyDescent="0.25">
      <c r="A218" s="13">
        <v>3</v>
      </c>
      <c r="B218" s="11">
        <v>1196491337</v>
      </c>
      <c r="C218" s="12">
        <v>42295516</v>
      </c>
      <c r="D218" s="17" t="s">
        <v>359</v>
      </c>
      <c r="E218" s="18" t="s">
        <v>360</v>
      </c>
      <c r="F218" s="12" t="s">
        <v>138</v>
      </c>
      <c r="G218" s="9">
        <v>1060000</v>
      </c>
      <c r="H218" s="9">
        <v>0</v>
      </c>
      <c r="I218" s="10">
        <f t="shared" si="46"/>
        <v>1060000</v>
      </c>
    </row>
    <row r="219" spans="1:132" s="105" customFormat="1" ht="15" customHeight="1" x14ac:dyDescent="0.25">
      <c r="A219" s="61"/>
      <c r="B219" s="6"/>
      <c r="C219" s="62"/>
      <c r="D219" s="62"/>
      <c r="E219" s="62"/>
      <c r="F219" s="62"/>
      <c r="G219" s="65"/>
      <c r="H219" s="65"/>
      <c r="I219" s="66"/>
    </row>
    <row r="220" spans="1:132" s="34" customFormat="1" ht="13.5" customHeight="1" x14ac:dyDescent="0.25">
      <c r="A220" s="20" t="s">
        <v>901</v>
      </c>
      <c r="B220" s="114" t="s">
        <v>362</v>
      </c>
      <c r="C220" s="114"/>
      <c r="D220" s="114"/>
      <c r="E220" s="114"/>
      <c r="F220" s="69" t="s">
        <v>329</v>
      </c>
      <c r="G220" s="120" t="s">
        <v>1105</v>
      </c>
      <c r="H220" s="121"/>
      <c r="I220" s="122"/>
    </row>
    <row r="221" spans="1:132" s="34" customFormat="1" ht="27" x14ac:dyDescent="0.25">
      <c r="A221" s="3" t="s">
        <v>2</v>
      </c>
      <c r="B221" s="3" t="s">
        <v>3</v>
      </c>
      <c r="C221" s="4" t="s">
        <v>824</v>
      </c>
      <c r="D221" s="4" t="s">
        <v>4</v>
      </c>
      <c r="E221" s="4" t="s">
        <v>148</v>
      </c>
      <c r="F221" s="4" t="s">
        <v>6</v>
      </c>
      <c r="G221" s="5" t="s">
        <v>7</v>
      </c>
      <c r="H221" s="5" t="s">
        <v>8</v>
      </c>
      <c r="I221" s="5" t="s">
        <v>9</v>
      </c>
    </row>
    <row r="222" spans="1:132" s="34" customFormat="1" ht="27" x14ac:dyDescent="0.25">
      <c r="A222" s="13">
        <v>1</v>
      </c>
      <c r="B222" s="11">
        <v>1198010021</v>
      </c>
      <c r="C222" s="12" t="s">
        <v>867</v>
      </c>
      <c r="D222" s="17" t="s">
        <v>363</v>
      </c>
      <c r="E222" s="18" t="s">
        <v>364</v>
      </c>
      <c r="F222" s="12" t="s">
        <v>10</v>
      </c>
      <c r="G222" s="31">
        <v>620000</v>
      </c>
      <c r="H222" s="9">
        <f t="shared" ref="H222:H223" si="47">ROUND(G222*0.19,0)</f>
        <v>117800</v>
      </c>
      <c r="I222" s="10">
        <f t="shared" ref="I222:I223" si="48">+G222+H222</f>
        <v>737800</v>
      </c>
    </row>
    <row r="223" spans="1:132" s="34" customFormat="1" ht="18" x14ac:dyDescent="0.25">
      <c r="A223" s="13">
        <v>2</v>
      </c>
      <c r="B223" s="11">
        <v>1198010019</v>
      </c>
      <c r="C223" s="12">
        <v>42294213</v>
      </c>
      <c r="D223" s="17" t="s">
        <v>365</v>
      </c>
      <c r="E223" s="18" t="s">
        <v>366</v>
      </c>
      <c r="F223" s="12" t="s">
        <v>10</v>
      </c>
      <c r="G223" s="31">
        <v>795400</v>
      </c>
      <c r="H223" s="9">
        <f t="shared" si="47"/>
        <v>151126</v>
      </c>
      <c r="I223" s="10">
        <f t="shared" si="48"/>
        <v>946526</v>
      </c>
    </row>
    <row r="224" spans="1:132" s="105" customFormat="1" ht="13.5" customHeight="1" x14ac:dyDescent="0.25">
      <c r="A224" s="61"/>
      <c r="B224" s="6"/>
      <c r="C224" s="62"/>
      <c r="D224" s="62"/>
      <c r="E224" s="62"/>
      <c r="F224" s="62"/>
      <c r="G224" s="63"/>
      <c r="H224" s="70"/>
      <c r="I224" s="67"/>
    </row>
    <row r="225" spans="1:12" s="34" customFormat="1" ht="15.75" customHeight="1" x14ac:dyDescent="0.25">
      <c r="A225" s="20" t="s">
        <v>902</v>
      </c>
      <c r="B225" s="114" t="s">
        <v>367</v>
      </c>
      <c r="C225" s="114"/>
      <c r="D225" s="114"/>
      <c r="E225" s="114"/>
      <c r="F225" s="69" t="s">
        <v>329</v>
      </c>
      <c r="G225" s="120" t="s">
        <v>1121</v>
      </c>
      <c r="H225" s="121"/>
      <c r="I225" s="122"/>
    </row>
    <row r="226" spans="1:12" s="34" customFormat="1" ht="27" x14ac:dyDescent="0.25">
      <c r="A226" s="3" t="s">
        <v>2</v>
      </c>
      <c r="B226" s="3" t="s">
        <v>3</v>
      </c>
      <c r="C226" s="4" t="s">
        <v>824</v>
      </c>
      <c r="D226" s="4" t="s">
        <v>4</v>
      </c>
      <c r="E226" s="4" t="s">
        <v>148</v>
      </c>
      <c r="F226" s="4" t="s">
        <v>6</v>
      </c>
      <c r="G226" s="5" t="s">
        <v>7</v>
      </c>
      <c r="H226" s="5" t="s">
        <v>8</v>
      </c>
      <c r="I226" s="5" t="s">
        <v>9</v>
      </c>
    </row>
    <row r="227" spans="1:12" s="34" customFormat="1" ht="18" x14ac:dyDescent="0.25">
      <c r="A227" s="13">
        <v>1</v>
      </c>
      <c r="B227" s="11">
        <v>1196490743</v>
      </c>
      <c r="C227" s="32">
        <v>42143102</v>
      </c>
      <c r="D227" s="17" t="s">
        <v>368</v>
      </c>
      <c r="E227" s="18" t="s">
        <v>369</v>
      </c>
      <c r="F227" s="12" t="s">
        <v>10</v>
      </c>
      <c r="G227" s="9">
        <v>605000</v>
      </c>
      <c r="H227" s="9">
        <f t="shared" ref="H227:H231" si="49">ROUND(G227*0.19,0)</f>
        <v>114950</v>
      </c>
      <c r="I227" s="10">
        <f>+G227+H227</f>
        <v>719950</v>
      </c>
    </row>
    <row r="228" spans="1:12" s="34" customFormat="1" ht="18" x14ac:dyDescent="0.25">
      <c r="A228" s="13">
        <v>2</v>
      </c>
      <c r="B228" s="11">
        <v>1196490741</v>
      </c>
      <c r="C228" s="32">
        <v>42143102</v>
      </c>
      <c r="D228" s="17" t="s">
        <v>370</v>
      </c>
      <c r="E228" s="18" t="s">
        <v>371</v>
      </c>
      <c r="F228" s="12" t="s">
        <v>10</v>
      </c>
      <c r="G228" s="9">
        <v>334400</v>
      </c>
      <c r="H228" s="9">
        <f t="shared" si="49"/>
        <v>63536</v>
      </c>
      <c r="I228" s="10">
        <f t="shared" ref="I228:I231" si="50">+G228+H228</f>
        <v>397936</v>
      </c>
    </row>
    <row r="229" spans="1:12" s="34" customFormat="1" ht="18" x14ac:dyDescent="0.25">
      <c r="A229" s="13">
        <v>3</v>
      </c>
      <c r="B229" s="11">
        <v>1196490740</v>
      </c>
      <c r="C229" s="32">
        <v>42143102</v>
      </c>
      <c r="D229" s="17" t="s">
        <v>372</v>
      </c>
      <c r="E229" s="18" t="s">
        <v>373</v>
      </c>
      <c r="F229" s="12" t="s">
        <v>10</v>
      </c>
      <c r="G229" s="9">
        <v>334400</v>
      </c>
      <c r="H229" s="9">
        <f t="shared" si="49"/>
        <v>63536</v>
      </c>
      <c r="I229" s="10">
        <f t="shared" si="50"/>
        <v>397936</v>
      </c>
    </row>
    <row r="230" spans="1:12" s="34" customFormat="1" ht="54" x14ac:dyDescent="0.25">
      <c r="A230" s="13">
        <v>4</v>
      </c>
      <c r="B230" s="11">
        <v>1196491241</v>
      </c>
      <c r="C230" s="32">
        <v>42143102</v>
      </c>
      <c r="D230" s="17" t="s">
        <v>374</v>
      </c>
      <c r="E230" s="18" t="s">
        <v>375</v>
      </c>
      <c r="F230" s="12" t="s">
        <v>10</v>
      </c>
      <c r="G230" s="9">
        <v>242000</v>
      </c>
      <c r="H230" s="9">
        <f t="shared" si="49"/>
        <v>45980</v>
      </c>
      <c r="I230" s="10">
        <f t="shared" si="50"/>
        <v>287980</v>
      </c>
    </row>
    <row r="231" spans="1:12" s="34" customFormat="1" ht="18" x14ac:dyDescent="0.25">
      <c r="A231" s="13">
        <v>5</v>
      </c>
      <c r="B231" s="11">
        <v>1196490742</v>
      </c>
      <c r="C231" s="32">
        <v>42143106</v>
      </c>
      <c r="D231" s="17" t="s">
        <v>376</v>
      </c>
      <c r="E231" s="18" t="s">
        <v>377</v>
      </c>
      <c r="F231" s="12" t="s">
        <v>10</v>
      </c>
      <c r="G231" s="9">
        <v>334400</v>
      </c>
      <c r="H231" s="9">
        <f t="shared" si="49"/>
        <v>63536</v>
      </c>
      <c r="I231" s="10">
        <f t="shared" si="50"/>
        <v>397936</v>
      </c>
    </row>
    <row r="232" spans="1:12" s="64" customFormat="1" x14ac:dyDescent="0.25">
      <c r="A232" s="61"/>
      <c r="B232" s="6"/>
      <c r="C232" s="62"/>
      <c r="D232" s="62"/>
      <c r="E232" s="62"/>
      <c r="F232" s="62"/>
      <c r="G232" s="65"/>
      <c r="H232" s="65"/>
      <c r="I232" s="66"/>
    </row>
    <row r="233" spans="1:12" s="34" customFormat="1" ht="13.5" customHeight="1" x14ac:dyDescent="0.25">
      <c r="A233" s="20" t="s">
        <v>903</v>
      </c>
      <c r="B233" s="114" t="s">
        <v>378</v>
      </c>
      <c r="C233" s="114"/>
      <c r="D233" s="114"/>
      <c r="E233" s="114"/>
      <c r="F233" s="69" t="s">
        <v>329</v>
      </c>
    </row>
    <row r="234" spans="1:12" s="34" customFormat="1" ht="18" x14ac:dyDescent="0.25">
      <c r="A234" s="3" t="s">
        <v>2</v>
      </c>
      <c r="B234" s="3" t="s">
        <v>3</v>
      </c>
      <c r="C234" s="4" t="s">
        <v>824</v>
      </c>
      <c r="D234" s="4" t="s">
        <v>4</v>
      </c>
      <c r="E234" s="4" t="s">
        <v>148</v>
      </c>
      <c r="F234" s="4" t="s">
        <v>6</v>
      </c>
    </row>
    <row r="235" spans="1:12" s="34" customFormat="1" ht="18" x14ac:dyDescent="0.25">
      <c r="A235" s="13">
        <v>1</v>
      </c>
      <c r="B235" s="11">
        <v>1199020183</v>
      </c>
      <c r="C235" s="12">
        <v>42293902</v>
      </c>
      <c r="D235" s="17" t="s">
        <v>379</v>
      </c>
      <c r="E235" s="18" t="s">
        <v>380</v>
      </c>
      <c r="F235" s="12" t="s">
        <v>10</v>
      </c>
    </row>
    <row r="236" spans="1:12" s="34" customFormat="1" ht="18" x14ac:dyDescent="0.25">
      <c r="A236" s="13">
        <v>2</v>
      </c>
      <c r="B236" s="11">
        <v>1199020189</v>
      </c>
      <c r="C236" s="32">
        <v>42143102</v>
      </c>
      <c r="D236" s="17" t="s">
        <v>381</v>
      </c>
      <c r="E236" s="18" t="s">
        <v>382</v>
      </c>
      <c r="F236" s="12" t="s">
        <v>10</v>
      </c>
    </row>
    <row r="237" spans="1:12" s="34" customFormat="1" ht="18" x14ac:dyDescent="0.25">
      <c r="A237" s="13">
        <v>3</v>
      </c>
      <c r="B237" s="11">
        <v>1199020190</v>
      </c>
      <c r="C237" s="32">
        <v>42143106</v>
      </c>
      <c r="D237" s="17" t="s">
        <v>383</v>
      </c>
      <c r="E237" s="18" t="s">
        <v>384</v>
      </c>
      <c r="F237" s="12" t="s">
        <v>10</v>
      </c>
    </row>
    <row r="238" spans="1:12" s="64" customFormat="1" x14ac:dyDescent="0.25">
      <c r="A238" s="61"/>
      <c r="B238" s="6"/>
      <c r="C238" s="62"/>
      <c r="D238" s="62"/>
      <c r="E238" s="62"/>
      <c r="F238" s="62"/>
    </row>
    <row r="239" spans="1:12" s="34" customFormat="1" ht="13.5" customHeight="1" x14ac:dyDescent="0.25">
      <c r="A239" s="20" t="s">
        <v>904</v>
      </c>
      <c r="B239" s="114" t="s">
        <v>385</v>
      </c>
      <c r="C239" s="114"/>
      <c r="D239" s="114"/>
      <c r="E239" s="114"/>
      <c r="F239" s="69" t="s">
        <v>329</v>
      </c>
      <c r="G239" s="120" t="s">
        <v>1121</v>
      </c>
      <c r="H239" s="121"/>
      <c r="I239" s="122"/>
      <c r="J239" s="120" t="s">
        <v>1118</v>
      </c>
      <c r="K239" s="121"/>
      <c r="L239" s="122"/>
    </row>
    <row r="240" spans="1:12" s="34" customFormat="1" ht="27" x14ac:dyDescent="0.25">
      <c r="A240" s="3" t="s">
        <v>2</v>
      </c>
      <c r="B240" s="3" t="s">
        <v>3</v>
      </c>
      <c r="C240" s="4" t="s">
        <v>824</v>
      </c>
      <c r="D240" s="4" t="s">
        <v>4</v>
      </c>
      <c r="E240" s="4" t="s">
        <v>148</v>
      </c>
      <c r="F240" s="4" t="s">
        <v>6</v>
      </c>
      <c r="G240" s="5" t="s">
        <v>7</v>
      </c>
      <c r="H240" s="5" t="s">
        <v>8</v>
      </c>
      <c r="I240" s="5" t="s">
        <v>9</v>
      </c>
      <c r="J240" s="5" t="s">
        <v>7</v>
      </c>
      <c r="K240" s="5" t="s">
        <v>8</v>
      </c>
      <c r="L240" s="5" t="s">
        <v>9</v>
      </c>
    </row>
    <row r="241" spans="1:17" s="34" customFormat="1" ht="27" x14ac:dyDescent="0.25">
      <c r="A241" s="13">
        <v>1</v>
      </c>
      <c r="B241" s="11">
        <v>1199020191</v>
      </c>
      <c r="C241" s="12">
        <v>42293902</v>
      </c>
      <c r="D241" s="17" t="s">
        <v>386</v>
      </c>
      <c r="E241" s="18" t="s">
        <v>387</v>
      </c>
      <c r="F241" s="12" t="s">
        <v>10</v>
      </c>
      <c r="G241" s="9">
        <v>53000</v>
      </c>
      <c r="H241" s="9">
        <v>0</v>
      </c>
      <c r="I241" s="10">
        <f t="shared" ref="I241:I249" si="51">+G241+H241</f>
        <v>53000</v>
      </c>
      <c r="J241" s="9">
        <f>447000/5</f>
        <v>89400</v>
      </c>
      <c r="K241" s="9">
        <v>0</v>
      </c>
      <c r="L241" s="10">
        <f t="shared" ref="L241:L244" si="52">+J241+K241</f>
        <v>89400</v>
      </c>
    </row>
    <row r="242" spans="1:17" s="34" customFormat="1" ht="36" x14ac:dyDescent="0.25">
      <c r="A242" s="13">
        <v>2</v>
      </c>
      <c r="B242" s="11">
        <v>1199020193</v>
      </c>
      <c r="C242" s="12">
        <v>42293902</v>
      </c>
      <c r="D242" s="17" t="s">
        <v>388</v>
      </c>
      <c r="E242" s="18" t="s">
        <v>389</v>
      </c>
      <c r="F242" s="12" t="s">
        <v>10</v>
      </c>
      <c r="G242" s="9">
        <v>53000</v>
      </c>
      <c r="H242" s="9">
        <v>0</v>
      </c>
      <c r="I242" s="10">
        <f t="shared" si="51"/>
        <v>53000</v>
      </c>
      <c r="J242" s="9"/>
      <c r="K242" s="9"/>
      <c r="L242" s="10"/>
    </row>
    <row r="243" spans="1:17" s="34" customFormat="1" ht="36" x14ac:dyDescent="0.25">
      <c r="A243" s="11">
        <v>3</v>
      </c>
      <c r="B243" s="11">
        <v>1199020194</v>
      </c>
      <c r="C243" s="12">
        <v>42293902</v>
      </c>
      <c r="D243" s="17" t="s">
        <v>390</v>
      </c>
      <c r="E243" s="18" t="s">
        <v>391</v>
      </c>
      <c r="F243" s="12" t="s">
        <v>10</v>
      </c>
      <c r="G243" s="9">
        <v>53000</v>
      </c>
      <c r="H243" s="9">
        <v>0</v>
      </c>
      <c r="I243" s="10">
        <f t="shared" si="51"/>
        <v>53000</v>
      </c>
      <c r="J243" s="9"/>
      <c r="K243" s="9"/>
      <c r="L243" s="10"/>
    </row>
    <row r="244" spans="1:17" s="34" customFormat="1" ht="27" x14ac:dyDescent="0.25">
      <c r="A244" s="11">
        <v>4</v>
      </c>
      <c r="B244" s="11">
        <v>1199020195</v>
      </c>
      <c r="C244" s="12">
        <v>42293902</v>
      </c>
      <c r="D244" s="17" t="s">
        <v>392</v>
      </c>
      <c r="E244" s="17" t="s">
        <v>392</v>
      </c>
      <c r="F244" s="12" t="s">
        <v>10</v>
      </c>
      <c r="G244" s="9">
        <v>53000</v>
      </c>
      <c r="H244" s="9">
        <v>0</v>
      </c>
      <c r="I244" s="10">
        <f t="shared" si="51"/>
        <v>53000</v>
      </c>
      <c r="J244" s="9">
        <f>447000/5</f>
        <v>89400</v>
      </c>
      <c r="K244" s="9">
        <v>0</v>
      </c>
      <c r="L244" s="10">
        <f t="shared" si="52"/>
        <v>89400</v>
      </c>
    </row>
    <row r="245" spans="1:17" s="34" customFormat="1" ht="18" x14ac:dyDescent="0.25">
      <c r="A245" s="11">
        <v>5</v>
      </c>
      <c r="B245" s="11">
        <v>1199020196</v>
      </c>
      <c r="C245" s="12">
        <v>42293902</v>
      </c>
      <c r="D245" s="17" t="s">
        <v>393</v>
      </c>
      <c r="E245" s="17" t="s">
        <v>393</v>
      </c>
      <c r="F245" s="12" t="s">
        <v>10</v>
      </c>
      <c r="G245" s="9">
        <v>53000</v>
      </c>
      <c r="H245" s="9">
        <v>0</v>
      </c>
      <c r="I245" s="10">
        <f t="shared" si="51"/>
        <v>53000</v>
      </c>
      <c r="J245" s="9"/>
      <c r="K245" s="9"/>
      <c r="L245" s="10"/>
    </row>
    <row r="246" spans="1:17" s="34" customFormat="1" ht="18" x14ac:dyDescent="0.25">
      <c r="A246" s="11">
        <v>6</v>
      </c>
      <c r="B246" s="11">
        <v>1199020197</v>
      </c>
      <c r="C246" s="12">
        <v>42293902</v>
      </c>
      <c r="D246" s="17" t="s">
        <v>394</v>
      </c>
      <c r="E246" s="17" t="s">
        <v>394</v>
      </c>
      <c r="F246" s="12" t="s">
        <v>10</v>
      </c>
      <c r="G246" s="9">
        <v>53000</v>
      </c>
      <c r="H246" s="9">
        <v>0</v>
      </c>
      <c r="I246" s="10">
        <f t="shared" si="51"/>
        <v>53000</v>
      </c>
      <c r="J246" s="9"/>
      <c r="K246" s="9"/>
      <c r="L246" s="10"/>
    </row>
    <row r="247" spans="1:17" s="34" customFormat="1" ht="117" x14ac:dyDescent="0.25">
      <c r="A247" s="11">
        <v>7</v>
      </c>
      <c r="B247" s="16" t="s">
        <v>395</v>
      </c>
      <c r="C247" s="12">
        <v>42293902</v>
      </c>
      <c r="D247" s="17" t="s">
        <v>396</v>
      </c>
      <c r="E247" s="17" t="s">
        <v>396</v>
      </c>
      <c r="F247" s="12" t="s">
        <v>10</v>
      </c>
      <c r="G247" s="9">
        <v>130000</v>
      </c>
      <c r="H247" s="9">
        <v>0</v>
      </c>
      <c r="I247" s="10">
        <f t="shared" si="51"/>
        <v>130000</v>
      </c>
      <c r="J247" s="9"/>
      <c r="K247" s="9"/>
      <c r="L247" s="10"/>
    </row>
    <row r="248" spans="1:17" s="34" customFormat="1" ht="117" x14ac:dyDescent="0.25">
      <c r="A248" s="11">
        <v>8</v>
      </c>
      <c r="B248" s="11">
        <v>1199020198</v>
      </c>
      <c r="C248" s="12">
        <v>42293902</v>
      </c>
      <c r="D248" s="17" t="s">
        <v>397</v>
      </c>
      <c r="E248" s="17" t="s">
        <v>398</v>
      </c>
      <c r="F248" s="12" t="s">
        <v>10</v>
      </c>
      <c r="G248" s="9">
        <v>130000</v>
      </c>
      <c r="H248" s="9">
        <v>0</v>
      </c>
      <c r="I248" s="10">
        <f t="shared" si="51"/>
        <v>130000</v>
      </c>
      <c r="J248" s="9"/>
      <c r="K248" s="9"/>
      <c r="L248" s="10"/>
    </row>
    <row r="249" spans="1:17" s="34" customFormat="1" ht="38.25" x14ac:dyDescent="0.25">
      <c r="A249" s="13">
        <v>9</v>
      </c>
      <c r="B249" s="11">
        <v>1196491383</v>
      </c>
      <c r="C249" s="12">
        <v>42293902</v>
      </c>
      <c r="D249" s="108" t="s">
        <v>965</v>
      </c>
      <c r="E249" s="108" t="s">
        <v>1131</v>
      </c>
      <c r="F249" s="12" t="s">
        <v>10</v>
      </c>
      <c r="G249" s="9">
        <v>53000</v>
      </c>
      <c r="H249" s="9">
        <v>0</v>
      </c>
      <c r="I249" s="10">
        <f t="shared" si="51"/>
        <v>53000</v>
      </c>
      <c r="J249" s="9"/>
      <c r="K249" s="9"/>
      <c r="L249" s="10"/>
    </row>
    <row r="250" spans="1:17" s="105" customFormat="1" ht="13.5" customHeight="1" x14ac:dyDescent="0.25">
      <c r="A250" s="61"/>
      <c r="B250" s="6"/>
      <c r="C250" s="62"/>
      <c r="D250" s="62"/>
      <c r="E250" s="62"/>
      <c r="F250" s="62"/>
      <c r="G250" s="65"/>
      <c r="H250" s="65"/>
      <c r="I250" s="66"/>
      <c r="J250" s="65"/>
      <c r="K250" s="65"/>
      <c r="L250" s="66"/>
    </row>
    <row r="251" spans="1:17" s="34" customFormat="1" ht="13.5" customHeight="1" x14ac:dyDescent="0.25">
      <c r="A251" s="20" t="s">
        <v>905</v>
      </c>
      <c r="B251" s="114" t="s">
        <v>399</v>
      </c>
      <c r="C251" s="114"/>
      <c r="D251" s="114"/>
      <c r="E251" s="114"/>
      <c r="F251" s="69" t="s">
        <v>121</v>
      </c>
      <c r="G251" s="120" t="s">
        <v>1097</v>
      </c>
      <c r="H251" s="121"/>
      <c r="I251" s="122"/>
      <c r="J251" s="120" t="s">
        <v>1112</v>
      </c>
      <c r="K251" s="121"/>
      <c r="L251" s="122"/>
      <c r="M251" s="117" t="s">
        <v>1139</v>
      </c>
      <c r="N251" s="118"/>
      <c r="O251" s="119"/>
    </row>
    <row r="252" spans="1:17" s="34" customFormat="1" ht="27" x14ac:dyDescent="0.25">
      <c r="A252" s="3" t="s">
        <v>2</v>
      </c>
      <c r="B252" s="3" t="s">
        <v>3</v>
      </c>
      <c r="C252" s="4" t="s">
        <v>824</v>
      </c>
      <c r="D252" s="4" t="s">
        <v>4</v>
      </c>
      <c r="E252" s="4" t="s">
        <v>148</v>
      </c>
      <c r="F252" s="4" t="s">
        <v>6</v>
      </c>
      <c r="G252" s="5" t="s">
        <v>7</v>
      </c>
      <c r="H252" s="5" t="s">
        <v>8</v>
      </c>
      <c r="I252" s="5" t="s">
        <v>9</v>
      </c>
      <c r="J252" s="5" t="s">
        <v>7</v>
      </c>
      <c r="K252" s="5" t="s">
        <v>8</v>
      </c>
      <c r="L252" s="5" t="s">
        <v>9</v>
      </c>
      <c r="M252" s="5" t="s">
        <v>7</v>
      </c>
      <c r="N252" s="5" t="s">
        <v>8</v>
      </c>
      <c r="O252" s="5" t="s">
        <v>9</v>
      </c>
    </row>
    <row r="253" spans="1:17" s="34" customFormat="1" ht="36" x14ac:dyDescent="0.25">
      <c r="A253" s="13">
        <v>1</v>
      </c>
      <c r="B253" s="11">
        <v>1186220096</v>
      </c>
      <c r="C253" s="12">
        <v>42221614</v>
      </c>
      <c r="D253" s="17" t="s">
        <v>400</v>
      </c>
      <c r="E253" s="18" t="s">
        <v>401</v>
      </c>
      <c r="F253" s="12" t="s">
        <v>10</v>
      </c>
      <c r="G253" s="9">
        <v>139030</v>
      </c>
      <c r="H253" s="9">
        <v>0</v>
      </c>
      <c r="I253" s="10">
        <f>+G253+H253</f>
        <v>139030</v>
      </c>
      <c r="J253" s="9">
        <v>129500</v>
      </c>
      <c r="K253" s="9">
        <v>0</v>
      </c>
      <c r="L253" s="10">
        <f>+J253+K253</f>
        <v>129500</v>
      </c>
      <c r="M253" s="9">
        <v>92500</v>
      </c>
      <c r="N253" s="9">
        <v>0</v>
      </c>
      <c r="O253" s="10">
        <f>+M253+N253</f>
        <v>92500</v>
      </c>
      <c r="P253" s="104"/>
      <c r="Q253" s="104"/>
    </row>
    <row r="254" spans="1:17" s="34" customFormat="1" ht="117" x14ac:dyDescent="0.25">
      <c r="A254" s="13">
        <v>2</v>
      </c>
      <c r="B254" s="11">
        <v>1196410675</v>
      </c>
      <c r="C254" s="12">
        <v>42221614</v>
      </c>
      <c r="D254" s="17" t="s">
        <v>402</v>
      </c>
      <c r="E254" s="18" t="s">
        <v>403</v>
      </c>
      <c r="F254" s="12" t="s">
        <v>10</v>
      </c>
      <c r="G254" s="9"/>
      <c r="H254" s="9"/>
      <c r="I254" s="10"/>
      <c r="J254" s="9">
        <v>106400</v>
      </c>
      <c r="K254" s="9">
        <v>0</v>
      </c>
      <c r="L254" s="10">
        <f>+J254+K254</f>
        <v>106400</v>
      </c>
      <c r="M254" s="9">
        <v>80000</v>
      </c>
      <c r="N254" s="9">
        <v>0</v>
      </c>
      <c r="O254" s="10">
        <f>+M254+N254</f>
        <v>80000</v>
      </c>
      <c r="P254" s="104"/>
      <c r="Q254" s="104"/>
    </row>
    <row r="255" spans="1:17" s="34" customFormat="1" ht="45" x14ac:dyDescent="0.25">
      <c r="A255" s="13">
        <v>3</v>
      </c>
      <c r="B255" s="11">
        <v>1196410660</v>
      </c>
      <c r="C255" s="12">
        <v>42221614</v>
      </c>
      <c r="D255" s="17" t="s">
        <v>404</v>
      </c>
      <c r="E255" s="18" t="s">
        <v>405</v>
      </c>
      <c r="F255" s="12" t="s">
        <v>10</v>
      </c>
      <c r="G255" s="9">
        <v>161470</v>
      </c>
      <c r="H255" s="9">
        <v>0</v>
      </c>
      <c r="I255" s="10">
        <f>+G255+H255</f>
        <v>161470</v>
      </c>
      <c r="J255" s="9">
        <v>182000</v>
      </c>
      <c r="K255" s="9">
        <v>0</v>
      </c>
      <c r="L255" s="10">
        <f>+J255+K255</f>
        <v>182000</v>
      </c>
      <c r="M255" s="9">
        <v>105000</v>
      </c>
      <c r="N255" s="9">
        <v>0</v>
      </c>
      <c r="O255" s="10">
        <f>+M255+N255</f>
        <v>105000</v>
      </c>
      <c r="P255" s="104"/>
      <c r="Q255" s="104"/>
    </row>
    <row r="256" spans="1:17" s="34" customFormat="1" ht="45" x14ac:dyDescent="0.25">
      <c r="A256" s="13">
        <v>4</v>
      </c>
      <c r="B256" s="11">
        <v>1196410656</v>
      </c>
      <c r="C256" s="12">
        <v>42221614</v>
      </c>
      <c r="D256" s="17" t="s">
        <v>406</v>
      </c>
      <c r="E256" s="18" t="s">
        <v>407</v>
      </c>
      <c r="F256" s="12" t="s">
        <v>10</v>
      </c>
      <c r="G256" s="9">
        <v>161470</v>
      </c>
      <c r="H256" s="9">
        <v>0</v>
      </c>
      <c r="I256" s="10">
        <f>+G256+H256</f>
        <v>161470</v>
      </c>
      <c r="J256" s="9">
        <v>147000</v>
      </c>
      <c r="K256" s="9">
        <v>0</v>
      </c>
      <c r="L256" s="10">
        <f>+J256+K256</f>
        <v>147000</v>
      </c>
      <c r="M256" s="9">
        <v>105000</v>
      </c>
      <c r="N256" s="9">
        <v>0</v>
      </c>
      <c r="O256" s="10">
        <f>+M256+N256</f>
        <v>105000</v>
      </c>
      <c r="P256" s="104"/>
      <c r="Q256" s="104"/>
    </row>
    <row r="257" spans="1:29" s="34" customFormat="1" ht="45" x14ac:dyDescent="0.25">
      <c r="A257" s="13">
        <v>5</v>
      </c>
      <c r="B257" s="11">
        <v>1196410068</v>
      </c>
      <c r="C257" s="12">
        <v>42221614</v>
      </c>
      <c r="D257" s="17" t="s">
        <v>408</v>
      </c>
      <c r="E257" s="18" t="s">
        <v>409</v>
      </c>
      <c r="F257" s="12" t="s">
        <v>10</v>
      </c>
      <c r="G257" s="9">
        <v>168120</v>
      </c>
      <c r="H257" s="9">
        <v>0</v>
      </c>
      <c r="I257" s="10">
        <f t="shared" ref="I257:I258" si="53">+G257+H257</f>
        <v>168120</v>
      </c>
      <c r="J257" s="9">
        <v>182000</v>
      </c>
      <c r="K257" s="9">
        <v>0</v>
      </c>
      <c r="L257" s="10">
        <f t="shared" ref="L257:L258" si="54">+J257+K257</f>
        <v>182000</v>
      </c>
      <c r="M257" s="9">
        <v>130000</v>
      </c>
      <c r="N257" s="9">
        <v>0</v>
      </c>
      <c r="O257" s="10">
        <f t="shared" ref="O257:O258" si="55">+M257+N257</f>
        <v>130000</v>
      </c>
      <c r="P257" s="104"/>
      <c r="Q257" s="104"/>
    </row>
    <row r="258" spans="1:29" s="34" customFormat="1" ht="45" x14ac:dyDescent="0.25">
      <c r="A258" s="13">
        <v>6</v>
      </c>
      <c r="B258" s="11">
        <v>1196410067</v>
      </c>
      <c r="C258" s="12">
        <v>42221614</v>
      </c>
      <c r="D258" s="17" t="s">
        <v>410</v>
      </c>
      <c r="E258" s="18" t="s">
        <v>411</v>
      </c>
      <c r="F258" s="12" t="s">
        <v>10</v>
      </c>
      <c r="G258" s="9">
        <v>168120</v>
      </c>
      <c r="H258" s="9">
        <v>0</v>
      </c>
      <c r="I258" s="10">
        <f t="shared" si="53"/>
        <v>168120</v>
      </c>
      <c r="J258" s="9">
        <v>182000</v>
      </c>
      <c r="K258" s="9">
        <v>0</v>
      </c>
      <c r="L258" s="10">
        <f t="shared" si="54"/>
        <v>182000</v>
      </c>
      <c r="M258" s="9">
        <v>130000</v>
      </c>
      <c r="N258" s="9">
        <v>0</v>
      </c>
      <c r="O258" s="10">
        <f t="shared" si="55"/>
        <v>130000</v>
      </c>
      <c r="P258" s="104"/>
      <c r="Q258" s="104"/>
    </row>
    <row r="259" spans="1:29" s="64" customFormat="1" ht="15" customHeight="1" x14ac:dyDescent="0.25">
      <c r="A259" s="61"/>
      <c r="B259" s="6"/>
      <c r="C259" s="62"/>
      <c r="D259" s="62"/>
      <c r="E259" s="62"/>
      <c r="F259" s="62"/>
      <c r="G259" s="63"/>
      <c r="H259" s="70"/>
      <c r="I259" s="106"/>
      <c r="J259" s="63"/>
      <c r="K259" s="70"/>
      <c r="L259" s="106"/>
      <c r="M259" s="63"/>
      <c r="N259" s="70"/>
      <c r="O259" s="106"/>
    </row>
    <row r="260" spans="1:29" s="34" customFormat="1" ht="13.5" customHeight="1" x14ac:dyDescent="0.25">
      <c r="A260" s="20" t="s">
        <v>906</v>
      </c>
      <c r="B260" s="114" t="s">
        <v>412</v>
      </c>
      <c r="C260" s="114"/>
      <c r="D260" s="114"/>
      <c r="E260" s="114"/>
      <c r="F260" s="69" t="s">
        <v>121</v>
      </c>
      <c r="G260" s="120" t="s">
        <v>1102</v>
      </c>
      <c r="H260" s="121"/>
      <c r="I260" s="122"/>
      <c r="J260" s="120" t="s">
        <v>1120</v>
      </c>
      <c r="K260" s="121"/>
      <c r="L260" s="122"/>
      <c r="M260" s="117" t="s">
        <v>1137</v>
      </c>
      <c r="N260" s="118"/>
      <c r="O260" s="119"/>
      <c r="P260" s="117" t="s">
        <v>1118</v>
      </c>
      <c r="Q260" s="118"/>
      <c r="R260" s="119"/>
      <c r="S260" s="117" t="s">
        <v>1135</v>
      </c>
      <c r="T260" s="118"/>
      <c r="U260" s="119"/>
      <c r="V260" s="117" t="s">
        <v>1136</v>
      </c>
      <c r="W260" s="118"/>
      <c r="X260" s="119"/>
      <c r="Y260" s="117" t="s">
        <v>1124</v>
      </c>
      <c r="Z260" s="118"/>
      <c r="AA260" s="119"/>
    </row>
    <row r="261" spans="1:29" s="34" customFormat="1" ht="27" x14ac:dyDescent="0.25">
      <c r="A261" s="3" t="s">
        <v>2</v>
      </c>
      <c r="B261" s="3" t="s">
        <v>3</v>
      </c>
      <c r="C261" s="4" t="s">
        <v>824</v>
      </c>
      <c r="D261" s="4" t="s">
        <v>4</v>
      </c>
      <c r="E261" s="4" t="s">
        <v>148</v>
      </c>
      <c r="F261" s="4" t="s">
        <v>6</v>
      </c>
      <c r="G261" s="5" t="s">
        <v>7</v>
      </c>
      <c r="H261" s="5" t="s">
        <v>8</v>
      </c>
      <c r="I261" s="5" t="s">
        <v>9</v>
      </c>
      <c r="J261" s="5" t="s">
        <v>7</v>
      </c>
      <c r="K261" s="5" t="s">
        <v>8</v>
      </c>
      <c r="L261" s="5" t="s">
        <v>9</v>
      </c>
      <c r="M261" s="5" t="s">
        <v>7</v>
      </c>
      <c r="N261" s="5" t="s">
        <v>8</v>
      </c>
      <c r="O261" s="5" t="s">
        <v>9</v>
      </c>
      <c r="P261" s="5" t="s">
        <v>7</v>
      </c>
      <c r="Q261" s="5" t="s">
        <v>8</v>
      </c>
      <c r="R261" s="5" t="s">
        <v>9</v>
      </c>
      <c r="S261" s="5" t="s">
        <v>7</v>
      </c>
      <c r="T261" s="5" t="s">
        <v>8</v>
      </c>
      <c r="U261" s="5" t="s">
        <v>9</v>
      </c>
      <c r="V261" s="5" t="s">
        <v>7</v>
      </c>
      <c r="W261" s="5" t="s">
        <v>8</v>
      </c>
      <c r="X261" s="5" t="s">
        <v>9</v>
      </c>
      <c r="Y261" s="5" t="s">
        <v>7</v>
      </c>
      <c r="Z261" s="5" t="s">
        <v>8</v>
      </c>
      <c r="AA261" s="5" t="s">
        <v>9</v>
      </c>
    </row>
    <row r="262" spans="1:29" s="34" customFormat="1" ht="18" x14ac:dyDescent="0.25">
      <c r="A262" s="13">
        <v>1</v>
      </c>
      <c r="B262" s="11">
        <v>1196410100</v>
      </c>
      <c r="C262" s="27">
        <v>42271705</v>
      </c>
      <c r="D262" s="17" t="s">
        <v>413</v>
      </c>
      <c r="E262" s="18" t="s">
        <v>1076</v>
      </c>
      <c r="F262" s="12" t="s">
        <v>10</v>
      </c>
      <c r="G262" s="9">
        <v>5264</v>
      </c>
      <c r="H262" s="9">
        <f>ROUND(G262*0.19,0)</f>
        <v>1000</v>
      </c>
      <c r="I262" s="10">
        <f>+G262+H262</f>
        <v>6264</v>
      </c>
      <c r="J262" s="9">
        <v>1360</v>
      </c>
      <c r="K262" s="9">
        <f>ROUND(J262*0.19,0)</f>
        <v>258</v>
      </c>
      <c r="L262" s="10">
        <f>+J262+K262</f>
        <v>1618</v>
      </c>
      <c r="M262" s="9">
        <v>960</v>
      </c>
      <c r="N262" s="9">
        <f t="shared" ref="N262:N267" si="56">ROUND(M262*0.19,0)</f>
        <v>182</v>
      </c>
      <c r="O262" s="10">
        <f t="shared" ref="O262:O267" si="57">+M262+N262</f>
        <v>1142</v>
      </c>
      <c r="P262" s="9">
        <v>961</v>
      </c>
      <c r="Q262" s="9">
        <f>ROUND(P262*0.19,0)</f>
        <v>183</v>
      </c>
      <c r="R262" s="10">
        <f t="shared" ref="R262:R267" si="58">+P262+Q262</f>
        <v>1144</v>
      </c>
      <c r="S262" s="9">
        <v>800</v>
      </c>
      <c r="T262" s="9">
        <f>ROUND(S262*0.19,0)</f>
        <v>152</v>
      </c>
      <c r="U262" s="10">
        <f t="shared" ref="U262:U267" si="59">+S262+T262</f>
        <v>952</v>
      </c>
      <c r="V262" s="9">
        <v>1280</v>
      </c>
      <c r="W262" s="9">
        <f>ROUND(V262*0.19,0)</f>
        <v>243</v>
      </c>
      <c r="X262" s="10">
        <f t="shared" ref="X262:X304" si="60">+V262+W262</f>
        <v>1523</v>
      </c>
      <c r="Y262" s="9">
        <v>1632</v>
      </c>
      <c r="Z262" s="9">
        <f>ROUND(Y262*0.19,0)</f>
        <v>310</v>
      </c>
      <c r="AA262" s="10">
        <f t="shared" ref="AA262:AA267" si="61">+Y262+Z262</f>
        <v>1942</v>
      </c>
      <c r="AB262" s="104"/>
      <c r="AC262" s="104"/>
    </row>
    <row r="263" spans="1:29" s="34" customFormat="1" ht="18" x14ac:dyDescent="0.25">
      <c r="A263" s="13">
        <v>2</v>
      </c>
      <c r="B263" s="11">
        <v>1196410091</v>
      </c>
      <c r="C263" s="27">
        <v>42271705</v>
      </c>
      <c r="D263" s="17" t="s">
        <v>414</v>
      </c>
      <c r="E263" s="18" t="s">
        <v>1077</v>
      </c>
      <c r="F263" s="12" t="s">
        <v>10</v>
      </c>
      <c r="G263" s="9">
        <v>5264</v>
      </c>
      <c r="H263" s="9">
        <f t="shared" ref="H263:H276" si="62">ROUND(G263*0.19,0)</f>
        <v>1000</v>
      </c>
      <c r="I263" s="10">
        <f t="shared" ref="I263:I276" si="63">+G263+H263</f>
        <v>6264</v>
      </c>
      <c r="J263" s="9">
        <v>1360</v>
      </c>
      <c r="K263" s="9">
        <f t="shared" ref="K263:K304" si="64">ROUND(J263*0.19,0)</f>
        <v>258</v>
      </c>
      <c r="L263" s="10">
        <f t="shared" ref="L263:L304" si="65">+J263+K263</f>
        <v>1618</v>
      </c>
      <c r="M263" s="9">
        <v>960</v>
      </c>
      <c r="N263" s="9">
        <f t="shared" si="56"/>
        <v>182</v>
      </c>
      <c r="O263" s="10">
        <f t="shared" si="57"/>
        <v>1142</v>
      </c>
      <c r="P263" s="9">
        <v>1714</v>
      </c>
      <c r="Q263" s="9">
        <f t="shared" ref="Q263:Q304" si="66">ROUND(P263*0.19,0)</f>
        <v>326</v>
      </c>
      <c r="R263" s="10">
        <f t="shared" si="58"/>
        <v>2040</v>
      </c>
      <c r="S263" s="9">
        <v>800</v>
      </c>
      <c r="T263" s="9">
        <f t="shared" ref="T263:T304" si="67">ROUND(S263*0.19,0)</f>
        <v>152</v>
      </c>
      <c r="U263" s="10">
        <f t="shared" si="59"/>
        <v>952</v>
      </c>
      <c r="V263" s="9">
        <v>1280</v>
      </c>
      <c r="W263" s="9">
        <f t="shared" ref="W263:W304" si="68">ROUND(V263*0.19,0)</f>
        <v>243</v>
      </c>
      <c r="X263" s="10">
        <f t="shared" si="60"/>
        <v>1523</v>
      </c>
      <c r="Y263" s="9">
        <v>1632</v>
      </c>
      <c r="Z263" s="9">
        <f t="shared" ref="Z263:Z267" si="69">ROUND(Y263*0.19,0)</f>
        <v>310</v>
      </c>
      <c r="AA263" s="10">
        <f t="shared" si="61"/>
        <v>1942</v>
      </c>
      <c r="AB263" s="104"/>
      <c r="AC263" s="104"/>
    </row>
    <row r="264" spans="1:29" s="34" customFormat="1" ht="18" x14ac:dyDescent="0.25">
      <c r="A264" s="13">
        <v>3</v>
      </c>
      <c r="B264" s="11">
        <v>1196410092</v>
      </c>
      <c r="C264" s="27">
        <v>42271705</v>
      </c>
      <c r="D264" s="17" t="s">
        <v>415</v>
      </c>
      <c r="E264" s="18" t="s">
        <v>1078</v>
      </c>
      <c r="F264" s="12" t="s">
        <v>10</v>
      </c>
      <c r="G264" s="9">
        <v>5264</v>
      </c>
      <c r="H264" s="9">
        <f t="shared" si="62"/>
        <v>1000</v>
      </c>
      <c r="I264" s="10">
        <f t="shared" si="63"/>
        <v>6264</v>
      </c>
      <c r="J264" s="9">
        <v>1360</v>
      </c>
      <c r="K264" s="9">
        <f t="shared" si="64"/>
        <v>258</v>
      </c>
      <c r="L264" s="10">
        <f t="shared" si="65"/>
        <v>1618</v>
      </c>
      <c r="M264" s="9">
        <v>1174</v>
      </c>
      <c r="N264" s="9">
        <f t="shared" si="56"/>
        <v>223</v>
      </c>
      <c r="O264" s="10">
        <f t="shared" si="57"/>
        <v>1397</v>
      </c>
      <c r="P264" s="9">
        <v>1714</v>
      </c>
      <c r="Q264" s="9">
        <f t="shared" si="66"/>
        <v>326</v>
      </c>
      <c r="R264" s="10">
        <f t="shared" si="58"/>
        <v>2040</v>
      </c>
      <c r="S264" s="9">
        <v>800</v>
      </c>
      <c r="T264" s="9">
        <f t="shared" si="67"/>
        <v>152</v>
      </c>
      <c r="U264" s="10">
        <f t="shared" si="59"/>
        <v>952</v>
      </c>
      <c r="V264" s="9">
        <v>1280</v>
      </c>
      <c r="W264" s="9">
        <f t="shared" si="68"/>
        <v>243</v>
      </c>
      <c r="X264" s="10">
        <f t="shared" si="60"/>
        <v>1523</v>
      </c>
      <c r="Y264" s="9">
        <v>1996</v>
      </c>
      <c r="Z264" s="9">
        <f t="shared" si="69"/>
        <v>379</v>
      </c>
      <c r="AA264" s="10">
        <f t="shared" si="61"/>
        <v>2375</v>
      </c>
      <c r="AB264" s="104"/>
      <c r="AC264" s="104"/>
    </row>
    <row r="265" spans="1:29" s="34" customFormat="1" ht="18" x14ac:dyDescent="0.25">
      <c r="A265" s="13">
        <v>4</v>
      </c>
      <c r="B265" s="11">
        <v>1196410093</v>
      </c>
      <c r="C265" s="27">
        <v>42271705</v>
      </c>
      <c r="D265" s="17" t="s">
        <v>416</v>
      </c>
      <c r="E265" s="18" t="s">
        <v>1079</v>
      </c>
      <c r="F265" s="12" t="s">
        <v>10</v>
      </c>
      <c r="G265" s="9">
        <v>5264</v>
      </c>
      <c r="H265" s="9">
        <f t="shared" si="62"/>
        <v>1000</v>
      </c>
      <c r="I265" s="10">
        <f t="shared" si="63"/>
        <v>6264</v>
      </c>
      <c r="J265" s="9">
        <v>1360</v>
      </c>
      <c r="K265" s="9">
        <f t="shared" si="64"/>
        <v>258</v>
      </c>
      <c r="L265" s="10">
        <f t="shared" si="65"/>
        <v>1618</v>
      </c>
      <c r="M265" s="9">
        <v>1174</v>
      </c>
      <c r="N265" s="9">
        <f t="shared" si="56"/>
        <v>223</v>
      </c>
      <c r="O265" s="10">
        <f t="shared" si="57"/>
        <v>1397</v>
      </c>
      <c r="P265" s="9">
        <v>2342</v>
      </c>
      <c r="Q265" s="9">
        <f t="shared" si="66"/>
        <v>445</v>
      </c>
      <c r="R265" s="10">
        <f t="shared" si="58"/>
        <v>2787</v>
      </c>
      <c r="S265" s="9">
        <v>800</v>
      </c>
      <c r="T265" s="9">
        <f t="shared" si="67"/>
        <v>152</v>
      </c>
      <c r="U265" s="10">
        <f t="shared" si="59"/>
        <v>952</v>
      </c>
      <c r="V265" s="9">
        <v>1280</v>
      </c>
      <c r="W265" s="9">
        <f t="shared" si="68"/>
        <v>243</v>
      </c>
      <c r="X265" s="10">
        <f t="shared" si="60"/>
        <v>1523</v>
      </c>
      <c r="Y265" s="9">
        <v>1996</v>
      </c>
      <c r="Z265" s="9">
        <f t="shared" si="69"/>
        <v>379</v>
      </c>
      <c r="AA265" s="10">
        <f t="shared" si="61"/>
        <v>2375</v>
      </c>
      <c r="AB265" s="104"/>
      <c r="AC265" s="104"/>
    </row>
    <row r="266" spans="1:29" s="34" customFormat="1" ht="18" x14ac:dyDescent="0.25">
      <c r="A266" s="13">
        <v>5</v>
      </c>
      <c r="B266" s="11">
        <v>1196410230</v>
      </c>
      <c r="C266" s="27">
        <v>42271705</v>
      </c>
      <c r="D266" s="17" t="s">
        <v>417</v>
      </c>
      <c r="E266" s="18" t="s">
        <v>1080</v>
      </c>
      <c r="F266" s="12" t="s">
        <v>10</v>
      </c>
      <c r="G266" s="9">
        <v>5264</v>
      </c>
      <c r="H266" s="9">
        <f t="shared" si="62"/>
        <v>1000</v>
      </c>
      <c r="I266" s="10">
        <f t="shared" si="63"/>
        <v>6264</v>
      </c>
      <c r="J266" s="9">
        <v>1360</v>
      </c>
      <c r="K266" s="9">
        <f t="shared" si="64"/>
        <v>258</v>
      </c>
      <c r="L266" s="10">
        <f t="shared" si="65"/>
        <v>1618</v>
      </c>
      <c r="M266" s="9">
        <v>1345</v>
      </c>
      <c r="N266" s="9">
        <f t="shared" si="56"/>
        <v>256</v>
      </c>
      <c r="O266" s="10">
        <f t="shared" si="57"/>
        <v>1601</v>
      </c>
      <c r="P266" s="9">
        <v>2342</v>
      </c>
      <c r="Q266" s="9">
        <f t="shared" si="66"/>
        <v>445</v>
      </c>
      <c r="R266" s="10">
        <f t="shared" si="58"/>
        <v>2787</v>
      </c>
      <c r="S266" s="9">
        <v>800</v>
      </c>
      <c r="T266" s="9">
        <f t="shared" si="67"/>
        <v>152</v>
      </c>
      <c r="U266" s="10">
        <f t="shared" si="59"/>
        <v>952</v>
      </c>
      <c r="V266" s="9">
        <v>12801</v>
      </c>
      <c r="W266" s="9">
        <f t="shared" si="68"/>
        <v>2432</v>
      </c>
      <c r="X266" s="10">
        <f t="shared" si="60"/>
        <v>15233</v>
      </c>
      <c r="Y266" s="9">
        <v>2288</v>
      </c>
      <c r="Z266" s="9">
        <f t="shared" si="69"/>
        <v>435</v>
      </c>
      <c r="AA266" s="10">
        <f t="shared" si="61"/>
        <v>2723</v>
      </c>
      <c r="AB266" s="104"/>
      <c r="AC266" s="104"/>
    </row>
    <row r="267" spans="1:29" s="34" customFormat="1" ht="18" x14ac:dyDescent="0.25">
      <c r="A267" s="13">
        <v>6</v>
      </c>
      <c r="B267" s="11">
        <v>1196410094</v>
      </c>
      <c r="C267" s="27">
        <v>42271705</v>
      </c>
      <c r="D267" s="17" t="s">
        <v>418</v>
      </c>
      <c r="E267" s="18" t="s">
        <v>1081</v>
      </c>
      <c r="F267" s="12" t="s">
        <v>10</v>
      </c>
      <c r="G267" s="9"/>
      <c r="H267" s="9"/>
      <c r="I267" s="10"/>
      <c r="J267" s="9">
        <v>1360</v>
      </c>
      <c r="K267" s="9">
        <f t="shared" si="64"/>
        <v>258</v>
      </c>
      <c r="L267" s="10">
        <f t="shared" si="65"/>
        <v>1618</v>
      </c>
      <c r="M267" s="9">
        <v>1345</v>
      </c>
      <c r="N267" s="9">
        <f t="shared" si="56"/>
        <v>256</v>
      </c>
      <c r="O267" s="10">
        <f t="shared" si="57"/>
        <v>1601</v>
      </c>
      <c r="P267" s="9">
        <v>2342</v>
      </c>
      <c r="Q267" s="9">
        <f t="shared" si="66"/>
        <v>445</v>
      </c>
      <c r="R267" s="10">
        <f t="shared" si="58"/>
        <v>2787</v>
      </c>
      <c r="S267" s="9">
        <v>800</v>
      </c>
      <c r="T267" s="9">
        <f t="shared" si="67"/>
        <v>152</v>
      </c>
      <c r="U267" s="10">
        <f t="shared" si="59"/>
        <v>952</v>
      </c>
      <c r="V267" s="9">
        <v>1280</v>
      </c>
      <c r="W267" s="9">
        <f t="shared" si="68"/>
        <v>243</v>
      </c>
      <c r="X267" s="10">
        <f t="shared" si="60"/>
        <v>1523</v>
      </c>
      <c r="Y267" s="9">
        <v>2288</v>
      </c>
      <c r="Z267" s="9">
        <f t="shared" si="69"/>
        <v>435</v>
      </c>
      <c r="AA267" s="10">
        <f t="shared" si="61"/>
        <v>2723</v>
      </c>
      <c r="AB267" s="104"/>
      <c r="AC267" s="104"/>
    </row>
    <row r="268" spans="1:29" s="34" customFormat="1" ht="27" x14ac:dyDescent="0.25">
      <c r="A268" s="13">
        <v>7</v>
      </c>
      <c r="B268" s="11">
        <v>1196490674</v>
      </c>
      <c r="C268" s="27">
        <v>42272004</v>
      </c>
      <c r="D268" s="17" t="s">
        <v>419</v>
      </c>
      <c r="E268" s="18" t="s">
        <v>1082</v>
      </c>
      <c r="F268" s="12" t="s">
        <v>10</v>
      </c>
      <c r="G268" s="9">
        <v>18379</v>
      </c>
      <c r="H268" s="9">
        <f t="shared" si="62"/>
        <v>3492</v>
      </c>
      <c r="I268" s="10">
        <f t="shared" si="63"/>
        <v>21871</v>
      </c>
      <c r="J268" s="9">
        <v>4960</v>
      </c>
      <c r="K268" s="9">
        <f t="shared" si="64"/>
        <v>942</v>
      </c>
      <c r="L268" s="10">
        <f t="shared" si="65"/>
        <v>5902</v>
      </c>
      <c r="M268" s="9">
        <v>4308</v>
      </c>
      <c r="N268" s="9">
        <f t="shared" ref="N268" si="70">ROUND(M268*0.19,0)</f>
        <v>819</v>
      </c>
      <c r="O268" s="10">
        <f t="shared" ref="O268" si="71">+M268+N268</f>
        <v>5127</v>
      </c>
      <c r="P268" s="9"/>
      <c r="Q268" s="9"/>
      <c r="R268" s="10"/>
      <c r="S268" s="9">
        <v>3720</v>
      </c>
      <c r="T268" s="9">
        <f t="shared" si="67"/>
        <v>707</v>
      </c>
      <c r="U268" s="10">
        <f t="shared" ref="U268:U304" si="72">+S268+T268</f>
        <v>4427</v>
      </c>
      <c r="V268" s="9">
        <v>5952</v>
      </c>
      <c r="W268" s="9">
        <f t="shared" si="68"/>
        <v>1131</v>
      </c>
      <c r="X268" s="10">
        <f t="shared" si="60"/>
        <v>7083</v>
      </c>
      <c r="Y268" s="9"/>
      <c r="Z268" s="9"/>
      <c r="AA268" s="10"/>
      <c r="AB268" s="104"/>
      <c r="AC268" s="104"/>
    </row>
    <row r="269" spans="1:29" s="34" customFormat="1" ht="27" x14ac:dyDescent="0.25">
      <c r="A269" s="13">
        <v>8</v>
      </c>
      <c r="B269" s="27">
        <v>1196490593</v>
      </c>
      <c r="C269" s="27">
        <v>42272004</v>
      </c>
      <c r="D269" s="17" t="s">
        <v>420</v>
      </c>
      <c r="E269" s="18" t="s">
        <v>421</v>
      </c>
      <c r="F269" s="12" t="s">
        <v>10</v>
      </c>
      <c r="G269" s="9">
        <v>21136</v>
      </c>
      <c r="H269" s="9">
        <f t="shared" si="62"/>
        <v>4016</v>
      </c>
      <c r="I269" s="10">
        <f t="shared" si="63"/>
        <v>25152</v>
      </c>
      <c r="J269" s="9">
        <v>5960</v>
      </c>
      <c r="K269" s="9">
        <f t="shared" si="64"/>
        <v>1132</v>
      </c>
      <c r="L269" s="10">
        <f t="shared" si="65"/>
        <v>7092</v>
      </c>
      <c r="M269" s="9">
        <v>4747</v>
      </c>
      <c r="N269" s="9">
        <f t="shared" ref="N269:N271" si="73">ROUND(M269*0.19,0)</f>
        <v>902</v>
      </c>
      <c r="O269" s="10">
        <f t="shared" ref="O269:O271" si="74">+M269+N269</f>
        <v>5649</v>
      </c>
      <c r="P269" s="9">
        <v>25016</v>
      </c>
      <c r="Q269" s="9">
        <f t="shared" ref="Q269:Q270" si="75">ROUND(P269*0.19,0)</f>
        <v>4753</v>
      </c>
      <c r="R269" s="10">
        <f t="shared" ref="R269:R270" si="76">+P269+Q269</f>
        <v>29769</v>
      </c>
      <c r="S269" s="9">
        <v>3720</v>
      </c>
      <c r="T269" s="9">
        <f t="shared" si="67"/>
        <v>707</v>
      </c>
      <c r="U269" s="10">
        <f t="shared" si="72"/>
        <v>4427</v>
      </c>
      <c r="V269" s="9">
        <v>5952</v>
      </c>
      <c r="W269" s="9">
        <f t="shared" si="68"/>
        <v>1131</v>
      </c>
      <c r="X269" s="10">
        <f t="shared" si="60"/>
        <v>7083</v>
      </c>
      <c r="Y269" s="9"/>
      <c r="Z269" s="9"/>
      <c r="AA269" s="10"/>
      <c r="AB269" s="104"/>
      <c r="AC269" s="104"/>
    </row>
    <row r="270" spans="1:29" s="34" customFormat="1" ht="27" x14ac:dyDescent="0.25">
      <c r="A270" s="13">
        <v>9</v>
      </c>
      <c r="B270" s="27">
        <v>1186220168</v>
      </c>
      <c r="C270" s="27">
        <v>42272004</v>
      </c>
      <c r="D270" s="17" t="s">
        <v>422</v>
      </c>
      <c r="E270" s="18" t="s">
        <v>423</v>
      </c>
      <c r="F270" s="12" t="s">
        <v>10</v>
      </c>
      <c r="G270" s="9">
        <v>21136</v>
      </c>
      <c r="H270" s="9">
        <f t="shared" si="62"/>
        <v>4016</v>
      </c>
      <c r="I270" s="10">
        <f t="shared" si="63"/>
        <v>25152</v>
      </c>
      <c r="J270" s="9">
        <v>5960</v>
      </c>
      <c r="K270" s="9">
        <f t="shared" si="64"/>
        <v>1132</v>
      </c>
      <c r="L270" s="10">
        <f t="shared" si="65"/>
        <v>7092</v>
      </c>
      <c r="M270" s="9">
        <v>4703</v>
      </c>
      <c r="N270" s="9">
        <f t="shared" si="73"/>
        <v>894</v>
      </c>
      <c r="O270" s="10">
        <f t="shared" si="74"/>
        <v>5597</v>
      </c>
      <c r="P270" s="9">
        <v>10511</v>
      </c>
      <c r="Q270" s="9">
        <f t="shared" si="75"/>
        <v>1997</v>
      </c>
      <c r="R270" s="10">
        <f t="shared" si="76"/>
        <v>12508</v>
      </c>
      <c r="S270" s="9">
        <v>3720</v>
      </c>
      <c r="T270" s="9">
        <f t="shared" si="67"/>
        <v>707</v>
      </c>
      <c r="U270" s="10">
        <f t="shared" si="72"/>
        <v>4427</v>
      </c>
      <c r="V270" s="9">
        <v>5952</v>
      </c>
      <c r="W270" s="9">
        <f t="shared" si="68"/>
        <v>1131</v>
      </c>
      <c r="X270" s="10">
        <f t="shared" si="60"/>
        <v>7083</v>
      </c>
      <c r="Y270" s="9"/>
      <c r="Z270" s="9"/>
      <c r="AA270" s="10"/>
      <c r="AB270" s="104"/>
      <c r="AC270" s="104"/>
    </row>
    <row r="271" spans="1:29" s="34" customFormat="1" ht="27" x14ac:dyDescent="0.25">
      <c r="A271" s="13">
        <v>10</v>
      </c>
      <c r="B271" s="16" t="s">
        <v>424</v>
      </c>
      <c r="C271" s="27">
        <v>42272004</v>
      </c>
      <c r="D271" s="17" t="s">
        <v>425</v>
      </c>
      <c r="E271" s="18" t="s">
        <v>426</v>
      </c>
      <c r="F271" s="12" t="s">
        <v>10</v>
      </c>
      <c r="G271" s="9"/>
      <c r="H271" s="9"/>
      <c r="I271" s="10"/>
      <c r="J271" s="9">
        <v>254700</v>
      </c>
      <c r="K271" s="9">
        <f t="shared" si="64"/>
        <v>48393</v>
      </c>
      <c r="L271" s="10">
        <f t="shared" si="65"/>
        <v>303093</v>
      </c>
      <c r="M271" s="9">
        <v>198803</v>
      </c>
      <c r="N271" s="9">
        <f t="shared" si="73"/>
        <v>37773</v>
      </c>
      <c r="O271" s="10">
        <f t="shared" si="74"/>
        <v>236576</v>
      </c>
      <c r="P271" s="9"/>
      <c r="Q271" s="9"/>
      <c r="R271" s="10"/>
      <c r="S271" s="9">
        <v>158000</v>
      </c>
      <c r="T271" s="9">
        <f t="shared" si="67"/>
        <v>30020</v>
      </c>
      <c r="U271" s="10">
        <f t="shared" si="72"/>
        <v>188020</v>
      </c>
      <c r="V271" s="9">
        <v>252800</v>
      </c>
      <c r="W271" s="9">
        <f t="shared" si="68"/>
        <v>48032</v>
      </c>
      <c r="X271" s="10">
        <f t="shared" si="60"/>
        <v>300832</v>
      </c>
      <c r="Y271" s="9"/>
      <c r="Z271" s="9"/>
      <c r="AA271" s="10"/>
      <c r="AB271" s="104"/>
      <c r="AC271" s="104"/>
    </row>
    <row r="272" spans="1:29" s="34" customFormat="1" ht="27" x14ac:dyDescent="0.25">
      <c r="A272" s="13">
        <v>11</v>
      </c>
      <c r="B272" s="16" t="s">
        <v>424</v>
      </c>
      <c r="C272" s="27">
        <v>42272004</v>
      </c>
      <c r="D272" s="17" t="s">
        <v>427</v>
      </c>
      <c r="E272" s="18" t="s">
        <v>428</v>
      </c>
      <c r="F272" s="12" t="s">
        <v>10</v>
      </c>
      <c r="G272" s="9"/>
      <c r="H272" s="9"/>
      <c r="I272" s="10"/>
      <c r="J272" s="9">
        <v>254700</v>
      </c>
      <c r="K272" s="9">
        <f t="shared" si="64"/>
        <v>48393</v>
      </c>
      <c r="L272" s="10">
        <f t="shared" si="65"/>
        <v>303093</v>
      </c>
      <c r="M272" s="9"/>
      <c r="N272" s="9"/>
      <c r="O272" s="10"/>
      <c r="P272" s="9"/>
      <c r="Q272" s="9"/>
      <c r="R272" s="10"/>
      <c r="S272" s="9">
        <v>189600</v>
      </c>
      <c r="T272" s="9">
        <f t="shared" si="67"/>
        <v>36024</v>
      </c>
      <c r="U272" s="10">
        <f t="shared" si="72"/>
        <v>225624</v>
      </c>
      <c r="V272" s="9"/>
      <c r="W272" s="9"/>
      <c r="X272" s="10"/>
      <c r="Y272" s="9"/>
      <c r="Z272" s="9"/>
      <c r="AA272" s="10"/>
      <c r="AB272" s="104"/>
      <c r="AC272" s="104"/>
    </row>
    <row r="273" spans="1:29" s="34" customFormat="1" ht="27" x14ac:dyDescent="0.25">
      <c r="A273" s="13">
        <v>12</v>
      </c>
      <c r="B273" s="16" t="s">
        <v>424</v>
      </c>
      <c r="C273" s="27">
        <v>42272004</v>
      </c>
      <c r="D273" s="17" t="s">
        <v>429</v>
      </c>
      <c r="E273" s="18" t="s">
        <v>430</v>
      </c>
      <c r="F273" s="12" t="s">
        <v>10</v>
      </c>
      <c r="G273" s="9"/>
      <c r="H273" s="9"/>
      <c r="I273" s="10"/>
      <c r="J273" s="9">
        <v>254700</v>
      </c>
      <c r="K273" s="9">
        <f t="shared" si="64"/>
        <v>48393</v>
      </c>
      <c r="L273" s="10">
        <f t="shared" si="65"/>
        <v>303093</v>
      </c>
      <c r="M273" s="9">
        <v>198803</v>
      </c>
      <c r="N273" s="9">
        <f t="shared" ref="N273:N288" si="77">ROUND(M273*0.19,0)</f>
        <v>37773</v>
      </c>
      <c r="O273" s="10">
        <f t="shared" ref="O273:O288" si="78">+M273+N273</f>
        <v>236576</v>
      </c>
      <c r="P273" s="9"/>
      <c r="Q273" s="9"/>
      <c r="R273" s="10"/>
      <c r="S273" s="9">
        <v>158000</v>
      </c>
      <c r="T273" s="9">
        <f t="shared" si="67"/>
        <v>30020</v>
      </c>
      <c r="U273" s="10">
        <f t="shared" si="72"/>
        <v>188020</v>
      </c>
      <c r="V273" s="9">
        <v>252800</v>
      </c>
      <c r="W273" s="9">
        <f t="shared" si="68"/>
        <v>48032</v>
      </c>
      <c r="X273" s="10">
        <f t="shared" si="60"/>
        <v>300832</v>
      </c>
      <c r="Y273" s="9"/>
      <c r="Z273" s="9"/>
      <c r="AA273" s="10"/>
      <c r="AB273" s="104"/>
      <c r="AC273" s="104"/>
    </row>
    <row r="274" spans="1:29" s="34" customFormat="1" ht="27" x14ac:dyDescent="0.25">
      <c r="A274" s="13">
        <v>13</v>
      </c>
      <c r="B274" s="16" t="s">
        <v>424</v>
      </c>
      <c r="C274" s="27">
        <v>42272004</v>
      </c>
      <c r="D274" s="17" t="s">
        <v>431</v>
      </c>
      <c r="E274" s="18" t="s">
        <v>432</v>
      </c>
      <c r="F274" s="12" t="s">
        <v>10</v>
      </c>
      <c r="G274" s="9"/>
      <c r="H274" s="9"/>
      <c r="I274" s="10"/>
      <c r="J274" s="9">
        <v>254700</v>
      </c>
      <c r="K274" s="9">
        <f t="shared" si="64"/>
        <v>48393</v>
      </c>
      <c r="L274" s="10">
        <f t="shared" si="65"/>
        <v>303093</v>
      </c>
      <c r="M274" s="9">
        <v>172873</v>
      </c>
      <c r="N274" s="9">
        <f t="shared" si="77"/>
        <v>32846</v>
      </c>
      <c r="O274" s="10">
        <f t="shared" si="78"/>
        <v>205719</v>
      </c>
      <c r="P274" s="9"/>
      <c r="Q274" s="9"/>
      <c r="R274" s="10"/>
      <c r="S274" s="9">
        <v>158000</v>
      </c>
      <c r="T274" s="9">
        <f t="shared" si="67"/>
        <v>30020</v>
      </c>
      <c r="U274" s="10">
        <f t="shared" si="72"/>
        <v>188020</v>
      </c>
      <c r="V274" s="9">
        <v>252800</v>
      </c>
      <c r="W274" s="9">
        <f t="shared" si="68"/>
        <v>48032</v>
      </c>
      <c r="X274" s="10">
        <f t="shared" si="60"/>
        <v>300832</v>
      </c>
      <c r="Y274" s="9"/>
      <c r="Z274" s="9"/>
      <c r="AA274" s="10"/>
      <c r="AB274" s="104"/>
      <c r="AC274" s="104"/>
    </row>
    <row r="275" spans="1:29" s="34" customFormat="1" ht="27" x14ac:dyDescent="0.25">
      <c r="A275" s="13">
        <v>14</v>
      </c>
      <c r="B275" s="27">
        <v>1196430125</v>
      </c>
      <c r="C275" s="27">
        <v>42271715</v>
      </c>
      <c r="D275" s="17" t="s">
        <v>433</v>
      </c>
      <c r="E275" s="18" t="s">
        <v>434</v>
      </c>
      <c r="F275" s="12" t="s">
        <v>10</v>
      </c>
      <c r="G275" s="9">
        <v>508784</v>
      </c>
      <c r="H275" s="9">
        <f t="shared" si="62"/>
        <v>96669</v>
      </c>
      <c r="I275" s="10">
        <f t="shared" si="63"/>
        <v>605453</v>
      </c>
      <c r="J275" s="9">
        <v>254700</v>
      </c>
      <c r="K275" s="9">
        <f t="shared" si="64"/>
        <v>48393</v>
      </c>
      <c r="L275" s="10">
        <f t="shared" si="65"/>
        <v>303093</v>
      </c>
      <c r="M275" s="9">
        <v>198803</v>
      </c>
      <c r="N275" s="9">
        <f t="shared" si="77"/>
        <v>37773</v>
      </c>
      <c r="O275" s="10">
        <f t="shared" si="78"/>
        <v>236576</v>
      </c>
      <c r="P275" s="9"/>
      <c r="Q275" s="9"/>
      <c r="R275" s="10"/>
      <c r="S275" s="9">
        <v>158000</v>
      </c>
      <c r="T275" s="9">
        <f t="shared" si="67"/>
        <v>30020</v>
      </c>
      <c r="U275" s="10">
        <f t="shared" si="72"/>
        <v>188020</v>
      </c>
      <c r="V275" s="9">
        <v>252800</v>
      </c>
      <c r="W275" s="9">
        <f t="shared" si="68"/>
        <v>48032</v>
      </c>
      <c r="X275" s="10">
        <f t="shared" si="60"/>
        <v>300832</v>
      </c>
      <c r="Y275" s="9"/>
      <c r="Z275" s="9"/>
      <c r="AA275" s="10"/>
      <c r="AB275" s="104"/>
      <c r="AC275" s="104"/>
    </row>
    <row r="276" spans="1:29" s="34" customFormat="1" ht="27" x14ac:dyDescent="0.25">
      <c r="A276" s="13">
        <v>15</v>
      </c>
      <c r="B276" s="27">
        <v>1196430133</v>
      </c>
      <c r="C276" s="27">
        <v>42271715</v>
      </c>
      <c r="D276" s="17" t="s">
        <v>435</v>
      </c>
      <c r="E276" s="18" t="s">
        <v>436</v>
      </c>
      <c r="F276" s="12" t="s">
        <v>10</v>
      </c>
      <c r="G276" s="9">
        <v>431188</v>
      </c>
      <c r="H276" s="9">
        <f t="shared" si="62"/>
        <v>81926</v>
      </c>
      <c r="I276" s="10">
        <f t="shared" si="63"/>
        <v>513114</v>
      </c>
      <c r="J276" s="9">
        <v>254700</v>
      </c>
      <c r="K276" s="9">
        <f t="shared" si="64"/>
        <v>48393</v>
      </c>
      <c r="L276" s="10">
        <f t="shared" si="65"/>
        <v>303093</v>
      </c>
      <c r="M276" s="9">
        <v>172873</v>
      </c>
      <c r="N276" s="9">
        <f t="shared" si="77"/>
        <v>32846</v>
      </c>
      <c r="O276" s="10">
        <f t="shared" si="78"/>
        <v>205719</v>
      </c>
      <c r="P276" s="9"/>
      <c r="Q276" s="9"/>
      <c r="R276" s="10"/>
      <c r="S276" s="9">
        <v>158000</v>
      </c>
      <c r="T276" s="9">
        <f t="shared" si="67"/>
        <v>30020</v>
      </c>
      <c r="U276" s="10">
        <f t="shared" si="72"/>
        <v>188020</v>
      </c>
      <c r="V276" s="9">
        <v>252800</v>
      </c>
      <c r="W276" s="9">
        <f t="shared" si="68"/>
        <v>48032</v>
      </c>
      <c r="X276" s="10">
        <f t="shared" si="60"/>
        <v>300832</v>
      </c>
      <c r="Y276" s="9"/>
      <c r="Z276" s="9"/>
      <c r="AA276" s="10"/>
      <c r="AB276" s="104"/>
      <c r="AC276" s="104"/>
    </row>
    <row r="277" spans="1:29" s="34" customFormat="1" ht="18" x14ac:dyDescent="0.25">
      <c r="A277" s="13">
        <v>16</v>
      </c>
      <c r="B277" s="27">
        <v>1196430540</v>
      </c>
      <c r="C277" s="27">
        <v>42271715</v>
      </c>
      <c r="D277" s="17" t="s">
        <v>437</v>
      </c>
      <c r="E277" s="18" t="s">
        <v>437</v>
      </c>
      <c r="F277" s="16" t="s">
        <v>10</v>
      </c>
      <c r="G277" s="9"/>
      <c r="H277" s="9"/>
      <c r="I277" s="10"/>
      <c r="J277" s="9">
        <v>4570</v>
      </c>
      <c r="K277" s="9">
        <f t="shared" si="64"/>
        <v>868</v>
      </c>
      <c r="L277" s="10">
        <f t="shared" si="65"/>
        <v>5438</v>
      </c>
      <c r="M277" s="9">
        <v>2975</v>
      </c>
      <c r="N277" s="9">
        <f t="shared" si="77"/>
        <v>565</v>
      </c>
      <c r="O277" s="10">
        <f t="shared" si="78"/>
        <v>3540</v>
      </c>
      <c r="P277" s="9"/>
      <c r="Q277" s="9"/>
      <c r="R277" s="10"/>
      <c r="S277" s="9">
        <v>2785</v>
      </c>
      <c r="T277" s="9">
        <f t="shared" si="67"/>
        <v>529</v>
      </c>
      <c r="U277" s="10">
        <f t="shared" si="72"/>
        <v>3314</v>
      </c>
      <c r="V277" s="9">
        <v>4456</v>
      </c>
      <c r="W277" s="9">
        <f t="shared" si="68"/>
        <v>847</v>
      </c>
      <c r="X277" s="10">
        <f t="shared" si="60"/>
        <v>5303</v>
      </c>
      <c r="Y277" s="9"/>
      <c r="Z277" s="9"/>
      <c r="AA277" s="10"/>
      <c r="AB277" s="104"/>
      <c r="AC277" s="104"/>
    </row>
    <row r="278" spans="1:29" s="34" customFormat="1" ht="18" x14ac:dyDescent="0.25">
      <c r="A278" s="13">
        <v>17</v>
      </c>
      <c r="B278" s="27">
        <v>1196430601</v>
      </c>
      <c r="C278" s="27">
        <v>42271715</v>
      </c>
      <c r="D278" s="17" t="s">
        <v>438</v>
      </c>
      <c r="E278" s="18" t="s">
        <v>438</v>
      </c>
      <c r="F278" s="12" t="s">
        <v>10</v>
      </c>
      <c r="G278" s="9"/>
      <c r="H278" s="9"/>
      <c r="I278" s="10"/>
      <c r="J278" s="9">
        <v>4570</v>
      </c>
      <c r="K278" s="9">
        <f t="shared" si="64"/>
        <v>868</v>
      </c>
      <c r="L278" s="10">
        <f t="shared" si="65"/>
        <v>5438</v>
      </c>
      <c r="M278" s="9">
        <v>2975</v>
      </c>
      <c r="N278" s="9">
        <f t="shared" si="77"/>
        <v>565</v>
      </c>
      <c r="O278" s="10">
        <f t="shared" si="78"/>
        <v>3540</v>
      </c>
      <c r="P278" s="9"/>
      <c r="Q278" s="9"/>
      <c r="R278" s="10"/>
      <c r="S278" s="9">
        <v>2785</v>
      </c>
      <c r="T278" s="9">
        <f t="shared" si="67"/>
        <v>529</v>
      </c>
      <c r="U278" s="10">
        <f t="shared" si="72"/>
        <v>3314</v>
      </c>
      <c r="V278" s="9">
        <v>4456</v>
      </c>
      <c r="W278" s="9">
        <f t="shared" si="68"/>
        <v>847</v>
      </c>
      <c r="X278" s="10">
        <f t="shared" si="60"/>
        <v>5303</v>
      </c>
      <c r="Y278" s="9"/>
      <c r="Z278" s="9"/>
      <c r="AA278" s="10"/>
      <c r="AB278" s="104"/>
      <c r="AC278" s="104"/>
    </row>
    <row r="279" spans="1:29" s="34" customFormat="1" ht="18" x14ac:dyDescent="0.25">
      <c r="A279" s="13">
        <v>18</v>
      </c>
      <c r="B279" s="27" t="s">
        <v>11</v>
      </c>
      <c r="C279" s="27">
        <v>42271715</v>
      </c>
      <c r="D279" s="17" t="s">
        <v>439</v>
      </c>
      <c r="E279" s="17" t="s">
        <v>439</v>
      </c>
      <c r="F279" s="12" t="s">
        <v>13</v>
      </c>
      <c r="G279" s="9"/>
      <c r="H279" s="9"/>
      <c r="I279" s="10"/>
      <c r="J279" s="9">
        <v>4570</v>
      </c>
      <c r="K279" s="9">
        <f t="shared" si="64"/>
        <v>868</v>
      </c>
      <c r="L279" s="10">
        <f t="shared" si="65"/>
        <v>5438</v>
      </c>
      <c r="M279" s="9">
        <v>2975</v>
      </c>
      <c r="N279" s="9">
        <f t="shared" si="77"/>
        <v>565</v>
      </c>
      <c r="O279" s="10">
        <f t="shared" si="78"/>
        <v>3540</v>
      </c>
      <c r="P279" s="9">
        <v>4645</v>
      </c>
      <c r="Q279" s="9">
        <f t="shared" si="66"/>
        <v>883</v>
      </c>
      <c r="R279" s="10">
        <f>+P279+Q279</f>
        <v>5528</v>
      </c>
      <c r="S279" s="9">
        <v>2785</v>
      </c>
      <c r="T279" s="9">
        <f t="shared" si="67"/>
        <v>529</v>
      </c>
      <c r="U279" s="10">
        <f t="shared" si="72"/>
        <v>3314</v>
      </c>
      <c r="V279" s="9">
        <v>4456</v>
      </c>
      <c r="W279" s="9">
        <f t="shared" si="68"/>
        <v>847</v>
      </c>
      <c r="X279" s="10">
        <f t="shared" si="60"/>
        <v>5303</v>
      </c>
      <c r="Y279" s="9"/>
      <c r="Z279" s="9"/>
      <c r="AA279" s="10"/>
      <c r="AB279" s="104"/>
      <c r="AC279" s="104"/>
    </row>
    <row r="280" spans="1:29" s="34" customFormat="1" ht="18" x14ac:dyDescent="0.25">
      <c r="A280" s="13">
        <v>19</v>
      </c>
      <c r="B280" s="27">
        <v>1196430494</v>
      </c>
      <c r="C280" s="27">
        <v>42271715</v>
      </c>
      <c r="D280" s="17" t="s">
        <v>440</v>
      </c>
      <c r="E280" s="18" t="s">
        <v>440</v>
      </c>
      <c r="F280" s="12" t="s">
        <v>10</v>
      </c>
      <c r="G280" s="9"/>
      <c r="H280" s="9"/>
      <c r="I280" s="10"/>
      <c r="J280" s="9">
        <v>4570</v>
      </c>
      <c r="K280" s="9">
        <f t="shared" si="64"/>
        <v>868</v>
      </c>
      <c r="L280" s="10">
        <f t="shared" si="65"/>
        <v>5438</v>
      </c>
      <c r="M280" s="9">
        <v>2975</v>
      </c>
      <c r="N280" s="9">
        <f t="shared" si="77"/>
        <v>565</v>
      </c>
      <c r="O280" s="10">
        <f t="shared" si="78"/>
        <v>3540</v>
      </c>
      <c r="P280" s="9"/>
      <c r="Q280" s="9"/>
      <c r="R280" s="10"/>
      <c r="S280" s="9">
        <v>2785</v>
      </c>
      <c r="T280" s="9">
        <f t="shared" si="67"/>
        <v>529</v>
      </c>
      <c r="U280" s="10">
        <f t="shared" si="72"/>
        <v>3314</v>
      </c>
      <c r="V280" s="9">
        <v>4456</v>
      </c>
      <c r="W280" s="9">
        <f t="shared" si="68"/>
        <v>847</v>
      </c>
      <c r="X280" s="10">
        <f t="shared" si="60"/>
        <v>5303</v>
      </c>
      <c r="Y280" s="9"/>
      <c r="Z280" s="9"/>
      <c r="AA280" s="10"/>
      <c r="AB280" s="104"/>
      <c r="AC280" s="104"/>
    </row>
    <row r="281" spans="1:29" s="34" customFormat="1" ht="18" x14ac:dyDescent="0.25">
      <c r="A281" s="13">
        <v>20</v>
      </c>
      <c r="B281" s="27">
        <v>1196430495</v>
      </c>
      <c r="C281" s="27">
        <v>42271715</v>
      </c>
      <c r="D281" s="17" t="s">
        <v>441</v>
      </c>
      <c r="E281" s="18" t="s">
        <v>441</v>
      </c>
      <c r="F281" s="12" t="s">
        <v>10</v>
      </c>
      <c r="G281" s="9"/>
      <c r="H281" s="9"/>
      <c r="I281" s="10"/>
      <c r="J281" s="9">
        <v>4570</v>
      </c>
      <c r="K281" s="9">
        <f t="shared" si="64"/>
        <v>868</v>
      </c>
      <c r="L281" s="10">
        <f t="shared" si="65"/>
        <v>5438</v>
      </c>
      <c r="M281" s="9">
        <v>2975</v>
      </c>
      <c r="N281" s="9">
        <f t="shared" si="77"/>
        <v>565</v>
      </c>
      <c r="O281" s="10">
        <f t="shared" si="78"/>
        <v>3540</v>
      </c>
      <c r="P281" s="9"/>
      <c r="Q281" s="9"/>
      <c r="R281" s="10"/>
      <c r="S281" s="9">
        <v>2785</v>
      </c>
      <c r="T281" s="9">
        <f t="shared" si="67"/>
        <v>529</v>
      </c>
      <c r="U281" s="10">
        <f t="shared" si="72"/>
        <v>3314</v>
      </c>
      <c r="V281" s="9">
        <v>4456</v>
      </c>
      <c r="W281" s="9">
        <f t="shared" si="68"/>
        <v>847</v>
      </c>
      <c r="X281" s="10">
        <f t="shared" si="60"/>
        <v>5303</v>
      </c>
      <c r="Y281" s="9"/>
      <c r="Z281" s="9"/>
      <c r="AA281" s="10"/>
      <c r="AB281" s="104"/>
      <c r="AC281" s="104"/>
    </row>
    <row r="282" spans="1:29" s="34" customFormat="1" ht="18" x14ac:dyDescent="0.25">
      <c r="A282" s="13">
        <v>21</v>
      </c>
      <c r="B282" s="27">
        <v>1196430496</v>
      </c>
      <c r="C282" s="27">
        <v>42271715</v>
      </c>
      <c r="D282" s="17" t="s">
        <v>442</v>
      </c>
      <c r="E282" s="18" t="s">
        <v>442</v>
      </c>
      <c r="F282" s="12" t="s">
        <v>10</v>
      </c>
      <c r="G282" s="9"/>
      <c r="H282" s="9"/>
      <c r="I282" s="10"/>
      <c r="J282" s="9">
        <v>4570</v>
      </c>
      <c r="K282" s="9">
        <f t="shared" si="64"/>
        <v>868</v>
      </c>
      <c r="L282" s="10">
        <f t="shared" si="65"/>
        <v>5438</v>
      </c>
      <c r="M282" s="9">
        <v>2975</v>
      </c>
      <c r="N282" s="9">
        <f t="shared" si="77"/>
        <v>565</v>
      </c>
      <c r="O282" s="10">
        <f t="shared" si="78"/>
        <v>3540</v>
      </c>
      <c r="P282" s="9">
        <v>4645</v>
      </c>
      <c r="Q282" s="9">
        <f t="shared" si="66"/>
        <v>883</v>
      </c>
      <c r="R282" s="10">
        <f t="shared" ref="R282:R288" si="79">+P282+Q282</f>
        <v>5528</v>
      </c>
      <c r="S282" s="9">
        <v>2785</v>
      </c>
      <c r="T282" s="9">
        <f t="shared" si="67"/>
        <v>529</v>
      </c>
      <c r="U282" s="10">
        <f t="shared" si="72"/>
        <v>3314</v>
      </c>
      <c r="V282" s="9">
        <v>4456</v>
      </c>
      <c r="W282" s="9">
        <f t="shared" si="68"/>
        <v>847</v>
      </c>
      <c r="X282" s="10">
        <f t="shared" si="60"/>
        <v>5303</v>
      </c>
      <c r="Y282" s="9"/>
      <c r="Z282" s="9"/>
      <c r="AA282" s="10"/>
      <c r="AB282" s="104"/>
      <c r="AC282" s="104"/>
    </row>
    <row r="283" spans="1:29" s="34" customFormat="1" ht="18" x14ac:dyDescent="0.25">
      <c r="A283" s="13">
        <v>22</v>
      </c>
      <c r="B283" s="27">
        <v>1196430513</v>
      </c>
      <c r="C283" s="27">
        <v>42271715</v>
      </c>
      <c r="D283" s="17" t="s">
        <v>443</v>
      </c>
      <c r="E283" s="18" t="s">
        <v>443</v>
      </c>
      <c r="F283" s="12" t="s">
        <v>10</v>
      </c>
      <c r="G283" s="9"/>
      <c r="H283" s="9"/>
      <c r="I283" s="10"/>
      <c r="J283" s="9">
        <v>4570</v>
      </c>
      <c r="K283" s="9">
        <f t="shared" si="64"/>
        <v>868</v>
      </c>
      <c r="L283" s="10">
        <f t="shared" si="65"/>
        <v>5438</v>
      </c>
      <c r="M283" s="9">
        <v>2975</v>
      </c>
      <c r="N283" s="9">
        <f t="shared" si="77"/>
        <v>565</v>
      </c>
      <c r="O283" s="10">
        <f t="shared" si="78"/>
        <v>3540</v>
      </c>
      <c r="P283" s="9">
        <v>4645</v>
      </c>
      <c r="Q283" s="9">
        <f t="shared" si="66"/>
        <v>883</v>
      </c>
      <c r="R283" s="10">
        <f t="shared" si="79"/>
        <v>5528</v>
      </c>
      <c r="S283" s="9">
        <v>2785</v>
      </c>
      <c r="T283" s="9">
        <f t="shared" si="67"/>
        <v>529</v>
      </c>
      <c r="U283" s="10">
        <f t="shared" si="72"/>
        <v>3314</v>
      </c>
      <c r="V283" s="9">
        <v>4456</v>
      </c>
      <c r="W283" s="9">
        <f t="shared" si="68"/>
        <v>847</v>
      </c>
      <c r="X283" s="10">
        <f t="shared" si="60"/>
        <v>5303</v>
      </c>
      <c r="Y283" s="9"/>
      <c r="Z283" s="9"/>
      <c r="AA283" s="10"/>
      <c r="AB283" s="104"/>
      <c r="AC283" s="104"/>
    </row>
    <row r="284" spans="1:29" s="34" customFormat="1" ht="18" x14ac:dyDescent="0.25">
      <c r="A284" s="13">
        <v>23</v>
      </c>
      <c r="B284" s="27">
        <v>1196430490</v>
      </c>
      <c r="C284" s="27">
        <v>42271715</v>
      </c>
      <c r="D284" s="17" t="s">
        <v>444</v>
      </c>
      <c r="E284" s="18" t="s">
        <v>444</v>
      </c>
      <c r="F284" s="12" t="s">
        <v>10</v>
      </c>
      <c r="G284" s="9"/>
      <c r="H284" s="9"/>
      <c r="I284" s="10"/>
      <c r="J284" s="9">
        <v>4570</v>
      </c>
      <c r="K284" s="9">
        <f t="shared" si="64"/>
        <v>868</v>
      </c>
      <c r="L284" s="10">
        <f t="shared" si="65"/>
        <v>5438</v>
      </c>
      <c r="M284" s="9">
        <v>2975</v>
      </c>
      <c r="N284" s="9">
        <f t="shared" si="77"/>
        <v>565</v>
      </c>
      <c r="O284" s="10">
        <f t="shared" si="78"/>
        <v>3540</v>
      </c>
      <c r="P284" s="9">
        <v>4645</v>
      </c>
      <c r="Q284" s="9">
        <f t="shared" si="66"/>
        <v>883</v>
      </c>
      <c r="R284" s="10">
        <f t="shared" si="79"/>
        <v>5528</v>
      </c>
      <c r="S284" s="9">
        <v>2785</v>
      </c>
      <c r="T284" s="9">
        <f t="shared" si="67"/>
        <v>529</v>
      </c>
      <c r="U284" s="10">
        <f t="shared" si="72"/>
        <v>3314</v>
      </c>
      <c r="V284" s="9">
        <v>4456</v>
      </c>
      <c r="W284" s="9">
        <f t="shared" si="68"/>
        <v>847</v>
      </c>
      <c r="X284" s="10">
        <f t="shared" si="60"/>
        <v>5303</v>
      </c>
      <c r="Y284" s="9"/>
      <c r="Z284" s="9"/>
      <c r="AA284" s="10"/>
      <c r="AB284" s="104"/>
      <c r="AC284" s="104"/>
    </row>
    <row r="285" spans="1:29" s="34" customFormat="1" ht="18" x14ac:dyDescent="0.25">
      <c r="A285" s="13">
        <v>24</v>
      </c>
      <c r="B285" s="27">
        <v>1196430512</v>
      </c>
      <c r="C285" s="27">
        <v>42271715</v>
      </c>
      <c r="D285" s="17" t="s">
        <v>445</v>
      </c>
      <c r="E285" s="18" t="s">
        <v>445</v>
      </c>
      <c r="F285" s="12" t="s">
        <v>10</v>
      </c>
      <c r="G285" s="9"/>
      <c r="H285" s="9"/>
      <c r="I285" s="10"/>
      <c r="J285" s="9">
        <v>4570</v>
      </c>
      <c r="K285" s="9">
        <f t="shared" si="64"/>
        <v>868</v>
      </c>
      <c r="L285" s="10">
        <f t="shared" si="65"/>
        <v>5438</v>
      </c>
      <c r="M285" s="9">
        <v>2975</v>
      </c>
      <c r="N285" s="9">
        <f t="shared" si="77"/>
        <v>565</v>
      </c>
      <c r="O285" s="10">
        <f t="shared" si="78"/>
        <v>3540</v>
      </c>
      <c r="P285" s="9">
        <v>4645</v>
      </c>
      <c r="Q285" s="9">
        <f t="shared" si="66"/>
        <v>883</v>
      </c>
      <c r="R285" s="10">
        <f t="shared" si="79"/>
        <v>5528</v>
      </c>
      <c r="S285" s="9">
        <v>2785</v>
      </c>
      <c r="T285" s="9">
        <f t="shared" si="67"/>
        <v>529</v>
      </c>
      <c r="U285" s="10">
        <f t="shared" si="72"/>
        <v>3314</v>
      </c>
      <c r="V285" s="9">
        <v>4456</v>
      </c>
      <c r="W285" s="9">
        <f t="shared" si="68"/>
        <v>847</v>
      </c>
      <c r="X285" s="10">
        <f t="shared" si="60"/>
        <v>5303</v>
      </c>
      <c r="Y285" s="9"/>
      <c r="Z285" s="9"/>
      <c r="AA285" s="10"/>
      <c r="AB285" s="104"/>
      <c r="AC285" s="104"/>
    </row>
    <row r="286" spans="1:29" s="34" customFormat="1" ht="18" x14ac:dyDescent="0.25">
      <c r="A286" s="13">
        <v>25</v>
      </c>
      <c r="B286" s="27">
        <v>1196430510</v>
      </c>
      <c r="C286" s="27">
        <v>42271715</v>
      </c>
      <c r="D286" s="17" t="s">
        <v>446</v>
      </c>
      <c r="E286" s="18" t="s">
        <v>446</v>
      </c>
      <c r="F286" s="12" t="s">
        <v>10</v>
      </c>
      <c r="G286" s="9"/>
      <c r="H286" s="9"/>
      <c r="I286" s="10"/>
      <c r="J286" s="9">
        <v>4570</v>
      </c>
      <c r="K286" s="9">
        <f t="shared" si="64"/>
        <v>868</v>
      </c>
      <c r="L286" s="10">
        <f t="shared" si="65"/>
        <v>5438</v>
      </c>
      <c r="M286" s="9">
        <v>2975</v>
      </c>
      <c r="N286" s="9">
        <f t="shared" si="77"/>
        <v>565</v>
      </c>
      <c r="O286" s="10">
        <f t="shared" si="78"/>
        <v>3540</v>
      </c>
      <c r="P286" s="9">
        <v>4645</v>
      </c>
      <c r="Q286" s="9">
        <f t="shared" si="66"/>
        <v>883</v>
      </c>
      <c r="R286" s="10">
        <f t="shared" si="79"/>
        <v>5528</v>
      </c>
      <c r="S286" s="9">
        <v>2785</v>
      </c>
      <c r="T286" s="9">
        <f t="shared" si="67"/>
        <v>529</v>
      </c>
      <c r="U286" s="10">
        <f t="shared" si="72"/>
        <v>3314</v>
      </c>
      <c r="V286" s="9">
        <v>4456</v>
      </c>
      <c r="W286" s="9">
        <f t="shared" si="68"/>
        <v>847</v>
      </c>
      <c r="X286" s="10">
        <f t="shared" si="60"/>
        <v>5303</v>
      </c>
      <c r="Y286" s="9"/>
      <c r="Z286" s="9"/>
      <c r="AA286" s="10"/>
      <c r="AB286" s="104"/>
      <c r="AC286" s="104"/>
    </row>
    <row r="287" spans="1:29" s="34" customFormat="1" ht="18" x14ac:dyDescent="0.25">
      <c r="A287" s="13">
        <v>26</v>
      </c>
      <c r="B287" s="27">
        <v>1196430520</v>
      </c>
      <c r="C287" s="27">
        <v>42271715</v>
      </c>
      <c r="D287" s="17" t="s">
        <v>447</v>
      </c>
      <c r="E287" s="18" t="s">
        <v>447</v>
      </c>
      <c r="F287" s="12" t="s">
        <v>10</v>
      </c>
      <c r="G287" s="9"/>
      <c r="H287" s="9"/>
      <c r="I287" s="10"/>
      <c r="J287" s="9">
        <v>4570</v>
      </c>
      <c r="K287" s="9">
        <f t="shared" si="64"/>
        <v>868</v>
      </c>
      <c r="L287" s="10">
        <f t="shared" si="65"/>
        <v>5438</v>
      </c>
      <c r="M287" s="9">
        <v>2975</v>
      </c>
      <c r="N287" s="9">
        <f t="shared" si="77"/>
        <v>565</v>
      </c>
      <c r="O287" s="10">
        <f t="shared" si="78"/>
        <v>3540</v>
      </c>
      <c r="P287" s="9">
        <v>4645</v>
      </c>
      <c r="Q287" s="9">
        <f t="shared" si="66"/>
        <v>883</v>
      </c>
      <c r="R287" s="10">
        <f t="shared" si="79"/>
        <v>5528</v>
      </c>
      <c r="S287" s="9">
        <v>2785</v>
      </c>
      <c r="T287" s="9">
        <f t="shared" si="67"/>
        <v>529</v>
      </c>
      <c r="U287" s="10">
        <f t="shared" si="72"/>
        <v>3314</v>
      </c>
      <c r="V287" s="9">
        <v>4456</v>
      </c>
      <c r="W287" s="9">
        <f t="shared" si="68"/>
        <v>847</v>
      </c>
      <c r="X287" s="10">
        <f t="shared" si="60"/>
        <v>5303</v>
      </c>
      <c r="Y287" s="9"/>
      <c r="Z287" s="9"/>
      <c r="AA287" s="10"/>
      <c r="AB287" s="104"/>
      <c r="AC287" s="104"/>
    </row>
    <row r="288" spans="1:29" s="34" customFormat="1" ht="18" x14ac:dyDescent="0.25">
      <c r="A288" s="13">
        <v>27</v>
      </c>
      <c r="B288" s="27">
        <v>1196430530</v>
      </c>
      <c r="C288" s="27">
        <v>42271715</v>
      </c>
      <c r="D288" s="17" t="s">
        <v>448</v>
      </c>
      <c r="E288" s="18" t="s">
        <v>448</v>
      </c>
      <c r="F288" s="12" t="s">
        <v>10</v>
      </c>
      <c r="G288" s="9"/>
      <c r="H288" s="9"/>
      <c r="I288" s="10"/>
      <c r="J288" s="9">
        <v>4570</v>
      </c>
      <c r="K288" s="9">
        <f t="shared" si="64"/>
        <v>868</v>
      </c>
      <c r="L288" s="10">
        <f t="shared" si="65"/>
        <v>5438</v>
      </c>
      <c r="M288" s="9">
        <v>2975</v>
      </c>
      <c r="N288" s="9">
        <f t="shared" si="77"/>
        <v>565</v>
      </c>
      <c r="O288" s="10">
        <f t="shared" si="78"/>
        <v>3540</v>
      </c>
      <c r="P288" s="9">
        <v>4645</v>
      </c>
      <c r="Q288" s="9">
        <f t="shared" si="66"/>
        <v>883</v>
      </c>
      <c r="R288" s="10">
        <f t="shared" si="79"/>
        <v>5528</v>
      </c>
      <c r="S288" s="9">
        <v>2785</v>
      </c>
      <c r="T288" s="9">
        <f t="shared" si="67"/>
        <v>529</v>
      </c>
      <c r="U288" s="10">
        <f t="shared" si="72"/>
        <v>3314</v>
      </c>
      <c r="V288" s="9">
        <v>4456</v>
      </c>
      <c r="W288" s="9">
        <f t="shared" si="68"/>
        <v>847</v>
      </c>
      <c r="X288" s="10">
        <f t="shared" si="60"/>
        <v>5303</v>
      </c>
      <c r="Y288" s="9"/>
      <c r="Z288" s="9"/>
      <c r="AA288" s="10"/>
      <c r="AB288" s="104"/>
      <c r="AC288" s="104"/>
    </row>
    <row r="289" spans="1:29" s="34" customFormat="1" ht="36" x14ac:dyDescent="0.25">
      <c r="A289" s="13">
        <v>28</v>
      </c>
      <c r="B289" s="27">
        <v>1196430129</v>
      </c>
      <c r="C289" s="27">
        <v>42271715</v>
      </c>
      <c r="D289" s="17" t="s">
        <v>449</v>
      </c>
      <c r="E289" s="18" t="s">
        <v>449</v>
      </c>
      <c r="F289" s="12" t="s">
        <v>10</v>
      </c>
      <c r="G289" s="9"/>
      <c r="H289" s="9"/>
      <c r="I289" s="10"/>
      <c r="J289" s="9">
        <v>25300</v>
      </c>
      <c r="K289" s="9">
        <f t="shared" si="64"/>
        <v>4807</v>
      </c>
      <c r="L289" s="10">
        <f t="shared" si="65"/>
        <v>30107</v>
      </c>
      <c r="M289" s="9"/>
      <c r="N289" s="9"/>
      <c r="O289" s="10"/>
      <c r="P289" s="9"/>
      <c r="Q289" s="9"/>
      <c r="R289" s="10"/>
      <c r="S289" s="9">
        <v>15750</v>
      </c>
      <c r="T289" s="9">
        <f t="shared" si="67"/>
        <v>2993</v>
      </c>
      <c r="U289" s="10">
        <f t="shared" si="72"/>
        <v>18743</v>
      </c>
      <c r="V289" s="9">
        <v>25200</v>
      </c>
      <c r="W289" s="9">
        <f t="shared" si="68"/>
        <v>4788</v>
      </c>
      <c r="X289" s="10">
        <f t="shared" si="60"/>
        <v>29988</v>
      </c>
      <c r="Y289" s="9"/>
      <c r="Z289" s="9"/>
      <c r="AA289" s="10"/>
      <c r="AB289" s="104"/>
      <c r="AC289" s="104"/>
    </row>
    <row r="290" spans="1:29" s="34" customFormat="1" ht="36" x14ac:dyDescent="0.25">
      <c r="A290" s="13">
        <v>29</v>
      </c>
      <c r="B290" s="27">
        <v>1196430101</v>
      </c>
      <c r="C290" s="27">
        <v>42271715</v>
      </c>
      <c r="D290" s="17" t="s">
        <v>450</v>
      </c>
      <c r="E290" s="18" t="s">
        <v>451</v>
      </c>
      <c r="F290" s="12" t="s">
        <v>10</v>
      </c>
      <c r="G290" s="9"/>
      <c r="H290" s="9"/>
      <c r="I290" s="10"/>
      <c r="J290" s="9">
        <v>25300</v>
      </c>
      <c r="K290" s="9">
        <f t="shared" si="64"/>
        <v>4807</v>
      </c>
      <c r="L290" s="10">
        <f t="shared" si="65"/>
        <v>30107</v>
      </c>
      <c r="M290" s="9"/>
      <c r="N290" s="9"/>
      <c r="O290" s="10"/>
      <c r="P290" s="9"/>
      <c r="Q290" s="9"/>
      <c r="R290" s="10"/>
      <c r="S290" s="9">
        <v>15750</v>
      </c>
      <c r="T290" s="9">
        <f t="shared" si="67"/>
        <v>2993</v>
      </c>
      <c r="U290" s="10">
        <f t="shared" si="72"/>
        <v>18743</v>
      </c>
      <c r="V290" s="9">
        <v>25200</v>
      </c>
      <c r="W290" s="9">
        <f t="shared" si="68"/>
        <v>4788</v>
      </c>
      <c r="X290" s="10">
        <f t="shared" si="60"/>
        <v>29988</v>
      </c>
      <c r="Y290" s="9"/>
      <c r="Z290" s="9"/>
      <c r="AA290" s="10"/>
      <c r="AB290" s="104"/>
      <c r="AC290" s="104"/>
    </row>
    <row r="291" spans="1:29" s="34" customFormat="1" ht="36" x14ac:dyDescent="0.25">
      <c r="A291" s="13">
        <v>30</v>
      </c>
      <c r="B291" s="27">
        <v>1196430102</v>
      </c>
      <c r="C291" s="27">
        <v>42271715</v>
      </c>
      <c r="D291" s="17" t="s">
        <v>452</v>
      </c>
      <c r="E291" s="18" t="s">
        <v>452</v>
      </c>
      <c r="F291" s="12" t="s">
        <v>10</v>
      </c>
      <c r="G291" s="9"/>
      <c r="H291" s="9"/>
      <c r="I291" s="10"/>
      <c r="J291" s="9">
        <v>25300</v>
      </c>
      <c r="K291" s="9">
        <f t="shared" si="64"/>
        <v>4807</v>
      </c>
      <c r="L291" s="10">
        <f t="shared" si="65"/>
        <v>30107</v>
      </c>
      <c r="M291" s="9"/>
      <c r="N291" s="9"/>
      <c r="O291" s="10"/>
      <c r="P291" s="9"/>
      <c r="Q291" s="9"/>
      <c r="R291" s="10"/>
      <c r="S291" s="9">
        <v>15750</v>
      </c>
      <c r="T291" s="9">
        <f t="shared" si="67"/>
        <v>2993</v>
      </c>
      <c r="U291" s="10">
        <f t="shared" si="72"/>
        <v>18743</v>
      </c>
      <c r="V291" s="9">
        <v>25200</v>
      </c>
      <c r="W291" s="9">
        <f t="shared" si="68"/>
        <v>4788</v>
      </c>
      <c r="X291" s="10">
        <f t="shared" si="60"/>
        <v>29988</v>
      </c>
      <c r="Y291" s="9"/>
      <c r="Z291" s="9"/>
      <c r="AA291" s="10"/>
      <c r="AB291" s="104"/>
      <c r="AC291" s="104"/>
    </row>
    <row r="292" spans="1:29" s="34" customFormat="1" ht="36" x14ac:dyDescent="0.25">
      <c r="A292" s="13">
        <v>31</v>
      </c>
      <c r="B292" s="27">
        <v>1196430106</v>
      </c>
      <c r="C292" s="27">
        <v>42271715</v>
      </c>
      <c r="D292" s="17" t="s">
        <v>453</v>
      </c>
      <c r="E292" s="18" t="s">
        <v>453</v>
      </c>
      <c r="F292" s="12" t="s">
        <v>10</v>
      </c>
      <c r="G292" s="9"/>
      <c r="H292" s="9"/>
      <c r="I292" s="10"/>
      <c r="J292" s="9">
        <v>25300</v>
      </c>
      <c r="K292" s="9">
        <f t="shared" si="64"/>
        <v>4807</v>
      </c>
      <c r="L292" s="10">
        <f t="shared" si="65"/>
        <v>30107</v>
      </c>
      <c r="M292" s="9"/>
      <c r="N292" s="9"/>
      <c r="O292" s="10"/>
      <c r="P292" s="9"/>
      <c r="Q292" s="9"/>
      <c r="R292" s="10"/>
      <c r="S292" s="9">
        <v>15750</v>
      </c>
      <c r="T292" s="9">
        <f t="shared" si="67"/>
        <v>2993</v>
      </c>
      <c r="U292" s="10">
        <f t="shared" si="72"/>
        <v>18743</v>
      </c>
      <c r="V292" s="9">
        <v>25200</v>
      </c>
      <c r="W292" s="9">
        <f t="shared" si="68"/>
        <v>4788</v>
      </c>
      <c r="X292" s="10">
        <f t="shared" si="60"/>
        <v>29988</v>
      </c>
      <c r="Y292" s="9"/>
      <c r="Z292" s="9"/>
      <c r="AA292" s="10"/>
      <c r="AB292" s="104"/>
      <c r="AC292" s="104"/>
    </row>
    <row r="293" spans="1:29" s="34" customFormat="1" ht="36" x14ac:dyDescent="0.25">
      <c r="A293" s="13">
        <v>32</v>
      </c>
      <c r="B293" s="27">
        <v>1196430103</v>
      </c>
      <c r="C293" s="27">
        <v>42271715</v>
      </c>
      <c r="D293" s="17" t="s">
        <v>454</v>
      </c>
      <c r="E293" s="18" t="s">
        <v>454</v>
      </c>
      <c r="F293" s="12" t="s">
        <v>10</v>
      </c>
      <c r="G293" s="9"/>
      <c r="H293" s="9"/>
      <c r="I293" s="10"/>
      <c r="J293" s="9">
        <v>25300</v>
      </c>
      <c r="K293" s="9">
        <f t="shared" si="64"/>
        <v>4807</v>
      </c>
      <c r="L293" s="10">
        <f t="shared" si="65"/>
        <v>30107</v>
      </c>
      <c r="M293" s="9"/>
      <c r="N293" s="9"/>
      <c r="O293" s="10"/>
      <c r="P293" s="9"/>
      <c r="Q293" s="9"/>
      <c r="R293" s="10"/>
      <c r="S293" s="9">
        <v>15750</v>
      </c>
      <c r="T293" s="9">
        <f t="shared" si="67"/>
        <v>2993</v>
      </c>
      <c r="U293" s="10">
        <f t="shared" si="72"/>
        <v>18743</v>
      </c>
      <c r="V293" s="9">
        <v>25200</v>
      </c>
      <c r="W293" s="9">
        <f t="shared" si="68"/>
        <v>4788</v>
      </c>
      <c r="X293" s="10">
        <f t="shared" si="60"/>
        <v>29988</v>
      </c>
      <c r="Y293" s="9"/>
      <c r="Z293" s="9"/>
      <c r="AA293" s="10"/>
      <c r="AB293" s="104"/>
      <c r="AC293" s="104"/>
    </row>
    <row r="294" spans="1:29" s="34" customFormat="1" ht="36" x14ac:dyDescent="0.25">
      <c r="A294" s="13">
        <v>33</v>
      </c>
      <c r="B294" s="27">
        <v>1196430105</v>
      </c>
      <c r="C294" s="27">
        <v>42271715</v>
      </c>
      <c r="D294" s="17" t="s">
        <v>455</v>
      </c>
      <c r="E294" s="18" t="s">
        <v>456</v>
      </c>
      <c r="F294" s="12" t="s">
        <v>10</v>
      </c>
      <c r="G294" s="9"/>
      <c r="H294" s="9"/>
      <c r="I294" s="10"/>
      <c r="J294" s="9">
        <v>25300</v>
      </c>
      <c r="K294" s="9">
        <f t="shared" si="64"/>
        <v>4807</v>
      </c>
      <c r="L294" s="10">
        <f t="shared" si="65"/>
        <v>30107</v>
      </c>
      <c r="M294" s="9"/>
      <c r="N294" s="9"/>
      <c r="O294" s="10"/>
      <c r="P294" s="9"/>
      <c r="Q294" s="9"/>
      <c r="R294" s="10"/>
      <c r="S294" s="9">
        <v>15750</v>
      </c>
      <c r="T294" s="9">
        <f t="shared" si="67"/>
        <v>2993</v>
      </c>
      <c r="U294" s="10">
        <f t="shared" si="72"/>
        <v>18743</v>
      </c>
      <c r="V294" s="9">
        <v>25200</v>
      </c>
      <c r="W294" s="9">
        <f t="shared" si="68"/>
        <v>4788</v>
      </c>
      <c r="X294" s="10">
        <f t="shared" si="60"/>
        <v>29988</v>
      </c>
      <c r="Y294" s="9"/>
      <c r="Z294" s="9"/>
      <c r="AA294" s="10"/>
      <c r="AB294" s="104"/>
      <c r="AC294" s="104"/>
    </row>
    <row r="295" spans="1:29" s="34" customFormat="1" ht="45" x14ac:dyDescent="0.25">
      <c r="A295" s="13">
        <v>34</v>
      </c>
      <c r="B295" s="27">
        <v>1196430104</v>
      </c>
      <c r="C295" s="27">
        <v>42271715</v>
      </c>
      <c r="D295" s="17" t="s">
        <v>457</v>
      </c>
      <c r="E295" s="18" t="s">
        <v>457</v>
      </c>
      <c r="F295" s="12" t="s">
        <v>10</v>
      </c>
      <c r="G295" s="9"/>
      <c r="H295" s="9"/>
      <c r="I295" s="10"/>
      <c r="J295" s="9">
        <v>25300</v>
      </c>
      <c r="K295" s="9">
        <f t="shared" si="64"/>
        <v>4807</v>
      </c>
      <c r="L295" s="10">
        <f t="shared" si="65"/>
        <v>30107</v>
      </c>
      <c r="M295" s="9"/>
      <c r="N295" s="9"/>
      <c r="O295" s="10"/>
      <c r="P295" s="9"/>
      <c r="Q295" s="9"/>
      <c r="R295" s="10"/>
      <c r="S295" s="9">
        <v>15750</v>
      </c>
      <c r="T295" s="9">
        <f t="shared" si="67"/>
        <v>2993</v>
      </c>
      <c r="U295" s="10">
        <f t="shared" si="72"/>
        <v>18743</v>
      </c>
      <c r="V295" s="9"/>
      <c r="W295" s="9"/>
      <c r="X295" s="10"/>
      <c r="Y295" s="9"/>
      <c r="Z295" s="9"/>
      <c r="AA295" s="10"/>
      <c r="AB295" s="104"/>
      <c r="AC295" s="104"/>
    </row>
    <row r="296" spans="1:29" s="34" customFormat="1" ht="18" x14ac:dyDescent="0.25">
      <c r="A296" s="13">
        <v>35</v>
      </c>
      <c r="B296" s="27">
        <v>1196430031</v>
      </c>
      <c r="C296" s="27">
        <v>42271715</v>
      </c>
      <c r="D296" s="17" t="s">
        <v>458</v>
      </c>
      <c r="E296" s="18" t="s">
        <v>459</v>
      </c>
      <c r="F296" s="12" t="s">
        <v>10</v>
      </c>
      <c r="G296" s="9">
        <v>496333</v>
      </c>
      <c r="H296" s="9">
        <f t="shared" ref="H296:H297" si="80">ROUND(G296*0.19,0)</f>
        <v>94303</v>
      </c>
      <c r="I296" s="10">
        <f t="shared" ref="I296:I297" si="81">+G296+H296</f>
        <v>590636</v>
      </c>
      <c r="J296" s="9">
        <v>254700</v>
      </c>
      <c r="K296" s="9">
        <f t="shared" si="64"/>
        <v>48393</v>
      </c>
      <c r="L296" s="10">
        <f t="shared" si="65"/>
        <v>303093</v>
      </c>
      <c r="M296" s="9">
        <v>198803</v>
      </c>
      <c r="N296" s="9">
        <f t="shared" ref="N296:N297" si="82">ROUND(M296*0.19,0)</f>
        <v>37773</v>
      </c>
      <c r="O296" s="10">
        <f t="shared" ref="O296:O297" si="83">+M296+N296</f>
        <v>236576</v>
      </c>
      <c r="P296" s="9"/>
      <c r="Q296" s="9"/>
      <c r="R296" s="10"/>
      <c r="S296" s="9">
        <v>158000</v>
      </c>
      <c r="T296" s="9">
        <f t="shared" si="67"/>
        <v>30020</v>
      </c>
      <c r="U296" s="10">
        <f t="shared" si="72"/>
        <v>188020</v>
      </c>
      <c r="V296" s="9"/>
      <c r="W296" s="9"/>
      <c r="X296" s="10"/>
      <c r="Y296" s="9"/>
      <c r="Z296" s="9"/>
      <c r="AA296" s="10"/>
      <c r="AB296" s="104"/>
      <c r="AC296" s="104"/>
    </row>
    <row r="297" spans="1:29" s="34" customFormat="1" ht="18" x14ac:dyDescent="0.25">
      <c r="A297" s="13">
        <v>36</v>
      </c>
      <c r="B297" s="27">
        <v>1196430127</v>
      </c>
      <c r="C297" s="27">
        <v>42271715</v>
      </c>
      <c r="D297" s="17" t="s">
        <v>460</v>
      </c>
      <c r="E297" s="18" t="s">
        <v>461</v>
      </c>
      <c r="F297" s="12" t="s">
        <v>10</v>
      </c>
      <c r="G297" s="9">
        <v>464108</v>
      </c>
      <c r="H297" s="9">
        <f t="shared" si="80"/>
        <v>88181</v>
      </c>
      <c r="I297" s="10">
        <f t="shared" si="81"/>
        <v>552289</v>
      </c>
      <c r="J297" s="9">
        <v>254700</v>
      </c>
      <c r="K297" s="9">
        <f t="shared" si="64"/>
        <v>48393</v>
      </c>
      <c r="L297" s="10">
        <f t="shared" si="65"/>
        <v>303093</v>
      </c>
      <c r="M297" s="9">
        <v>172873</v>
      </c>
      <c r="N297" s="9">
        <f t="shared" si="82"/>
        <v>32846</v>
      </c>
      <c r="O297" s="10">
        <f t="shared" si="83"/>
        <v>205719</v>
      </c>
      <c r="P297" s="9"/>
      <c r="Q297" s="9"/>
      <c r="R297" s="10"/>
      <c r="S297" s="9">
        <v>158000</v>
      </c>
      <c r="T297" s="9">
        <f t="shared" si="67"/>
        <v>30020</v>
      </c>
      <c r="U297" s="10">
        <f t="shared" si="72"/>
        <v>188020</v>
      </c>
      <c r="V297" s="9"/>
      <c r="W297" s="9"/>
      <c r="X297" s="10"/>
      <c r="Y297" s="9"/>
      <c r="Z297" s="9"/>
      <c r="AA297" s="10"/>
      <c r="AB297" s="104"/>
      <c r="AC297" s="104"/>
    </row>
    <row r="298" spans="1:29" s="34" customFormat="1" ht="18" x14ac:dyDescent="0.25">
      <c r="A298" s="13">
        <v>37</v>
      </c>
      <c r="B298" s="27" t="s">
        <v>11</v>
      </c>
      <c r="C298" s="27">
        <v>42271715</v>
      </c>
      <c r="D298" s="17" t="s">
        <v>462</v>
      </c>
      <c r="E298" s="18" t="s">
        <v>462</v>
      </c>
      <c r="F298" s="12" t="s">
        <v>13</v>
      </c>
      <c r="G298" s="9"/>
      <c r="H298" s="9"/>
      <c r="I298" s="10"/>
      <c r="J298" s="9">
        <v>3490</v>
      </c>
      <c r="K298" s="9">
        <f t="shared" si="64"/>
        <v>663</v>
      </c>
      <c r="L298" s="10">
        <f t="shared" si="65"/>
        <v>4153</v>
      </c>
      <c r="M298" s="9"/>
      <c r="N298" s="9"/>
      <c r="O298" s="10"/>
      <c r="P298" s="9"/>
      <c r="Q298" s="9"/>
      <c r="R298" s="10"/>
      <c r="S298" s="9">
        <v>2195</v>
      </c>
      <c r="T298" s="9">
        <f t="shared" si="67"/>
        <v>417</v>
      </c>
      <c r="U298" s="10">
        <f t="shared" si="72"/>
        <v>2612</v>
      </c>
      <c r="V298" s="9">
        <v>3512</v>
      </c>
      <c r="W298" s="9">
        <f t="shared" si="68"/>
        <v>667</v>
      </c>
      <c r="X298" s="10">
        <f t="shared" si="60"/>
        <v>4179</v>
      </c>
      <c r="Y298" s="9"/>
      <c r="Z298" s="9"/>
      <c r="AA298" s="10"/>
      <c r="AB298" s="104"/>
      <c r="AC298" s="104"/>
    </row>
    <row r="299" spans="1:29" s="34" customFormat="1" ht="18" x14ac:dyDescent="0.25">
      <c r="A299" s="13">
        <v>38</v>
      </c>
      <c r="B299" s="27">
        <v>1196430420</v>
      </c>
      <c r="C299" s="27">
        <v>42271715</v>
      </c>
      <c r="D299" s="17" t="s">
        <v>463</v>
      </c>
      <c r="E299" s="18" t="s">
        <v>463</v>
      </c>
      <c r="F299" s="12" t="s">
        <v>10</v>
      </c>
      <c r="G299" s="9"/>
      <c r="H299" s="9"/>
      <c r="I299" s="10"/>
      <c r="J299" s="9">
        <v>3490</v>
      </c>
      <c r="K299" s="9">
        <f t="shared" si="64"/>
        <v>663</v>
      </c>
      <c r="L299" s="10">
        <f t="shared" si="65"/>
        <v>4153</v>
      </c>
      <c r="M299" s="9">
        <v>2026</v>
      </c>
      <c r="N299" s="9">
        <f t="shared" ref="N299:N304" si="84">ROUND(M299*0.19,0)</f>
        <v>385</v>
      </c>
      <c r="O299" s="10">
        <f t="shared" ref="O299:O304" si="85">+M299+N299</f>
        <v>2411</v>
      </c>
      <c r="P299" s="9">
        <v>3324</v>
      </c>
      <c r="Q299" s="9">
        <f t="shared" si="66"/>
        <v>632</v>
      </c>
      <c r="R299" s="10">
        <f t="shared" ref="R299:R304" si="86">+P299+Q299</f>
        <v>3956</v>
      </c>
      <c r="S299" s="9">
        <v>2195</v>
      </c>
      <c r="T299" s="9">
        <f t="shared" si="67"/>
        <v>417</v>
      </c>
      <c r="U299" s="10">
        <f t="shared" si="72"/>
        <v>2612</v>
      </c>
      <c r="V299" s="9">
        <v>3512</v>
      </c>
      <c r="W299" s="9">
        <f t="shared" si="68"/>
        <v>667</v>
      </c>
      <c r="X299" s="10">
        <f t="shared" si="60"/>
        <v>4179</v>
      </c>
      <c r="Y299" s="9"/>
      <c r="Z299" s="9"/>
      <c r="AA299" s="10"/>
      <c r="AB299" s="104"/>
      <c r="AC299" s="104"/>
    </row>
    <row r="300" spans="1:29" s="34" customFormat="1" ht="18" x14ac:dyDescent="0.25">
      <c r="A300" s="13">
        <v>39</v>
      </c>
      <c r="B300" s="27">
        <v>1196430430</v>
      </c>
      <c r="C300" s="27">
        <v>42271715</v>
      </c>
      <c r="D300" s="17" t="s">
        <v>464</v>
      </c>
      <c r="E300" s="18" t="s">
        <v>464</v>
      </c>
      <c r="F300" s="12" t="s">
        <v>10</v>
      </c>
      <c r="G300" s="9"/>
      <c r="H300" s="9"/>
      <c r="I300" s="10"/>
      <c r="J300" s="9">
        <v>3490</v>
      </c>
      <c r="K300" s="9">
        <f t="shared" si="64"/>
        <v>663</v>
      </c>
      <c r="L300" s="10">
        <f t="shared" si="65"/>
        <v>4153</v>
      </c>
      <c r="M300" s="9">
        <v>2026</v>
      </c>
      <c r="N300" s="9">
        <f t="shared" si="84"/>
        <v>385</v>
      </c>
      <c r="O300" s="10">
        <f t="shared" si="85"/>
        <v>2411</v>
      </c>
      <c r="P300" s="9">
        <v>3324</v>
      </c>
      <c r="Q300" s="9">
        <f t="shared" si="66"/>
        <v>632</v>
      </c>
      <c r="R300" s="10">
        <f t="shared" si="86"/>
        <v>3956</v>
      </c>
      <c r="S300" s="9">
        <v>2195</v>
      </c>
      <c r="T300" s="9">
        <f t="shared" si="67"/>
        <v>417</v>
      </c>
      <c r="U300" s="10">
        <f t="shared" si="72"/>
        <v>2612</v>
      </c>
      <c r="V300" s="9">
        <v>3512</v>
      </c>
      <c r="W300" s="9">
        <f t="shared" si="68"/>
        <v>667</v>
      </c>
      <c r="X300" s="10">
        <f t="shared" si="60"/>
        <v>4179</v>
      </c>
      <c r="Y300" s="9"/>
      <c r="Z300" s="9"/>
      <c r="AA300" s="10"/>
      <c r="AB300" s="104"/>
      <c r="AC300" s="104"/>
    </row>
    <row r="301" spans="1:29" s="34" customFormat="1" ht="18" x14ac:dyDescent="0.25">
      <c r="A301" s="13">
        <v>40</v>
      </c>
      <c r="B301" s="27">
        <v>1196430440</v>
      </c>
      <c r="C301" s="27">
        <v>42271715</v>
      </c>
      <c r="D301" s="17" t="s">
        <v>465</v>
      </c>
      <c r="E301" s="18" t="s">
        <v>465</v>
      </c>
      <c r="F301" s="12" t="s">
        <v>10</v>
      </c>
      <c r="G301" s="9"/>
      <c r="H301" s="9"/>
      <c r="I301" s="10"/>
      <c r="J301" s="9">
        <v>3490</v>
      </c>
      <c r="K301" s="9">
        <f t="shared" si="64"/>
        <v>663</v>
      </c>
      <c r="L301" s="10">
        <f t="shared" si="65"/>
        <v>4153</v>
      </c>
      <c r="M301" s="9">
        <v>2026</v>
      </c>
      <c r="N301" s="9">
        <f t="shared" si="84"/>
        <v>385</v>
      </c>
      <c r="O301" s="10">
        <f t="shared" si="85"/>
        <v>2411</v>
      </c>
      <c r="P301" s="9">
        <v>3324</v>
      </c>
      <c r="Q301" s="9">
        <f t="shared" si="66"/>
        <v>632</v>
      </c>
      <c r="R301" s="10">
        <f t="shared" si="86"/>
        <v>3956</v>
      </c>
      <c r="S301" s="9">
        <v>2195</v>
      </c>
      <c r="T301" s="9">
        <f t="shared" si="67"/>
        <v>417</v>
      </c>
      <c r="U301" s="10">
        <f t="shared" si="72"/>
        <v>2612</v>
      </c>
      <c r="V301" s="9">
        <v>3512</v>
      </c>
      <c r="W301" s="9">
        <f t="shared" si="68"/>
        <v>667</v>
      </c>
      <c r="X301" s="10">
        <f t="shared" si="60"/>
        <v>4179</v>
      </c>
      <c r="Y301" s="9"/>
      <c r="Z301" s="9"/>
      <c r="AA301" s="10"/>
      <c r="AB301" s="104"/>
      <c r="AC301" s="104"/>
    </row>
    <row r="302" spans="1:29" s="34" customFormat="1" ht="18" x14ac:dyDescent="0.25">
      <c r="A302" s="13">
        <v>41</v>
      </c>
      <c r="B302" s="27">
        <v>1196430450</v>
      </c>
      <c r="C302" s="27">
        <v>42271715</v>
      </c>
      <c r="D302" s="17" t="s">
        <v>466</v>
      </c>
      <c r="E302" s="18" t="s">
        <v>466</v>
      </c>
      <c r="F302" s="12" t="s">
        <v>10</v>
      </c>
      <c r="G302" s="9"/>
      <c r="H302" s="9"/>
      <c r="I302" s="10"/>
      <c r="J302" s="9">
        <v>3490</v>
      </c>
      <c r="K302" s="9">
        <f t="shared" si="64"/>
        <v>663</v>
      </c>
      <c r="L302" s="10">
        <f t="shared" si="65"/>
        <v>4153</v>
      </c>
      <c r="M302" s="9">
        <v>2026</v>
      </c>
      <c r="N302" s="9">
        <f t="shared" si="84"/>
        <v>385</v>
      </c>
      <c r="O302" s="10">
        <f t="shared" si="85"/>
        <v>2411</v>
      </c>
      <c r="P302" s="9">
        <v>3324</v>
      </c>
      <c r="Q302" s="9">
        <f t="shared" si="66"/>
        <v>632</v>
      </c>
      <c r="R302" s="10">
        <f t="shared" si="86"/>
        <v>3956</v>
      </c>
      <c r="S302" s="9">
        <v>2195</v>
      </c>
      <c r="T302" s="9">
        <f t="shared" si="67"/>
        <v>417</v>
      </c>
      <c r="U302" s="10">
        <f t="shared" si="72"/>
        <v>2612</v>
      </c>
      <c r="V302" s="9">
        <v>3512</v>
      </c>
      <c r="W302" s="9">
        <f t="shared" si="68"/>
        <v>667</v>
      </c>
      <c r="X302" s="10">
        <f t="shared" si="60"/>
        <v>4179</v>
      </c>
      <c r="Y302" s="9"/>
      <c r="Z302" s="9"/>
      <c r="AA302" s="10"/>
      <c r="AB302" s="104"/>
      <c r="AC302" s="104"/>
    </row>
    <row r="303" spans="1:29" s="34" customFormat="1" ht="18" x14ac:dyDescent="0.25">
      <c r="A303" s="13">
        <v>42</v>
      </c>
      <c r="B303" s="27">
        <v>1196430460</v>
      </c>
      <c r="C303" s="27">
        <v>42271715</v>
      </c>
      <c r="D303" s="17" t="s">
        <v>467</v>
      </c>
      <c r="E303" s="18" t="s">
        <v>467</v>
      </c>
      <c r="F303" s="12" t="s">
        <v>10</v>
      </c>
      <c r="G303" s="9"/>
      <c r="H303" s="9"/>
      <c r="I303" s="10"/>
      <c r="J303" s="9">
        <v>3490</v>
      </c>
      <c r="K303" s="9">
        <f t="shared" si="64"/>
        <v>663</v>
      </c>
      <c r="L303" s="10">
        <f t="shared" si="65"/>
        <v>4153</v>
      </c>
      <c r="M303" s="9">
        <v>2026</v>
      </c>
      <c r="N303" s="9">
        <f t="shared" si="84"/>
        <v>385</v>
      </c>
      <c r="O303" s="10">
        <f t="shared" si="85"/>
        <v>2411</v>
      </c>
      <c r="P303" s="9">
        <v>3324</v>
      </c>
      <c r="Q303" s="9">
        <f t="shared" si="66"/>
        <v>632</v>
      </c>
      <c r="R303" s="10">
        <f t="shared" si="86"/>
        <v>3956</v>
      </c>
      <c r="S303" s="9">
        <v>2195</v>
      </c>
      <c r="T303" s="9">
        <f t="shared" si="67"/>
        <v>417</v>
      </c>
      <c r="U303" s="10">
        <f t="shared" si="72"/>
        <v>2612</v>
      </c>
      <c r="V303" s="9">
        <v>3512</v>
      </c>
      <c r="W303" s="9">
        <f t="shared" si="68"/>
        <v>667</v>
      </c>
      <c r="X303" s="10">
        <f t="shared" si="60"/>
        <v>4179</v>
      </c>
      <c r="Y303" s="9"/>
      <c r="Z303" s="9"/>
      <c r="AA303" s="10"/>
      <c r="AB303" s="104"/>
      <c r="AC303" s="104"/>
    </row>
    <row r="304" spans="1:29" s="34" customFormat="1" ht="18" x14ac:dyDescent="0.25">
      <c r="A304" s="13">
        <v>43</v>
      </c>
      <c r="B304" s="27">
        <v>1196430470</v>
      </c>
      <c r="C304" s="27">
        <v>42271715</v>
      </c>
      <c r="D304" s="17" t="s">
        <v>468</v>
      </c>
      <c r="E304" s="18" t="s">
        <v>468</v>
      </c>
      <c r="F304" s="12" t="s">
        <v>10</v>
      </c>
      <c r="G304" s="9"/>
      <c r="H304" s="9"/>
      <c r="I304" s="10"/>
      <c r="J304" s="9">
        <v>3490</v>
      </c>
      <c r="K304" s="9">
        <f t="shared" si="64"/>
        <v>663</v>
      </c>
      <c r="L304" s="10">
        <f t="shared" si="65"/>
        <v>4153</v>
      </c>
      <c r="M304" s="9">
        <v>2026</v>
      </c>
      <c r="N304" s="9">
        <f t="shared" si="84"/>
        <v>385</v>
      </c>
      <c r="O304" s="10">
        <f t="shared" si="85"/>
        <v>2411</v>
      </c>
      <c r="P304" s="9">
        <v>3324</v>
      </c>
      <c r="Q304" s="9">
        <f t="shared" si="66"/>
        <v>632</v>
      </c>
      <c r="R304" s="10">
        <f t="shared" si="86"/>
        <v>3956</v>
      </c>
      <c r="S304" s="9">
        <v>2195</v>
      </c>
      <c r="T304" s="9">
        <f t="shared" si="67"/>
        <v>417</v>
      </c>
      <c r="U304" s="10">
        <f t="shared" si="72"/>
        <v>2612</v>
      </c>
      <c r="V304" s="9">
        <v>3512</v>
      </c>
      <c r="W304" s="9">
        <f t="shared" si="68"/>
        <v>667</v>
      </c>
      <c r="X304" s="10">
        <f t="shared" si="60"/>
        <v>4179</v>
      </c>
      <c r="Y304" s="9"/>
      <c r="Z304" s="9"/>
      <c r="AA304" s="10"/>
      <c r="AB304" s="104"/>
      <c r="AC304" s="104"/>
    </row>
    <row r="305" spans="1:27" s="105" customFormat="1" ht="15" customHeight="1" x14ac:dyDescent="0.25">
      <c r="A305" s="61"/>
      <c r="B305" s="6"/>
      <c r="C305" s="62"/>
      <c r="D305" s="62"/>
      <c r="E305" s="62"/>
      <c r="F305" s="62"/>
      <c r="G305" s="65"/>
      <c r="H305" s="65"/>
      <c r="I305" s="66"/>
      <c r="J305" s="65"/>
      <c r="K305" s="65"/>
      <c r="L305" s="66"/>
      <c r="M305" s="65"/>
      <c r="N305" s="65"/>
      <c r="O305" s="66"/>
      <c r="P305" s="65"/>
      <c r="Q305" s="65"/>
      <c r="R305" s="66"/>
      <c r="S305" s="65"/>
      <c r="T305" s="65"/>
      <c r="U305" s="66"/>
      <c r="V305" s="65"/>
      <c r="W305" s="65"/>
      <c r="X305" s="66"/>
      <c r="Y305" s="65"/>
      <c r="Z305" s="65"/>
      <c r="AA305" s="66"/>
    </row>
    <row r="306" spans="1:27" s="34" customFormat="1" ht="19.5" customHeight="1" x14ac:dyDescent="0.25">
      <c r="A306" s="20" t="s">
        <v>907</v>
      </c>
      <c r="B306" s="114" t="s">
        <v>470</v>
      </c>
      <c r="C306" s="114"/>
      <c r="D306" s="114"/>
      <c r="E306" s="114"/>
      <c r="F306" s="69" t="s">
        <v>173</v>
      </c>
      <c r="G306" s="117" t="s">
        <v>1122</v>
      </c>
      <c r="H306" s="118"/>
      <c r="I306" s="119"/>
    </row>
    <row r="307" spans="1:27" s="34" customFormat="1" ht="27" x14ac:dyDescent="0.25">
      <c r="A307" s="3" t="s">
        <v>2</v>
      </c>
      <c r="B307" s="3" t="s">
        <v>3</v>
      </c>
      <c r="C307" s="4" t="s">
        <v>824</v>
      </c>
      <c r="D307" s="4" t="s">
        <v>4</v>
      </c>
      <c r="E307" s="4" t="s">
        <v>148</v>
      </c>
      <c r="F307" s="4" t="s">
        <v>6</v>
      </c>
      <c r="G307" s="5" t="s">
        <v>7</v>
      </c>
      <c r="H307" s="5" t="s">
        <v>8</v>
      </c>
      <c r="I307" s="5" t="s">
        <v>9</v>
      </c>
    </row>
    <row r="308" spans="1:27" s="34" customFormat="1" ht="18" x14ac:dyDescent="0.25">
      <c r="A308" s="13">
        <v>1</v>
      </c>
      <c r="B308" s="11">
        <v>1196420017</v>
      </c>
      <c r="C308" s="12">
        <v>42296101</v>
      </c>
      <c r="D308" s="17" t="s">
        <v>471</v>
      </c>
      <c r="E308" s="18" t="s">
        <v>472</v>
      </c>
      <c r="F308" s="12" t="s">
        <v>10</v>
      </c>
      <c r="G308" s="31">
        <v>1150000</v>
      </c>
      <c r="H308" s="31">
        <v>0</v>
      </c>
      <c r="I308" s="43">
        <f t="shared" ref="I308" si="87">+G308+H308</f>
        <v>1150000</v>
      </c>
    </row>
    <row r="309" spans="1:27" s="105" customFormat="1" ht="13.5" customHeight="1" x14ac:dyDescent="0.25">
      <c r="A309" s="61"/>
      <c r="B309" s="6"/>
      <c r="C309" s="62"/>
      <c r="D309" s="62"/>
      <c r="E309" s="62"/>
      <c r="F309" s="62"/>
      <c r="G309" s="65"/>
      <c r="H309" s="65"/>
      <c r="I309" s="66"/>
    </row>
    <row r="310" spans="1:27" s="34" customFormat="1" ht="18" x14ac:dyDescent="0.25">
      <c r="A310" s="20" t="s">
        <v>908</v>
      </c>
      <c r="B310" s="114" t="s">
        <v>473</v>
      </c>
      <c r="C310" s="114"/>
      <c r="D310" s="114"/>
      <c r="E310" s="114"/>
      <c r="F310" s="69" t="s">
        <v>173</v>
      </c>
      <c r="G310" s="120" t="s">
        <v>1113</v>
      </c>
      <c r="H310" s="121"/>
      <c r="I310" s="122"/>
      <c r="J310" s="120" t="s">
        <v>1099</v>
      </c>
      <c r="K310" s="121"/>
      <c r="L310" s="122"/>
      <c r="M310" s="117" t="s">
        <v>1109</v>
      </c>
      <c r="N310" s="118"/>
      <c r="O310" s="119"/>
    </row>
    <row r="311" spans="1:27" s="34" customFormat="1" ht="27" x14ac:dyDescent="0.25">
      <c r="A311" s="3" t="s">
        <v>2</v>
      </c>
      <c r="B311" s="3" t="s">
        <v>3</v>
      </c>
      <c r="C311" s="4" t="s">
        <v>824</v>
      </c>
      <c r="D311" s="4" t="s">
        <v>4</v>
      </c>
      <c r="E311" s="4" t="s">
        <v>148</v>
      </c>
      <c r="F311" s="4" t="s">
        <v>6</v>
      </c>
      <c r="G311" s="5" t="s">
        <v>7</v>
      </c>
      <c r="H311" s="5" t="s">
        <v>8</v>
      </c>
      <c r="I311" s="5" t="s">
        <v>9</v>
      </c>
      <c r="J311" s="5" t="s">
        <v>7</v>
      </c>
      <c r="K311" s="5" t="s">
        <v>8</v>
      </c>
      <c r="L311" s="5" t="s">
        <v>9</v>
      </c>
      <c r="M311" s="5" t="s">
        <v>7</v>
      </c>
      <c r="N311" s="5" t="s">
        <v>8</v>
      </c>
      <c r="O311" s="5" t="s">
        <v>9</v>
      </c>
    </row>
    <row r="312" spans="1:27" s="34" customFormat="1" ht="27" x14ac:dyDescent="0.25">
      <c r="A312" s="13">
        <v>1</v>
      </c>
      <c r="B312" s="11">
        <v>1186220911</v>
      </c>
      <c r="C312" s="12">
        <v>42293406</v>
      </c>
      <c r="D312" s="17" t="s">
        <v>474</v>
      </c>
      <c r="E312" s="18" t="s">
        <v>475</v>
      </c>
      <c r="F312" s="12" t="s">
        <v>10</v>
      </c>
      <c r="G312" s="31">
        <v>1500000</v>
      </c>
      <c r="H312" s="31">
        <v>0</v>
      </c>
      <c r="I312" s="43">
        <f t="shared" ref="I312:I314" si="88">+G312+H312</f>
        <v>1500000</v>
      </c>
      <c r="J312" s="31">
        <v>1790140</v>
      </c>
      <c r="K312" s="31">
        <v>0</v>
      </c>
      <c r="L312" s="43">
        <f t="shared" ref="L312:L317" si="89">+J312+K312</f>
        <v>1790140</v>
      </c>
      <c r="M312" s="31">
        <v>3200000</v>
      </c>
      <c r="N312" s="31">
        <v>0</v>
      </c>
      <c r="O312" s="43">
        <f t="shared" ref="O312:O317" si="90">+M312+N312</f>
        <v>3200000</v>
      </c>
      <c r="P312" s="104"/>
      <c r="Q312" s="104"/>
    </row>
    <row r="313" spans="1:27" s="34" customFormat="1" ht="27" x14ac:dyDescent="0.25">
      <c r="A313" s="13">
        <v>2</v>
      </c>
      <c r="B313" s="11">
        <v>1186290013</v>
      </c>
      <c r="C313" s="12">
        <v>42203403</v>
      </c>
      <c r="D313" s="17" t="s">
        <v>476</v>
      </c>
      <c r="E313" s="18" t="s">
        <v>477</v>
      </c>
      <c r="F313" s="12" t="s">
        <v>10</v>
      </c>
      <c r="G313" s="31">
        <v>1500000</v>
      </c>
      <c r="H313" s="31">
        <v>0</v>
      </c>
      <c r="I313" s="43">
        <f t="shared" si="88"/>
        <v>1500000</v>
      </c>
      <c r="J313" s="31">
        <v>1688170</v>
      </c>
      <c r="K313" s="31">
        <v>0</v>
      </c>
      <c r="L313" s="43">
        <f t="shared" si="89"/>
        <v>1688170</v>
      </c>
      <c r="M313" s="31">
        <v>3800000</v>
      </c>
      <c r="N313" s="31">
        <v>0</v>
      </c>
      <c r="O313" s="43">
        <f t="shared" si="90"/>
        <v>3800000</v>
      </c>
      <c r="P313" s="104"/>
      <c r="Q313" s="104"/>
    </row>
    <row r="314" spans="1:27" s="34" customFormat="1" ht="27" x14ac:dyDescent="0.25">
      <c r="A314" s="13">
        <v>3</v>
      </c>
      <c r="B314" s="11">
        <v>1186290012</v>
      </c>
      <c r="C314" s="12">
        <v>42203403</v>
      </c>
      <c r="D314" s="17" t="s">
        <v>478</v>
      </c>
      <c r="E314" s="18" t="s">
        <v>477</v>
      </c>
      <c r="F314" s="12" t="s">
        <v>10</v>
      </c>
      <c r="G314" s="31">
        <v>1100000</v>
      </c>
      <c r="H314" s="31">
        <v>0</v>
      </c>
      <c r="I314" s="43">
        <f t="shared" si="88"/>
        <v>1100000</v>
      </c>
      <c r="J314" s="31">
        <v>1688170</v>
      </c>
      <c r="K314" s="31">
        <v>0</v>
      </c>
      <c r="L314" s="43">
        <f t="shared" si="89"/>
        <v>1688170</v>
      </c>
      <c r="M314" s="31">
        <v>3800000</v>
      </c>
      <c r="N314" s="31">
        <v>0</v>
      </c>
      <c r="O314" s="43">
        <f t="shared" si="90"/>
        <v>3800000</v>
      </c>
      <c r="P314" s="104"/>
      <c r="Q314" s="104"/>
    </row>
    <row r="315" spans="1:27" s="34" customFormat="1" x14ac:dyDescent="0.25">
      <c r="A315" s="13">
        <v>4</v>
      </c>
      <c r="B315" s="11">
        <v>1186220110</v>
      </c>
      <c r="C315" s="12">
        <v>42203406</v>
      </c>
      <c r="D315" s="17" t="s">
        <v>479</v>
      </c>
      <c r="E315" s="18" t="s">
        <v>480</v>
      </c>
      <c r="F315" s="12" t="s">
        <v>10</v>
      </c>
      <c r="G315" s="31"/>
      <c r="H315" s="31"/>
      <c r="I315" s="43"/>
      <c r="J315" s="31">
        <v>1472044</v>
      </c>
      <c r="K315" s="31">
        <f t="shared" ref="K315:K317" si="91">ROUND(J315*0.19,0)</f>
        <v>279688</v>
      </c>
      <c r="L315" s="43">
        <f t="shared" si="89"/>
        <v>1751732</v>
      </c>
      <c r="M315" s="31">
        <v>2800000</v>
      </c>
      <c r="N315" s="31">
        <f t="shared" ref="N315:N317" si="92">ROUND(M315*0.19,0)</f>
        <v>532000</v>
      </c>
      <c r="O315" s="43">
        <f t="shared" si="90"/>
        <v>3332000</v>
      </c>
      <c r="P315" s="104"/>
      <c r="Q315" s="104"/>
    </row>
    <row r="316" spans="1:27" s="34" customFormat="1" ht="63" x14ac:dyDescent="0.25">
      <c r="A316" s="13">
        <v>5</v>
      </c>
      <c r="B316" s="11">
        <v>1186220913</v>
      </c>
      <c r="C316" s="12">
        <v>42203403</v>
      </c>
      <c r="D316" s="17" t="s">
        <v>481</v>
      </c>
      <c r="E316" s="18" t="s">
        <v>482</v>
      </c>
      <c r="F316" s="12" t="s">
        <v>10</v>
      </c>
      <c r="G316" s="31"/>
      <c r="H316" s="31"/>
      <c r="I316" s="43"/>
      <c r="J316" s="31">
        <v>1416250</v>
      </c>
      <c r="K316" s="31">
        <f t="shared" si="91"/>
        <v>269088</v>
      </c>
      <c r="L316" s="43">
        <f t="shared" si="89"/>
        <v>1685338</v>
      </c>
      <c r="M316" s="31">
        <v>700000</v>
      </c>
      <c r="N316" s="31">
        <f t="shared" si="92"/>
        <v>133000</v>
      </c>
      <c r="O316" s="43">
        <f t="shared" si="90"/>
        <v>833000</v>
      </c>
      <c r="P316" s="104"/>
      <c r="Q316" s="104"/>
    </row>
    <row r="317" spans="1:27" s="34" customFormat="1" ht="18" x14ac:dyDescent="0.25">
      <c r="A317" s="13">
        <v>6</v>
      </c>
      <c r="B317" s="11">
        <v>1186290057</v>
      </c>
      <c r="C317" s="12">
        <v>42203406</v>
      </c>
      <c r="D317" s="17" t="s">
        <v>483</v>
      </c>
      <c r="E317" s="18" t="s">
        <v>483</v>
      </c>
      <c r="F317" s="12" t="s">
        <v>10</v>
      </c>
      <c r="G317" s="31"/>
      <c r="H317" s="31"/>
      <c r="I317" s="43"/>
      <c r="J317" s="31">
        <v>1687188</v>
      </c>
      <c r="K317" s="31">
        <f t="shared" si="91"/>
        <v>320566</v>
      </c>
      <c r="L317" s="43">
        <f t="shared" si="89"/>
        <v>2007754</v>
      </c>
      <c r="M317" s="31">
        <v>2800000</v>
      </c>
      <c r="N317" s="31">
        <f t="shared" si="92"/>
        <v>532000</v>
      </c>
      <c r="O317" s="43">
        <f t="shared" si="90"/>
        <v>3332000</v>
      </c>
      <c r="P317" s="104"/>
      <c r="Q317" s="104"/>
    </row>
    <row r="318" spans="1:27" s="64" customFormat="1" ht="13.5" customHeight="1" x14ac:dyDescent="0.25">
      <c r="A318" s="61"/>
      <c r="B318" s="6"/>
      <c r="C318" s="62"/>
      <c r="D318" s="62"/>
      <c r="E318" s="62"/>
      <c r="F318" s="62"/>
      <c r="G318" s="63"/>
      <c r="H318" s="63"/>
      <c r="I318" s="67"/>
      <c r="J318" s="63"/>
      <c r="K318" s="63"/>
      <c r="L318" s="67"/>
      <c r="M318" s="63"/>
      <c r="N318" s="63"/>
      <c r="O318" s="67"/>
    </row>
    <row r="319" spans="1:27" s="34" customFormat="1" ht="13.5" customHeight="1" x14ac:dyDescent="0.25">
      <c r="A319" s="20" t="s">
        <v>909</v>
      </c>
      <c r="B319" s="114" t="s">
        <v>484</v>
      </c>
      <c r="C319" s="114"/>
      <c r="D319" s="114"/>
      <c r="E319" s="114"/>
      <c r="F319" s="69" t="s">
        <v>173</v>
      </c>
    </row>
    <row r="320" spans="1:27" s="34" customFormat="1" ht="18" x14ac:dyDescent="0.25">
      <c r="A320" s="3" t="s">
        <v>2</v>
      </c>
      <c r="B320" s="3" t="s">
        <v>3</v>
      </c>
      <c r="C320" s="4" t="s">
        <v>824</v>
      </c>
      <c r="D320" s="4" t="s">
        <v>4</v>
      </c>
      <c r="E320" s="4" t="s">
        <v>148</v>
      </c>
      <c r="F320" s="4" t="s">
        <v>6</v>
      </c>
    </row>
    <row r="321" spans="1:23" s="34" customFormat="1" ht="27" x14ac:dyDescent="0.25">
      <c r="A321" s="13">
        <v>1</v>
      </c>
      <c r="B321" s="11">
        <v>1121020569</v>
      </c>
      <c r="C321" s="12">
        <v>42296100</v>
      </c>
      <c r="D321" s="17" t="s">
        <v>485</v>
      </c>
      <c r="E321" s="18" t="s">
        <v>485</v>
      </c>
      <c r="F321" s="12" t="s">
        <v>10</v>
      </c>
    </row>
    <row r="322" spans="1:23" s="34" customFormat="1" ht="12" customHeight="1" x14ac:dyDescent="0.25">
      <c r="A322" s="13">
        <v>2</v>
      </c>
      <c r="B322" s="11">
        <v>1186220498</v>
      </c>
      <c r="C322" s="12">
        <v>42296100</v>
      </c>
      <c r="D322" s="17" t="s">
        <v>486</v>
      </c>
      <c r="E322" s="18" t="s">
        <v>486</v>
      </c>
      <c r="F322" s="12" t="s">
        <v>10</v>
      </c>
    </row>
    <row r="323" spans="1:23" s="34" customFormat="1" ht="18" x14ac:dyDescent="0.25">
      <c r="A323" s="13">
        <v>3</v>
      </c>
      <c r="B323" s="11">
        <v>1186220498</v>
      </c>
      <c r="C323" s="12">
        <v>42296100</v>
      </c>
      <c r="D323" s="17" t="s">
        <v>487</v>
      </c>
      <c r="E323" s="18" t="s">
        <v>488</v>
      </c>
      <c r="F323" s="12" t="s">
        <v>10</v>
      </c>
    </row>
    <row r="324" spans="1:23" s="34" customFormat="1" ht="13.5" customHeight="1" x14ac:dyDescent="0.25">
      <c r="A324" s="13">
        <v>4</v>
      </c>
      <c r="B324" s="11">
        <v>1196490987</v>
      </c>
      <c r="C324" s="12">
        <v>42296100</v>
      </c>
      <c r="D324" s="17" t="s">
        <v>489</v>
      </c>
      <c r="E324" s="18" t="s">
        <v>489</v>
      </c>
      <c r="F324" s="12" t="s">
        <v>10</v>
      </c>
    </row>
    <row r="325" spans="1:23" s="34" customFormat="1" ht="13.5" customHeight="1" x14ac:dyDescent="0.25">
      <c r="A325" s="13">
        <v>5</v>
      </c>
      <c r="B325" s="11">
        <v>1186220048</v>
      </c>
      <c r="C325" s="12">
        <v>42296100</v>
      </c>
      <c r="D325" s="17" t="s">
        <v>490</v>
      </c>
      <c r="E325" s="18" t="s">
        <v>490</v>
      </c>
      <c r="F325" s="12" t="s">
        <v>10</v>
      </c>
    </row>
    <row r="326" spans="1:23" s="105" customFormat="1" ht="12.75" customHeight="1" x14ac:dyDescent="0.25">
      <c r="A326" s="61"/>
      <c r="B326" s="6"/>
      <c r="C326" s="62"/>
      <c r="D326" s="62"/>
      <c r="E326" s="62"/>
      <c r="F326" s="62"/>
    </row>
    <row r="327" spans="1:23" s="34" customFormat="1" ht="18" x14ac:dyDescent="0.25">
      <c r="A327" s="20" t="s">
        <v>910</v>
      </c>
      <c r="B327" s="114" t="s">
        <v>491</v>
      </c>
      <c r="C327" s="114"/>
      <c r="D327" s="114"/>
      <c r="E327" s="114"/>
      <c r="F327" s="69" t="s">
        <v>341</v>
      </c>
      <c r="G327" s="120" t="s">
        <v>1097</v>
      </c>
      <c r="H327" s="121"/>
      <c r="I327" s="122"/>
      <c r="J327" s="120" t="s">
        <v>1098</v>
      </c>
      <c r="K327" s="121"/>
      <c r="L327" s="122"/>
      <c r="M327" s="117" t="s">
        <v>1124</v>
      </c>
      <c r="N327" s="118"/>
      <c r="O327" s="119"/>
      <c r="P327" s="117" t="s">
        <v>1119</v>
      </c>
      <c r="Q327" s="118"/>
      <c r="R327" s="119"/>
      <c r="S327" s="120" t="s">
        <v>1118</v>
      </c>
      <c r="T327" s="121"/>
      <c r="U327" s="122"/>
    </row>
    <row r="328" spans="1:23" s="34" customFormat="1" ht="27" x14ac:dyDescent="0.25">
      <c r="A328" s="3" t="s">
        <v>2</v>
      </c>
      <c r="B328" s="3" t="s">
        <v>3</v>
      </c>
      <c r="C328" s="4" t="s">
        <v>824</v>
      </c>
      <c r="D328" s="4" t="s">
        <v>4</v>
      </c>
      <c r="E328" s="4" t="s">
        <v>148</v>
      </c>
      <c r="F328" s="4" t="s">
        <v>6</v>
      </c>
      <c r="G328" s="5" t="s">
        <v>7</v>
      </c>
      <c r="H328" s="5" t="s">
        <v>8</v>
      </c>
      <c r="I328" s="5" t="s">
        <v>9</v>
      </c>
      <c r="J328" s="5" t="s">
        <v>7</v>
      </c>
      <c r="K328" s="5" t="s">
        <v>8</v>
      </c>
      <c r="L328" s="5" t="s">
        <v>9</v>
      </c>
      <c r="M328" s="5" t="s">
        <v>7</v>
      </c>
      <c r="N328" s="5" t="s">
        <v>8</v>
      </c>
      <c r="O328" s="5" t="s">
        <v>9</v>
      </c>
      <c r="P328" s="5" t="s">
        <v>7</v>
      </c>
      <c r="Q328" s="5" t="s">
        <v>8</v>
      </c>
      <c r="R328" s="5" t="s">
        <v>9</v>
      </c>
      <c r="S328" s="5" t="s">
        <v>7</v>
      </c>
      <c r="T328" s="5" t="s">
        <v>8</v>
      </c>
      <c r="U328" s="5" t="s">
        <v>9</v>
      </c>
    </row>
    <row r="329" spans="1:23" s="34" customFormat="1" ht="36" x14ac:dyDescent="0.25">
      <c r="A329" s="13">
        <v>1</v>
      </c>
      <c r="B329" s="11">
        <v>1196430260</v>
      </c>
      <c r="C329" s="12">
        <v>42311901</v>
      </c>
      <c r="D329" s="17" t="s">
        <v>492</v>
      </c>
      <c r="E329" s="18" t="s">
        <v>493</v>
      </c>
      <c r="F329" s="12" t="s">
        <v>10</v>
      </c>
      <c r="G329" s="9"/>
      <c r="H329" s="9"/>
      <c r="I329" s="10"/>
      <c r="J329" s="9">
        <v>631</v>
      </c>
      <c r="K329" s="9">
        <v>0</v>
      </c>
      <c r="L329" s="10">
        <f t="shared" ref="L329:L341" si="93">+J329+K329</f>
        <v>631</v>
      </c>
      <c r="M329" s="9">
        <v>831</v>
      </c>
      <c r="N329" s="9">
        <v>0</v>
      </c>
      <c r="O329" s="10">
        <f t="shared" ref="O329:O341" si="94">+M329+N329</f>
        <v>831</v>
      </c>
      <c r="P329" s="9">
        <v>719</v>
      </c>
      <c r="Q329" s="9">
        <v>0</v>
      </c>
      <c r="R329" s="10">
        <f t="shared" ref="R329:R341" si="95">+P329+Q329</f>
        <v>719</v>
      </c>
      <c r="S329" s="9">
        <v>931.4</v>
      </c>
      <c r="T329" s="9">
        <v>0</v>
      </c>
      <c r="U329" s="10">
        <f t="shared" ref="U329:U341" si="96">+S329+T329</f>
        <v>931.4</v>
      </c>
      <c r="V329" s="104"/>
      <c r="W329" s="104"/>
    </row>
    <row r="330" spans="1:23" s="34" customFormat="1" ht="45" x14ac:dyDescent="0.25">
      <c r="A330" s="13">
        <v>2</v>
      </c>
      <c r="B330" s="11">
        <v>1196430270</v>
      </c>
      <c r="C330" s="12">
        <v>42311901</v>
      </c>
      <c r="D330" s="17" t="s">
        <v>494</v>
      </c>
      <c r="E330" s="18" t="s">
        <v>495</v>
      </c>
      <c r="F330" s="12" t="s">
        <v>10</v>
      </c>
      <c r="G330" s="9"/>
      <c r="H330" s="9"/>
      <c r="I330" s="10"/>
      <c r="J330" s="9">
        <v>616</v>
      </c>
      <c r="K330" s="9">
        <v>0</v>
      </c>
      <c r="L330" s="10">
        <f t="shared" si="93"/>
        <v>616</v>
      </c>
      <c r="M330" s="9">
        <v>944</v>
      </c>
      <c r="N330" s="9">
        <v>0</v>
      </c>
      <c r="O330" s="10">
        <f t="shared" si="94"/>
        <v>944</v>
      </c>
      <c r="P330" s="9">
        <v>795</v>
      </c>
      <c r="Q330" s="9">
        <v>0</v>
      </c>
      <c r="R330" s="10">
        <f t="shared" si="95"/>
        <v>795</v>
      </c>
      <c r="S330" s="9">
        <v>931.4</v>
      </c>
      <c r="T330" s="9">
        <v>0</v>
      </c>
      <c r="U330" s="10">
        <f t="shared" si="96"/>
        <v>931.4</v>
      </c>
      <c r="V330" s="104"/>
      <c r="W330" s="104"/>
    </row>
    <row r="331" spans="1:23" s="34" customFormat="1" ht="45" x14ac:dyDescent="0.25">
      <c r="A331" s="13">
        <v>3</v>
      </c>
      <c r="B331" s="11">
        <v>1196430280</v>
      </c>
      <c r="C331" s="12">
        <v>42311901</v>
      </c>
      <c r="D331" s="17" t="s">
        <v>496</v>
      </c>
      <c r="E331" s="18" t="s">
        <v>497</v>
      </c>
      <c r="F331" s="12" t="s">
        <v>10</v>
      </c>
      <c r="G331" s="9"/>
      <c r="H331" s="9"/>
      <c r="I331" s="10"/>
      <c r="J331" s="9">
        <v>652</v>
      </c>
      <c r="K331" s="9">
        <v>0</v>
      </c>
      <c r="L331" s="10">
        <f t="shared" si="93"/>
        <v>652</v>
      </c>
      <c r="M331" s="9">
        <v>1082</v>
      </c>
      <c r="N331" s="9">
        <v>0</v>
      </c>
      <c r="O331" s="10">
        <f t="shared" si="94"/>
        <v>1082</v>
      </c>
      <c r="P331" s="9">
        <v>898</v>
      </c>
      <c r="Q331" s="9">
        <v>0</v>
      </c>
      <c r="R331" s="10">
        <f t="shared" si="95"/>
        <v>898</v>
      </c>
      <c r="S331" s="9">
        <v>931.4</v>
      </c>
      <c r="T331" s="9">
        <v>0</v>
      </c>
      <c r="U331" s="10">
        <f t="shared" si="96"/>
        <v>931.4</v>
      </c>
      <c r="V331" s="104"/>
      <c r="W331" s="104"/>
    </row>
    <row r="332" spans="1:23" s="34" customFormat="1" ht="45" x14ac:dyDescent="0.25">
      <c r="A332" s="13">
        <v>4</v>
      </c>
      <c r="B332" s="11">
        <v>1196430300</v>
      </c>
      <c r="C332" s="12">
        <v>42311901</v>
      </c>
      <c r="D332" s="17" t="s">
        <v>498</v>
      </c>
      <c r="E332" s="18" t="s">
        <v>499</v>
      </c>
      <c r="F332" s="12" t="s">
        <v>10</v>
      </c>
      <c r="G332" s="9"/>
      <c r="H332" s="9"/>
      <c r="I332" s="10"/>
      <c r="J332" s="9">
        <v>795</v>
      </c>
      <c r="K332" s="9">
        <v>0</v>
      </c>
      <c r="L332" s="10">
        <f t="shared" si="93"/>
        <v>795</v>
      </c>
      <c r="M332" s="9">
        <v>1226</v>
      </c>
      <c r="N332" s="9">
        <v>0</v>
      </c>
      <c r="O332" s="10">
        <f t="shared" si="94"/>
        <v>1226</v>
      </c>
      <c r="P332" s="9">
        <v>1111</v>
      </c>
      <c r="Q332" s="9">
        <v>0</v>
      </c>
      <c r="R332" s="10">
        <f t="shared" si="95"/>
        <v>1111</v>
      </c>
      <c r="S332" s="9"/>
      <c r="T332" s="9"/>
      <c r="U332" s="10"/>
      <c r="V332" s="104"/>
      <c r="W332" s="104"/>
    </row>
    <row r="333" spans="1:23" s="34" customFormat="1" ht="36" x14ac:dyDescent="0.25">
      <c r="A333" s="13">
        <v>5</v>
      </c>
      <c r="B333" s="11">
        <v>1196430310</v>
      </c>
      <c r="C333" s="12">
        <v>42311901</v>
      </c>
      <c r="D333" s="17" t="s">
        <v>500</v>
      </c>
      <c r="E333" s="18" t="s">
        <v>501</v>
      </c>
      <c r="F333" s="12" t="s">
        <v>10</v>
      </c>
      <c r="G333" s="9"/>
      <c r="H333" s="9"/>
      <c r="I333" s="10"/>
      <c r="J333" s="9">
        <v>747</v>
      </c>
      <c r="K333" s="9">
        <v>0</v>
      </c>
      <c r="L333" s="10">
        <f t="shared" si="93"/>
        <v>747</v>
      </c>
      <c r="M333" s="9">
        <v>1517</v>
      </c>
      <c r="N333" s="9">
        <v>0</v>
      </c>
      <c r="O333" s="10">
        <f t="shared" si="94"/>
        <v>1517</v>
      </c>
      <c r="P333" s="9">
        <v>1120</v>
      </c>
      <c r="Q333" s="9">
        <v>0</v>
      </c>
      <c r="R333" s="10">
        <f t="shared" si="95"/>
        <v>1120</v>
      </c>
      <c r="S333" s="9">
        <v>1076.1199999999999</v>
      </c>
      <c r="T333" s="9">
        <v>0</v>
      </c>
      <c r="U333" s="10">
        <f t="shared" si="96"/>
        <v>1076.1199999999999</v>
      </c>
      <c r="V333" s="104"/>
      <c r="W333" s="104"/>
    </row>
    <row r="334" spans="1:23" s="34" customFormat="1" ht="36" x14ac:dyDescent="0.25">
      <c r="A334" s="13">
        <v>6</v>
      </c>
      <c r="B334" s="11">
        <v>1196430250</v>
      </c>
      <c r="C334" s="12">
        <v>42311901</v>
      </c>
      <c r="D334" s="17" t="s">
        <v>502</v>
      </c>
      <c r="E334" s="18" t="s">
        <v>503</v>
      </c>
      <c r="F334" s="12" t="s">
        <v>10</v>
      </c>
      <c r="G334" s="9"/>
      <c r="H334" s="9"/>
      <c r="I334" s="10"/>
      <c r="J334" s="9">
        <v>616</v>
      </c>
      <c r="K334" s="9">
        <v>0</v>
      </c>
      <c r="L334" s="10">
        <f t="shared" si="93"/>
        <v>616</v>
      </c>
      <c r="M334" s="9">
        <v>696</v>
      </c>
      <c r="N334" s="9">
        <v>0</v>
      </c>
      <c r="O334" s="10">
        <f t="shared" si="94"/>
        <v>696</v>
      </c>
      <c r="P334" s="9">
        <v>402</v>
      </c>
      <c r="Q334" s="9">
        <v>0</v>
      </c>
      <c r="R334" s="10">
        <f t="shared" si="95"/>
        <v>402</v>
      </c>
      <c r="S334" s="9">
        <v>871.52</v>
      </c>
      <c r="T334" s="9">
        <v>0</v>
      </c>
      <c r="U334" s="10">
        <f t="shared" si="96"/>
        <v>871.52</v>
      </c>
      <c r="V334" s="104"/>
      <c r="W334" s="104"/>
    </row>
    <row r="335" spans="1:23" s="34" customFormat="1" ht="36" x14ac:dyDescent="0.25">
      <c r="A335" s="13">
        <v>7</v>
      </c>
      <c r="B335" s="11">
        <v>1196430320</v>
      </c>
      <c r="C335" s="12">
        <v>42311901</v>
      </c>
      <c r="D335" s="17" t="s">
        <v>504</v>
      </c>
      <c r="E335" s="18" t="s">
        <v>505</v>
      </c>
      <c r="F335" s="12" t="s">
        <v>10</v>
      </c>
      <c r="G335" s="9"/>
      <c r="H335" s="9"/>
      <c r="I335" s="10"/>
      <c r="J335" s="9">
        <v>410</v>
      </c>
      <c r="K335" s="9">
        <v>0</v>
      </c>
      <c r="L335" s="10">
        <f t="shared" si="93"/>
        <v>410</v>
      </c>
      <c r="M335" s="9">
        <v>876</v>
      </c>
      <c r="N335" s="9">
        <v>0</v>
      </c>
      <c r="O335" s="10">
        <f t="shared" si="94"/>
        <v>876</v>
      </c>
      <c r="P335" s="9">
        <v>338</v>
      </c>
      <c r="Q335" s="9">
        <v>0</v>
      </c>
      <c r="R335" s="10">
        <f t="shared" si="95"/>
        <v>338</v>
      </c>
      <c r="S335" s="9">
        <v>756.76</v>
      </c>
      <c r="T335" s="9">
        <v>0</v>
      </c>
      <c r="U335" s="10">
        <f t="shared" si="96"/>
        <v>756.76</v>
      </c>
      <c r="V335" s="104"/>
      <c r="W335" s="104"/>
    </row>
    <row r="336" spans="1:23" s="34" customFormat="1" ht="36" x14ac:dyDescent="0.25">
      <c r="A336" s="13">
        <v>8</v>
      </c>
      <c r="B336" s="11">
        <v>1196430330</v>
      </c>
      <c r="C336" s="12">
        <v>42311901</v>
      </c>
      <c r="D336" s="17" t="s">
        <v>506</v>
      </c>
      <c r="E336" s="18" t="s">
        <v>507</v>
      </c>
      <c r="F336" s="12" t="s">
        <v>10</v>
      </c>
      <c r="G336" s="9">
        <v>12380</v>
      </c>
      <c r="H336" s="9">
        <v>0</v>
      </c>
      <c r="I336" s="10">
        <f t="shared" ref="I336:I337" si="97">+G336+H336</f>
        <v>12380</v>
      </c>
      <c r="J336" s="9">
        <v>411</v>
      </c>
      <c r="K336" s="9">
        <v>0</v>
      </c>
      <c r="L336" s="10">
        <f t="shared" si="93"/>
        <v>411</v>
      </c>
      <c r="M336" s="9">
        <v>882</v>
      </c>
      <c r="N336" s="9">
        <v>0</v>
      </c>
      <c r="O336" s="10">
        <f t="shared" si="94"/>
        <v>882</v>
      </c>
      <c r="P336" s="9">
        <v>387</v>
      </c>
      <c r="Q336" s="9">
        <v>0</v>
      </c>
      <c r="R336" s="10">
        <f t="shared" si="95"/>
        <v>387</v>
      </c>
      <c r="S336" s="9">
        <v>828.28</v>
      </c>
      <c r="T336" s="9">
        <v>0</v>
      </c>
      <c r="U336" s="10">
        <f t="shared" si="96"/>
        <v>828.28</v>
      </c>
      <c r="V336" s="104"/>
      <c r="W336" s="104"/>
    </row>
    <row r="337" spans="1:23" s="34" customFormat="1" ht="36" x14ac:dyDescent="0.25">
      <c r="A337" s="13">
        <v>9</v>
      </c>
      <c r="B337" s="11">
        <v>1196430340</v>
      </c>
      <c r="C337" s="12">
        <v>42311901</v>
      </c>
      <c r="D337" s="17" t="s">
        <v>508</v>
      </c>
      <c r="E337" s="18" t="s">
        <v>509</v>
      </c>
      <c r="F337" s="12" t="s">
        <v>10</v>
      </c>
      <c r="G337" s="9">
        <v>12380</v>
      </c>
      <c r="H337" s="9">
        <v>0</v>
      </c>
      <c r="I337" s="10">
        <f t="shared" si="97"/>
        <v>12380</v>
      </c>
      <c r="J337" s="9">
        <v>432</v>
      </c>
      <c r="K337" s="9">
        <v>0</v>
      </c>
      <c r="L337" s="10">
        <f t="shared" si="93"/>
        <v>432</v>
      </c>
      <c r="M337" s="9">
        <v>929</v>
      </c>
      <c r="N337" s="9">
        <v>0</v>
      </c>
      <c r="O337" s="10">
        <f t="shared" si="94"/>
        <v>929</v>
      </c>
      <c r="P337" s="9">
        <v>419</v>
      </c>
      <c r="Q337" s="9">
        <v>0</v>
      </c>
      <c r="R337" s="10">
        <f t="shared" si="95"/>
        <v>419</v>
      </c>
      <c r="S337" s="9">
        <v>828.28</v>
      </c>
      <c r="T337" s="9">
        <v>0</v>
      </c>
      <c r="U337" s="10">
        <f t="shared" si="96"/>
        <v>828.28</v>
      </c>
      <c r="V337" s="104"/>
      <c r="W337" s="104"/>
    </row>
    <row r="338" spans="1:23" s="34" customFormat="1" ht="36" x14ac:dyDescent="0.25">
      <c r="A338" s="13">
        <v>10</v>
      </c>
      <c r="B338" s="11">
        <v>1196430350</v>
      </c>
      <c r="C338" s="12">
        <v>42311901</v>
      </c>
      <c r="D338" s="17" t="s">
        <v>510</v>
      </c>
      <c r="E338" s="18" t="s">
        <v>511</v>
      </c>
      <c r="F338" s="12" t="s">
        <v>10</v>
      </c>
      <c r="G338" s="9"/>
      <c r="H338" s="9"/>
      <c r="I338" s="10"/>
      <c r="J338" s="9">
        <v>442</v>
      </c>
      <c r="K338" s="9">
        <v>0</v>
      </c>
      <c r="L338" s="10">
        <f t="shared" si="93"/>
        <v>442</v>
      </c>
      <c r="M338" s="9">
        <v>1010</v>
      </c>
      <c r="N338" s="9">
        <v>0</v>
      </c>
      <c r="O338" s="10">
        <f t="shared" si="94"/>
        <v>1010</v>
      </c>
      <c r="P338" s="9">
        <v>528</v>
      </c>
      <c r="Q338" s="9">
        <v>0</v>
      </c>
      <c r="R338" s="10">
        <f t="shared" si="95"/>
        <v>528</v>
      </c>
      <c r="S338" s="9">
        <v>871.52</v>
      </c>
      <c r="T338" s="9">
        <v>0</v>
      </c>
      <c r="U338" s="10">
        <f t="shared" si="96"/>
        <v>871.52</v>
      </c>
      <c r="V338" s="104"/>
      <c r="W338" s="104"/>
    </row>
    <row r="339" spans="1:23" s="34" customFormat="1" ht="36" x14ac:dyDescent="0.25">
      <c r="A339" s="13">
        <v>11</v>
      </c>
      <c r="B339" s="11">
        <v>1196430360</v>
      </c>
      <c r="C339" s="12">
        <v>42311901</v>
      </c>
      <c r="D339" s="17" t="s">
        <v>512</v>
      </c>
      <c r="E339" s="18" t="s">
        <v>513</v>
      </c>
      <c r="F339" s="12" t="s">
        <v>10</v>
      </c>
      <c r="G339" s="9"/>
      <c r="H339" s="9"/>
      <c r="I339" s="10"/>
      <c r="J339" s="9">
        <v>411</v>
      </c>
      <c r="K339" s="9">
        <v>0</v>
      </c>
      <c r="L339" s="10">
        <f t="shared" si="93"/>
        <v>411</v>
      </c>
      <c r="M339" s="9">
        <v>1112</v>
      </c>
      <c r="N339" s="9">
        <v>0</v>
      </c>
      <c r="O339" s="10">
        <f t="shared" si="94"/>
        <v>1112</v>
      </c>
      <c r="P339" s="9">
        <v>539</v>
      </c>
      <c r="Q339" s="9">
        <v>0</v>
      </c>
      <c r="R339" s="10">
        <f t="shared" si="95"/>
        <v>539</v>
      </c>
      <c r="S339" s="9">
        <v>931.4</v>
      </c>
      <c r="T339" s="9">
        <v>0</v>
      </c>
      <c r="U339" s="10">
        <f t="shared" si="96"/>
        <v>931.4</v>
      </c>
      <c r="V339" s="104"/>
      <c r="W339" s="104"/>
    </row>
    <row r="340" spans="1:23" s="34" customFormat="1" ht="36" x14ac:dyDescent="0.25">
      <c r="A340" s="13">
        <v>12</v>
      </c>
      <c r="B340" s="11">
        <v>1196430385</v>
      </c>
      <c r="C340" s="12">
        <v>42311901</v>
      </c>
      <c r="D340" s="17" t="s">
        <v>514</v>
      </c>
      <c r="E340" s="18" t="s">
        <v>515</v>
      </c>
      <c r="F340" s="12" t="s">
        <v>10</v>
      </c>
      <c r="G340" s="9">
        <v>12380</v>
      </c>
      <c r="H340" s="9">
        <v>0</v>
      </c>
      <c r="I340" s="10">
        <f t="shared" ref="I340" si="98">+G340+H340</f>
        <v>12380</v>
      </c>
      <c r="J340" s="9">
        <v>389</v>
      </c>
      <c r="K340" s="9">
        <v>0</v>
      </c>
      <c r="L340" s="10">
        <f t="shared" si="93"/>
        <v>389</v>
      </c>
      <c r="M340" s="9">
        <v>764</v>
      </c>
      <c r="N340" s="9">
        <v>0</v>
      </c>
      <c r="O340" s="10">
        <f t="shared" si="94"/>
        <v>764</v>
      </c>
      <c r="P340" s="9">
        <v>400</v>
      </c>
      <c r="Q340" s="9">
        <v>0</v>
      </c>
      <c r="R340" s="10">
        <f t="shared" si="95"/>
        <v>400</v>
      </c>
      <c r="S340" s="9">
        <v>756.76</v>
      </c>
      <c r="T340" s="9">
        <v>0</v>
      </c>
      <c r="U340" s="10">
        <f t="shared" si="96"/>
        <v>756.76</v>
      </c>
      <c r="V340" s="104"/>
      <c r="W340" s="104"/>
    </row>
    <row r="341" spans="1:23" s="34" customFormat="1" ht="36" x14ac:dyDescent="0.25">
      <c r="A341" s="13">
        <v>13</v>
      </c>
      <c r="B341" s="11">
        <v>1196430390</v>
      </c>
      <c r="C341" s="12">
        <v>42311901</v>
      </c>
      <c r="D341" s="17" t="s">
        <v>516</v>
      </c>
      <c r="E341" s="18" t="s">
        <v>517</v>
      </c>
      <c r="F341" s="12" t="s">
        <v>10</v>
      </c>
      <c r="G341" s="9"/>
      <c r="H341" s="9"/>
      <c r="I341" s="10"/>
      <c r="J341" s="9">
        <v>411</v>
      </c>
      <c r="K341" s="9">
        <v>0</v>
      </c>
      <c r="L341" s="10">
        <f t="shared" si="93"/>
        <v>411</v>
      </c>
      <c r="M341" s="9">
        <v>797</v>
      </c>
      <c r="N341" s="9">
        <v>0</v>
      </c>
      <c r="O341" s="10">
        <f t="shared" si="94"/>
        <v>797</v>
      </c>
      <c r="P341" s="9">
        <v>363</v>
      </c>
      <c r="Q341" s="9">
        <v>0</v>
      </c>
      <c r="R341" s="10">
        <f t="shared" si="95"/>
        <v>363</v>
      </c>
      <c r="S341" s="9">
        <v>756.76</v>
      </c>
      <c r="T341" s="9">
        <v>0</v>
      </c>
      <c r="U341" s="10">
        <f t="shared" si="96"/>
        <v>756.76</v>
      </c>
      <c r="V341" s="104"/>
      <c r="W341" s="104"/>
    </row>
    <row r="342" spans="1:23" s="105" customFormat="1" ht="15" customHeight="1" x14ac:dyDescent="0.25">
      <c r="A342" s="61"/>
      <c r="B342" s="6"/>
      <c r="C342" s="62"/>
      <c r="D342" s="62"/>
      <c r="E342" s="62"/>
      <c r="F342" s="62"/>
      <c r="G342" s="65"/>
      <c r="H342" s="65"/>
      <c r="I342" s="66"/>
      <c r="J342" s="65"/>
      <c r="K342" s="65"/>
      <c r="L342" s="66"/>
      <c r="M342" s="65"/>
      <c r="N342" s="65"/>
      <c r="O342" s="66"/>
      <c r="P342" s="65"/>
      <c r="Q342" s="65"/>
      <c r="R342" s="66"/>
      <c r="S342" s="65"/>
      <c r="T342" s="65"/>
      <c r="U342" s="66"/>
    </row>
    <row r="343" spans="1:23" s="34" customFormat="1" ht="18" x14ac:dyDescent="0.25">
      <c r="A343" s="20" t="s">
        <v>911</v>
      </c>
      <c r="B343" s="114" t="s">
        <v>518</v>
      </c>
      <c r="C343" s="114"/>
      <c r="D343" s="114"/>
      <c r="E343" s="114"/>
      <c r="F343" s="69" t="s">
        <v>341</v>
      </c>
      <c r="G343" s="120" t="s">
        <v>1118</v>
      </c>
      <c r="H343" s="121"/>
      <c r="I343" s="122"/>
    </row>
    <row r="344" spans="1:23" s="34" customFormat="1" ht="27" x14ac:dyDescent="0.25">
      <c r="A344" s="3" t="s">
        <v>2</v>
      </c>
      <c r="B344" s="3" t="s">
        <v>3</v>
      </c>
      <c r="C344" s="4" t="s">
        <v>824</v>
      </c>
      <c r="D344" s="4" t="s">
        <v>4</v>
      </c>
      <c r="E344" s="4" t="s">
        <v>148</v>
      </c>
      <c r="F344" s="4" t="s">
        <v>6</v>
      </c>
      <c r="G344" s="5" t="s">
        <v>7</v>
      </c>
      <c r="H344" s="5" t="s">
        <v>8</v>
      </c>
      <c r="I344" s="5" t="s">
        <v>9</v>
      </c>
    </row>
    <row r="345" spans="1:23" s="34" customFormat="1" ht="18" x14ac:dyDescent="0.25">
      <c r="A345" s="13">
        <v>1</v>
      </c>
      <c r="B345" s="8">
        <v>1196490015</v>
      </c>
      <c r="C345" s="12">
        <v>42291600</v>
      </c>
      <c r="D345" s="14" t="s">
        <v>519</v>
      </c>
      <c r="E345" s="12" t="s">
        <v>520</v>
      </c>
      <c r="F345" s="12" t="s">
        <v>10</v>
      </c>
      <c r="G345" s="9">
        <v>283.45</v>
      </c>
      <c r="H345" s="9">
        <f>ROUND(G345*0.19,0)</f>
        <v>54</v>
      </c>
      <c r="I345" s="10">
        <f t="shared" ref="I345:I350" si="99">+G345+H345</f>
        <v>337.45</v>
      </c>
    </row>
    <row r="346" spans="1:23" s="34" customFormat="1" ht="18" x14ac:dyDescent="0.25">
      <c r="A346" s="13">
        <v>2</v>
      </c>
      <c r="B346" s="8">
        <v>1196490020</v>
      </c>
      <c r="C346" s="12">
        <v>42291600</v>
      </c>
      <c r="D346" s="14" t="s">
        <v>521</v>
      </c>
      <c r="E346" s="12" t="s">
        <v>522</v>
      </c>
      <c r="F346" s="12" t="s">
        <v>10</v>
      </c>
      <c r="G346" s="9">
        <v>283.45</v>
      </c>
      <c r="H346" s="9">
        <f t="shared" ref="H346:H350" si="100">ROUND(G346*0.19,0)</f>
        <v>54</v>
      </c>
      <c r="I346" s="10">
        <f t="shared" si="99"/>
        <v>337.45</v>
      </c>
    </row>
    <row r="347" spans="1:23" s="34" customFormat="1" ht="18" x14ac:dyDescent="0.25">
      <c r="A347" s="13">
        <v>3</v>
      </c>
      <c r="B347" s="8">
        <v>1196490025</v>
      </c>
      <c r="C347" s="12">
        <v>42291600</v>
      </c>
      <c r="D347" s="14" t="s">
        <v>523</v>
      </c>
      <c r="E347" s="12" t="s">
        <v>524</v>
      </c>
      <c r="F347" s="12" t="s">
        <v>10</v>
      </c>
      <c r="G347" s="9">
        <v>283.45</v>
      </c>
      <c r="H347" s="9">
        <f t="shared" si="100"/>
        <v>54</v>
      </c>
      <c r="I347" s="10">
        <f t="shared" si="99"/>
        <v>337.45</v>
      </c>
    </row>
    <row r="348" spans="1:23" s="34" customFormat="1" ht="18" x14ac:dyDescent="0.25">
      <c r="A348" s="13">
        <v>4</v>
      </c>
      <c r="B348" s="8">
        <v>1196490030</v>
      </c>
      <c r="C348" s="12">
        <v>42291600</v>
      </c>
      <c r="D348" s="14" t="s">
        <v>525</v>
      </c>
      <c r="E348" s="12" t="s">
        <v>526</v>
      </c>
      <c r="F348" s="12" t="s">
        <v>10</v>
      </c>
      <c r="G348" s="9">
        <v>283.45</v>
      </c>
      <c r="H348" s="9">
        <f t="shared" si="100"/>
        <v>54</v>
      </c>
      <c r="I348" s="10">
        <f t="shared" si="99"/>
        <v>337.45</v>
      </c>
    </row>
    <row r="349" spans="1:23" s="34" customFormat="1" ht="18" x14ac:dyDescent="0.25">
      <c r="A349" s="13">
        <v>5</v>
      </c>
      <c r="B349" s="8">
        <v>1196490035</v>
      </c>
      <c r="C349" s="12">
        <v>42291600</v>
      </c>
      <c r="D349" s="14" t="s">
        <v>527</v>
      </c>
      <c r="E349" s="12" t="s">
        <v>528</v>
      </c>
      <c r="F349" s="12" t="s">
        <v>10</v>
      </c>
      <c r="G349" s="9">
        <v>283.45</v>
      </c>
      <c r="H349" s="9">
        <f t="shared" si="100"/>
        <v>54</v>
      </c>
      <c r="I349" s="10">
        <f t="shared" si="99"/>
        <v>337.45</v>
      </c>
    </row>
    <row r="350" spans="1:23" s="34" customFormat="1" ht="18" x14ac:dyDescent="0.25">
      <c r="A350" s="13">
        <v>6</v>
      </c>
      <c r="B350" s="8">
        <v>1196490045</v>
      </c>
      <c r="C350" s="12">
        <v>42291601</v>
      </c>
      <c r="D350" s="14" t="s">
        <v>529</v>
      </c>
      <c r="E350" s="12" t="s">
        <v>530</v>
      </c>
      <c r="F350" s="12" t="s">
        <v>10</v>
      </c>
      <c r="G350" s="9">
        <v>283.45</v>
      </c>
      <c r="H350" s="9">
        <f t="shared" si="100"/>
        <v>54</v>
      </c>
      <c r="I350" s="10">
        <f t="shared" si="99"/>
        <v>337.45</v>
      </c>
    </row>
    <row r="351" spans="1:23" s="105" customFormat="1" ht="16.5" customHeight="1" x14ac:dyDescent="0.25">
      <c r="A351" s="61"/>
      <c r="B351" s="6"/>
      <c r="C351" s="62"/>
      <c r="D351" s="62"/>
      <c r="E351" s="62"/>
      <c r="F351" s="62"/>
      <c r="G351" s="65"/>
      <c r="H351" s="65"/>
      <c r="I351" s="66"/>
    </row>
    <row r="352" spans="1:23" s="34" customFormat="1" ht="13.5" customHeight="1" x14ac:dyDescent="0.25">
      <c r="A352" s="20" t="s">
        <v>912</v>
      </c>
      <c r="B352" s="114" t="s">
        <v>531</v>
      </c>
      <c r="C352" s="114"/>
      <c r="D352" s="114"/>
      <c r="E352" s="114"/>
      <c r="F352" s="69" t="s">
        <v>121</v>
      </c>
      <c r="G352" s="117" t="s">
        <v>1125</v>
      </c>
      <c r="H352" s="118"/>
      <c r="I352" s="119"/>
      <c r="J352" s="117" t="s">
        <v>1099</v>
      </c>
      <c r="K352" s="118"/>
      <c r="L352" s="119"/>
    </row>
    <row r="353" spans="1:12" s="34" customFormat="1" ht="27" x14ac:dyDescent="0.25">
      <c r="A353" s="3" t="s">
        <v>2</v>
      </c>
      <c r="B353" s="3" t="s">
        <v>3</v>
      </c>
      <c r="C353" s="4" t="s">
        <v>824</v>
      </c>
      <c r="D353" s="4" t="s">
        <v>4</v>
      </c>
      <c r="E353" s="4" t="s">
        <v>148</v>
      </c>
      <c r="F353" s="4" t="s">
        <v>6</v>
      </c>
      <c r="G353" s="5" t="s">
        <v>7</v>
      </c>
      <c r="H353" s="5" t="s">
        <v>8</v>
      </c>
      <c r="I353" s="5" t="s">
        <v>9</v>
      </c>
      <c r="J353" s="5" t="s">
        <v>7</v>
      </c>
      <c r="K353" s="5" t="s">
        <v>8</v>
      </c>
      <c r="L353" s="5" t="s">
        <v>9</v>
      </c>
    </row>
    <row r="354" spans="1:12" s="34" customFormat="1" ht="90" x14ac:dyDescent="0.25">
      <c r="A354" s="13">
        <v>1</v>
      </c>
      <c r="B354" s="11">
        <v>1196491092</v>
      </c>
      <c r="C354" s="12">
        <v>42272500</v>
      </c>
      <c r="D354" s="17" t="s">
        <v>532</v>
      </c>
      <c r="E354" s="18" t="s">
        <v>533</v>
      </c>
      <c r="F354" s="12" t="s">
        <v>10</v>
      </c>
      <c r="G354" s="9">
        <v>115200</v>
      </c>
      <c r="H354" s="9">
        <f>ROUND(G354*0.19,0)</f>
        <v>21888</v>
      </c>
      <c r="I354" s="10">
        <f>+G354+H354</f>
        <v>137088</v>
      </c>
      <c r="J354" s="9">
        <v>100000</v>
      </c>
      <c r="K354" s="9">
        <f>ROUND(J354*0.19,0)</f>
        <v>19000</v>
      </c>
      <c r="L354" s="10">
        <f>+J354+K354</f>
        <v>119000</v>
      </c>
    </row>
    <row r="355" spans="1:12" s="105" customFormat="1" ht="14.25" customHeight="1" x14ac:dyDescent="0.25">
      <c r="A355" s="61"/>
      <c r="B355" s="6"/>
      <c r="C355" s="62"/>
      <c r="D355" s="62"/>
      <c r="E355" s="62"/>
      <c r="F355" s="62"/>
      <c r="G355" s="65"/>
      <c r="H355" s="65"/>
      <c r="I355" s="66"/>
      <c r="J355" s="65"/>
      <c r="K355" s="65"/>
      <c r="L355" s="66"/>
    </row>
    <row r="356" spans="1:12" s="34" customFormat="1" ht="18" x14ac:dyDescent="0.25">
      <c r="A356" s="20" t="s">
        <v>913</v>
      </c>
      <c r="B356" s="114" t="s">
        <v>534</v>
      </c>
      <c r="C356" s="114"/>
      <c r="D356" s="114"/>
      <c r="E356" s="114"/>
      <c r="F356" s="69" t="s">
        <v>321</v>
      </c>
      <c r="G356" s="117" t="s">
        <v>1099</v>
      </c>
      <c r="H356" s="118"/>
      <c r="I356" s="119"/>
    </row>
    <row r="357" spans="1:12" s="34" customFormat="1" ht="27" x14ac:dyDescent="0.25">
      <c r="A357" s="3" t="s">
        <v>2</v>
      </c>
      <c r="B357" s="3" t="s">
        <v>3</v>
      </c>
      <c r="C357" s="4" t="s">
        <v>824</v>
      </c>
      <c r="D357" s="4" t="s">
        <v>4</v>
      </c>
      <c r="E357" s="4" t="s">
        <v>148</v>
      </c>
      <c r="F357" s="4" t="s">
        <v>6</v>
      </c>
      <c r="G357" s="5" t="s">
        <v>7</v>
      </c>
      <c r="H357" s="5" t="s">
        <v>8</v>
      </c>
      <c r="I357" s="5" t="s">
        <v>9</v>
      </c>
    </row>
    <row r="358" spans="1:12" s="34" customFormat="1" ht="18" x14ac:dyDescent="0.25">
      <c r="A358" s="13">
        <v>1</v>
      </c>
      <c r="B358" s="27">
        <v>1196490642</v>
      </c>
      <c r="C358" s="8">
        <v>42221512</v>
      </c>
      <c r="D358" s="17" t="s">
        <v>535</v>
      </c>
      <c r="E358" s="18" t="s">
        <v>536</v>
      </c>
      <c r="F358" s="12" t="s">
        <v>10</v>
      </c>
      <c r="G358" s="9">
        <v>123121</v>
      </c>
      <c r="H358" s="9">
        <f>ROUND(G358*0.19,0)</f>
        <v>23393</v>
      </c>
      <c r="I358" s="10">
        <f>+G358+H358</f>
        <v>146514</v>
      </c>
      <c r="J358" s="104"/>
    </row>
    <row r="359" spans="1:12" s="34" customFormat="1" ht="18" x14ac:dyDescent="0.25">
      <c r="A359" s="13">
        <v>2</v>
      </c>
      <c r="B359" s="27">
        <v>1196410153</v>
      </c>
      <c r="C359" s="8">
        <v>42221512</v>
      </c>
      <c r="D359" s="17" t="s">
        <v>537</v>
      </c>
      <c r="E359" s="18" t="s">
        <v>538</v>
      </c>
      <c r="F359" s="12" t="s">
        <v>10</v>
      </c>
      <c r="G359" s="9">
        <v>123121</v>
      </c>
      <c r="H359" s="9">
        <f t="shared" ref="H359:H390" si="101">ROUND(G359*0.19,0)</f>
        <v>23393</v>
      </c>
      <c r="I359" s="10">
        <f t="shared" ref="I359:I390" si="102">+G359+H359</f>
        <v>146514</v>
      </c>
      <c r="J359" s="104"/>
    </row>
    <row r="360" spans="1:12" s="34" customFormat="1" ht="27" x14ac:dyDescent="0.25">
      <c r="A360" s="13">
        <v>3</v>
      </c>
      <c r="B360" s="27">
        <v>1196490646</v>
      </c>
      <c r="C360" s="8">
        <v>42221512</v>
      </c>
      <c r="D360" s="17" t="s">
        <v>539</v>
      </c>
      <c r="E360" s="18" t="s">
        <v>540</v>
      </c>
      <c r="F360" s="12" t="s">
        <v>10</v>
      </c>
      <c r="G360" s="9">
        <v>197875</v>
      </c>
      <c r="H360" s="9">
        <f t="shared" si="101"/>
        <v>37596</v>
      </c>
      <c r="I360" s="10">
        <f t="shared" si="102"/>
        <v>235471</v>
      </c>
      <c r="J360" s="104"/>
    </row>
    <row r="361" spans="1:12" s="34" customFormat="1" ht="27" x14ac:dyDescent="0.25">
      <c r="A361" s="13">
        <v>4</v>
      </c>
      <c r="B361" s="72" t="s">
        <v>26</v>
      </c>
      <c r="C361" s="8">
        <v>42221512</v>
      </c>
      <c r="D361" s="17" t="s">
        <v>541</v>
      </c>
      <c r="E361" s="18" t="s">
        <v>542</v>
      </c>
      <c r="F361" s="12" t="s">
        <v>10</v>
      </c>
      <c r="G361" s="9">
        <v>197875</v>
      </c>
      <c r="H361" s="9">
        <f t="shared" si="101"/>
        <v>37596</v>
      </c>
      <c r="I361" s="10">
        <f t="shared" si="102"/>
        <v>235471</v>
      </c>
      <c r="J361" s="104"/>
    </row>
    <row r="362" spans="1:12" s="34" customFormat="1" ht="27" x14ac:dyDescent="0.25">
      <c r="A362" s="13">
        <v>5</v>
      </c>
      <c r="B362" s="27">
        <v>1196410154</v>
      </c>
      <c r="C362" s="8">
        <v>42221512</v>
      </c>
      <c r="D362" s="17" t="s">
        <v>543</v>
      </c>
      <c r="E362" s="18" t="s">
        <v>544</v>
      </c>
      <c r="F362" s="12" t="s">
        <v>10</v>
      </c>
      <c r="G362" s="9">
        <v>197875</v>
      </c>
      <c r="H362" s="9">
        <f t="shared" si="101"/>
        <v>37596</v>
      </c>
      <c r="I362" s="10">
        <f t="shared" si="102"/>
        <v>235471</v>
      </c>
      <c r="J362" s="104"/>
    </row>
    <row r="363" spans="1:12" s="34" customFormat="1" ht="27" x14ac:dyDescent="0.25">
      <c r="A363" s="13">
        <v>6</v>
      </c>
      <c r="B363" s="27">
        <v>1196410155</v>
      </c>
      <c r="C363" s="8">
        <v>42221512</v>
      </c>
      <c r="D363" s="17" t="s">
        <v>545</v>
      </c>
      <c r="E363" s="18" t="s">
        <v>546</v>
      </c>
      <c r="F363" s="12" t="s">
        <v>10</v>
      </c>
      <c r="G363" s="9">
        <v>1348380.5347384</v>
      </c>
      <c r="H363" s="9">
        <f t="shared" si="101"/>
        <v>256192</v>
      </c>
      <c r="I363" s="10">
        <f t="shared" si="102"/>
        <v>1604572.5347384</v>
      </c>
      <c r="J363" s="104"/>
    </row>
    <row r="364" spans="1:12" s="34" customFormat="1" ht="27" x14ac:dyDescent="0.25">
      <c r="A364" s="13">
        <v>7</v>
      </c>
      <c r="B364" s="72" t="s">
        <v>26</v>
      </c>
      <c r="C364" s="8">
        <v>42221512</v>
      </c>
      <c r="D364" s="17" t="s">
        <v>547</v>
      </c>
      <c r="E364" s="18" t="s">
        <v>548</v>
      </c>
      <c r="F364" s="12" t="s">
        <v>10</v>
      </c>
      <c r="G364" s="9">
        <v>1348380.5347384</v>
      </c>
      <c r="H364" s="9">
        <f t="shared" si="101"/>
        <v>256192</v>
      </c>
      <c r="I364" s="10">
        <f t="shared" si="102"/>
        <v>1604572.5347384</v>
      </c>
      <c r="J364" s="104"/>
    </row>
    <row r="365" spans="1:12" s="34" customFormat="1" ht="18" x14ac:dyDescent="0.25">
      <c r="A365" s="13">
        <v>8</v>
      </c>
      <c r="B365" s="27" t="s">
        <v>549</v>
      </c>
      <c r="C365" s="8">
        <v>42295308</v>
      </c>
      <c r="D365" s="17" t="s">
        <v>550</v>
      </c>
      <c r="E365" s="18" t="s">
        <v>551</v>
      </c>
      <c r="F365" s="12" t="s">
        <v>10</v>
      </c>
      <c r="G365" s="9">
        <v>199340.17661149998</v>
      </c>
      <c r="H365" s="9">
        <f t="shared" si="101"/>
        <v>37875</v>
      </c>
      <c r="I365" s="10">
        <f t="shared" si="102"/>
        <v>237215.17661149998</v>
      </c>
      <c r="J365" s="104"/>
    </row>
    <row r="366" spans="1:12" s="34" customFormat="1" ht="18" x14ac:dyDescent="0.25">
      <c r="A366" s="13">
        <v>9</v>
      </c>
      <c r="B366" s="72" t="s">
        <v>26</v>
      </c>
      <c r="C366" s="8">
        <v>42295308</v>
      </c>
      <c r="D366" s="17" t="s">
        <v>552</v>
      </c>
      <c r="E366" s="18" t="s">
        <v>553</v>
      </c>
      <c r="F366" s="12" t="s">
        <v>10</v>
      </c>
      <c r="G366" s="9">
        <v>199340.17661149998</v>
      </c>
      <c r="H366" s="9">
        <f t="shared" si="101"/>
        <v>37875</v>
      </c>
      <c r="I366" s="10">
        <f t="shared" si="102"/>
        <v>237215.17661149998</v>
      </c>
      <c r="J366" s="104"/>
    </row>
    <row r="367" spans="1:12" s="34" customFormat="1" ht="27" x14ac:dyDescent="0.25">
      <c r="A367" s="13">
        <v>10</v>
      </c>
      <c r="B367" s="27">
        <v>1196490644</v>
      </c>
      <c r="C367" s="8">
        <v>42295308</v>
      </c>
      <c r="D367" s="17" t="s">
        <v>554</v>
      </c>
      <c r="E367" s="18" t="s">
        <v>555</v>
      </c>
      <c r="F367" s="12" t="s">
        <v>10</v>
      </c>
      <c r="G367" s="9">
        <v>134848.35788945001</v>
      </c>
      <c r="H367" s="9">
        <f t="shared" si="101"/>
        <v>25621</v>
      </c>
      <c r="I367" s="10">
        <f t="shared" si="102"/>
        <v>160469.35788945001</v>
      </c>
      <c r="J367" s="104"/>
    </row>
    <row r="368" spans="1:12" s="34" customFormat="1" ht="18" x14ac:dyDescent="0.25">
      <c r="A368" s="13">
        <v>11</v>
      </c>
      <c r="B368" s="27">
        <v>1196490643</v>
      </c>
      <c r="C368" s="8">
        <v>42294703</v>
      </c>
      <c r="D368" s="17" t="s">
        <v>556</v>
      </c>
      <c r="E368" s="18" t="s">
        <v>557</v>
      </c>
      <c r="F368" s="12" t="s">
        <v>10</v>
      </c>
      <c r="G368" s="9">
        <v>170025.37083709997</v>
      </c>
      <c r="H368" s="9">
        <f t="shared" si="101"/>
        <v>32305</v>
      </c>
      <c r="I368" s="10">
        <f t="shared" si="102"/>
        <v>202330.37083709997</v>
      </c>
      <c r="J368" s="104"/>
    </row>
    <row r="369" spans="1:10" s="34" customFormat="1" ht="18" x14ac:dyDescent="0.25">
      <c r="A369" s="13">
        <v>12</v>
      </c>
      <c r="B369" s="27">
        <v>1196430704</v>
      </c>
      <c r="C369" s="8">
        <v>42294703</v>
      </c>
      <c r="D369" s="17" t="s">
        <v>558</v>
      </c>
      <c r="E369" s="18" t="s">
        <v>559</v>
      </c>
      <c r="F369" s="12" t="s">
        <v>10</v>
      </c>
      <c r="G369" s="9">
        <v>103788</v>
      </c>
      <c r="H369" s="9">
        <f t="shared" si="101"/>
        <v>19720</v>
      </c>
      <c r="I369" s="10">
        <f t="shared" si="102"/>
        <v>123508</v>
      </c>
      <c r="J369" s="104"/>
    </row>
    <row r="370" spans="1:10" s="34" customFormat="1" ht="18" x14ac:dyDescent="0.25">
      <c r="A370" s="13">
        <v>13</v>
      </c>
      <c r="B370" s="27">
        <v>1196430410</v>
      </c>
      <c r="C370" s="8">
        <v>42294703</v>
      </c>
      <c r="D370" s="17" t="s">
        <v>560</v>
      </c>
      <c r="E370" s="18" t="s">
        <v>561</v>
      </c>
      <c r="F370" s="12" t="s">
        <v>10</v>
      </c>
      <c r="G370" s="9">
        <v>104880</v>
      </c>
      <c r="H370" s="9">
        <f t="shared" si="101"/>
        <v>19927</v>
      </c>
      <c r="I370" s="10">
        <f t="shared" si="102"/>
        <v>124807</v>
      </c>
      <c r="J370" s="104"/>
    </row>
    <row r="371" spans="1:10" s="34" customFormat="1" ht="18" x14ac:dyDescent="0.25">
      <c r="A371" s="13">
        <v>14</v>
      </c>
      <c r="B371" s="27">
        <v>1197011113</v>
      </c>
      <c r="C371" s="8">
        <v>42221512</v>
      </c>
      <c r="D371" s="17" t="s">
        <v>562</v>
      </c>
      <c r="E371" s="18" t="s">
        <v>563</v>
      </c>
      <c r="F371" s="12" t="s">
        <v>138</v>
      </c>
      <c r="G371" s="9">
        <v>148773.1419595</v>
      </c>
      <c r="H371" s="9">
        <f t="shared" si="101"/>
        <v>28267</v>
      </c>
      <c r="I371" s="10">
        <f t="shared" si="102"/>
        <v>177040.1419595</v>
      </c>
      <c r="J371" s="104"/>
    </row>
    <row r="372" spans="1:10" s="34" customFormat="1" ht="18" x14ac:dyDescent="0.25">
      <c r="A372" s="13">
        <v>15</v>
      </c>
      <c r="B372" s="72" t="s">
        <v>26</v>
      </c>
      <c r="C372" s="8">
        <v>42221512</v>
      </c>
      <c r="D372" s="17" t="s">
        <v>564</v>
      </c>
      <c r="E372" s="18" t="s">
        <v>565</v>
      </c>
      <c r="F372" s="12" t="s">
        <v>361</v>
      </c>
      <c r="G372" s="9">
        <v>148773.1419595</v>
      </c>
      <c r="H372" s="9">
        <f t="shared" si="101"/>
        <v>28267</v>
      </c>
      <c r="I372" s="10">
        <f t="shared" si="102"/>
        <v>177040.1419595</v>
      </c>
      <c r="J372" s="104"/>
    </row>
    <row r="373" spans="1:10" s="34" customFormat="1" ht="18" x14ac:dyDescent="0.25">
      <c r="A373" s="13">
        <v>16</v>
      </c>
      <c r="B373" s="27" t="s">
        <v>566</v>
      </c>
      <c r="C373" s="8">
        <v>42221512</v>
      </c>
      <c r="D373" s="17" t="s">
        <v>567</v>
      </c>
      <c r="E373" s="18" t="s">
        <v>568</v>
      </c>
      <c r="F373" s="12" t="s">
        <v>10</v>
      </c>
      <c r="G373" s="9">
        <v>43700</v>
      </c>
      <c r="H373" s="9">
        <f t="shared" si="101"/>
        <v>8303</v>
      </c>
      <c r="I373" s="10">
        <f t="shared" si="102"/>
        <v>52003</v>
      </c>
      <c r="J373" s="104"/>
    </row>
    <row r="374" spans="1:10" s="34" customFormat="1" ht="18" x14ac:dyDescent="0.25">
      <c r="A374" s="13">
        <v>17</v>
      </c>
      <c r="B374" s="27" t="s">
        <v>569</v>
      </c>
      <c r="C374" s="8">
        <v>42221512</v>
      </c>
      <c r="D374" s="17" t="s">
        <v>570</v>
      </c>
      <c r="E374" s="12" t="s">
        <v>571</v>
      </c>
      <c r="F374" s="12" t="s">
        <v>10</v>
      </c>
      <c r="G374" s="9">
        <v>1348380.5347384</v>
      </c>
      <c r="H374" s="9">
        <f t="shared" si="101"/>
        <v>256192</v>
      </c>
      <c r="I374" s="10">
        <f t="shared" si="102"/>
        <v>1604572.5347384</v>
      </c>
      <c r="J374" s="104"/>
    </row>
    <row r="375" spans="1:10" s="34" customFormat="1" ht="18" x14ac:dyDescent="0.25">
      <c r="A375" s="13">
        <v>18</v>
      </c>
      <c r="B375" s="72" t="s">
        <v>26</v>
      </c>
      <c r="C375" s="8">
        <v>42294721</v>
      </c>
      <c r="D375" s="17" t="s">
        <v>572</v>
      </c>
      <c r="E375" s="18" t="s">
        <v>573</v>
      </c>
      <c r="F375" s="12" t="s">
        <v>10</v>
      </c>
      <c r="G375" s="9">
        <v>1348380.5347384</v>
      </c>
      <c r="H375" s="9">
        <f t="shared" si="101"/>
        <v>256192</v>
      </c>
      <c r="I375" s="10">
        <f t="shared" si="102"/>
        <v>1604572.5347384</v>
      </c>
      <c r="J375" s="104"/>
    </row>
    <row r="376" spans="1:10" s="34" customFormat="1" ht="18" x14ac:dyDescent="0.25">
      <c r="A376" s="13">
        <v>19</v>
      </c>
      <c r="B376" s="72" t="s">
        <v>26</v>
      </c>
      <c r="C376" s="8">
        <v>42294201</v>
      </c>
      <c r="D376" s="17" t="s">
        <v>574</v>
      </c>
      <c r="E376" s="18" t="s">
        <v>575</v>
      </c>
      <c r="F376" s="12" t="s">
        <v>10</v>
      </c>
      <c r="G376" s="9">
        <v>1348380.5347384</v>
      </c>
      <c r="H376" s="9">
        <f t="shared" si="101"/>
        <v>256192</v>
      </c>
      <c r="I376" s="10">
        <f t="shared" si="102"/>
        <v>1604572.5347384</v>
      </c>
      <c r="J376" s="104"/>
    </row>
    <row r="377" spans="1:10" s="34" customFormat="1" ht="18" x14ac:dyDescent="0.25">
      <c r="A377" s="13">
        <v>20</v>
      </c>
      <c r="B377" s="72" t="s">
        <v>26</v>
      </c>
      <c r="C377" s="8">
        <v>42294201</v>
      </c>
      <c r="D377" s="17" t="s">
        <v>576</v>
      </c>
      <c r="E377" s="18" t="s">
        <v>577</v>
      </c>
      <c r="F377" s="12" t="s">
        <v>10</v>
      </c>
      <c r="G377" s="9">
        <v>1348380.5347384</v>
      </c>
      <c r="H377" s="9">
        <f t="shared" si="101"/>
        <v>256192</v>
      </c>
      <c r="I377" s="10">
        <f t="shared" si="102"/>
        <v>1604572.5347384</v>
      </c>
      <c r="J377" s="104"/>
    </row>
    <row r="378" spans="1:10" s="34" customFormat="1" ht="18" x14ac:dyDescent="0.25">
      <c r="A378" s="13">
        <v>21</v>
      </c>
      <c r="B378" s="27" t="s">
        <v>578</v>
      </c>
      <c r="C378" s="8">
        <v>42295305</v>
      </c>
      <c r="D378" s="17" t="s">
        <v>579</v>
      </c>
      <c r="E378" s="18" t="s">
        <v>580</v>
      </c>
      <c r="F378" s="12" t="s">
        <v>10</v>
      </c>
      <c r="G378" s="9">
        <v>2198610.4330799999</v>
      </c>
      <c r="H378" s="9">
        <f t="shared" si="101"/>
        <v>417736</v>
      </c>
      <c r="I378" s="10">
        <f t="shared" si="102"/>
        <v>2616346.4330799999</v>
      </c>
      <c r="J378" s="104"/>
    </row>
    <row r="379" spans="1:10" s="34" customFormat="1" ht="18" x14ac:dyDescent="0.25">
      <c r="A379" s="13">
        <v>22</v>
      </c>
      <c r="B379" s="72" t="s">
        <v>26</v>
      </c>
      <c r="C379" s="8">
        <v>42222306</v>
      </c>
      <c r="D379" s="17" t="s">
        <v>581</v>
      </c>
      <c r="E379" s="18" t="s">
        <v>582</v>
      </c>
      <c r="F379" s="12" t="s">
        <v>10</v>
      </c>
      <c r="G379" s="9">
        <v>2198610.4330799999</v>
      </c>
      <c r="H379" s="9">
        <f t="shared" si="101"/>
        <v>417736</v>
      </c>
      <c r="I379" s="10">
        <f t="shared" si="102"/>
        <v>2616346.4330799999</v>
      </c>
      <c r="J379" s="104"/>
    </row>
    <row r="380" spans="1:10" s="34" customFormat="1" ht="18" x14ac:dyDescent="0.25">
      <c r="A380" s="13">
        <v>23</v>
      </c>
      <c r="B380" s="72" t="s">
        <v>26</v>
      </c>
      <c r="C380" s="8">
        <v>42221512</v>
      </c>
      <c r="D380" s="17" t="s">
        <v>583</v>
      </c>
      <c r="E380" s="18" t="s">
        <v>584</v>
      </c>
      <c r="F380" s="12" t="s">
        <v>10</v>
      </c>
      <c r="G380" s="9">
        <v>2198610.4330799999</v>
      </c>
      <c r="H380" s="9">
        <f t="shared" si="101"/>
        <v>417736</v>
      </c>
      <c r="I380" s="10">
        <f t="shared" si="102"/>
        <v>2616346.4330799999</v>
      </c>
      <c r="J380" s="104"/>
    </row>
    <row r="381" spans="1:10" s="34" customFormat="1" ht="18" x14ac:dyDescent="0.25">
      <c r="A381" s="13">
        <v>24</v>
      </c>
      <c r="B381" s="27">
        <v>1196490681</v>
      </c>
      <c r="C381" s="8">
        <v>42294721</v>
      </c>
      <c r="D381" s="17" t="s">
        <v>585</v>
      </c>
      <c r="E381" s="18" t="s">
        <v>586</v>
      </c>
      <c r="F381" s="12" t="s">
        <v>10</v>
      </c>
      <c r="G381" s="9">
        <v>234518.4461952</v>
      </c>
      <c r="H381" s="9">
        <f t="shared" si="101"/>
        <v>44559</v>
      </c>
      <c r="I381" s="10">
        <f t="shared" si="102"/>
        <v>279077.44619519997</v>
      </c>
      <c r="J381" s="104"/>
    </row>
    <row r="382" spans="1:10" s="34" customFormat="1" ht="18" x14ac:dyDescent="0.25">
      <c r="A382" s="13">
        <v>25</v>
      </c>
      <c r="B382" s="27">
        <v>1196490773</v>
      </c>
      <c r="C382" s="8">
        <v>42294201</v>
      </c>
      <c r="D382" s="17" t="s">
        <v>587</v>
      </c>
      <c r="E382" s="18" t="s">
        <v>588</v>
      </c>
      <c r="F382" s="12" t="s">
        <v>10</v>
      </c>
      <c r="G382" s="9">
        <v>4071500.8020000001</v>
      </c>
      <c r="H382" s="9">
        <f t="shared" si="101"/>
        <v>773585</v>
      </c>
      <c r="I382" s="10">
        <f t="shared" si="102"/>
        <v>4845085.8020000001</v>
      </c>
      <c r="J382" s="104"/>
    </row>
    <row r="383" spans="1:10" s="34" customFormat="1" ht="18" x14ac:dyDescent="0.25">
      <c r="A383" s="13">
        <v>26</v>
      </c>
      <c r="B383" s="27">
        <v>1196490779</v>
      </c>
      <c r="C383" s="8">
        <v>42294201</v>
      </c>
      <c r="D383" s="17" t="s">
        <v>589</v>
      </c>
      <c r="E383" s="18" t="s">
        <v>590</v>
      </c>
      <c r="F383" s="12" t="s">
        <v>10</v>
      </c>
      <c r="G383" s="9">
        <v>1474875</v>
      </c>
      <c r="H383" s="9">
        <f t="shared" si="101"/>
        <v>280226</v>
      </c>
      <c r="I383" s="10">
        <f t="shared" si="102"/>
        <v>1755101</v>
      </c>
      <c r="J383" s="104"/>
    </row>
    <row r="384" spans="1:10" s="34" customFormat="1" ht="27" x14ac:dyDescent="0.25">
      <c r="A384" s="13">
        <v>27</v>
      </c>
      <c r="B384" s="27" t="s">
        <v>591</v>
      </c>
      <c r="C384" s="8">
        <v>42295305</v>
      </c>
      <c r="D384" s="17" t="s">
        <v>592</v>
      </c>
      <c r="E384" s="18" t="s">
        <v>593</v>
      </c>
      <c r="F384" s="12" t="s">
        <v>10</v>
      </c>
      <c r="G384" s="9">
        <v>366435.07217999996</v>
      </c>
      <c r="H384" s="9">
        <f t="shared" si="101"/>
        <v>69623</v>
      </c>
      <c r="I384" s="10">
        <f t="shared" si="102"/>
        <v>436058.07217999996</v>
      </c>
      <c r="J384" s="104"/>
    </row>
    <row r="385" spans="1:10" s="34" customFormat="1" ht="27" x14ac:dyDescent="0.25">
      <c r="A385" s="13">
        <v>28</v>
      </c>
      <c r="B385" s="72" t="s">
        <v>26</v>
      </c>
      <c r="C385" s="8">
        <v>42222306</v>
      </c>
      <c r="D385" s="17" t="s">
        <v>594</v>
      </c>
      <c r="E385" s="18" t="s">
        <v>595</v>
      </c>
      <c r="F385" s="12" t="s">
        <v>10</v>
      </c>
      <c r="G385" s="9">
        <v>366435.07217999996</v>
      </c>
      <c r="H385" s="9">
        <f t="shared" si="101"/>
        <v>69623</v>
      </c>
      <c r="I385" s="10">
        <f t="shared" si="102"/>
        <v>436058.07217999996</v>
      </c>
      <c r="J385" s="104"/>
    </row>
    <row r="386" spans="1:10" s="34" customFormat="1" ht="27" x14ac:dyDescent="0.25">
      <c r="A386" s="13">
        <v>29</v>
      </c>
      <c r="B386" s="72" t="s">
        <v>26</v>
      </c>
      <c r="C386" s="8">
        <v>42222306</v>
      </c>
      <c r="D386" s="17" t="s">
        <v>596</v>
      </c>
      <c r="E386" s="18" t="s">
        <v>597</v>
      </c>
      <c r="F386" s="12" t="s">
        <v>10</v>
      </c>
      <c r="G386" s="9">
        <v>366435.07217999996</v>
      </c>
      <c r="H386" s="9">
        <f t="shared" si="101"/>
        <v>69623</v>
      </c>
      <c r="I386" s="10">
        <f t="shared" si="102"/>
        <v>436058.07217999996</v>
      </c>
      <c r="J386" s="104"/>
    </row>
    <row r="387" spans="1:10" s="34" customFormat="1" ht="27" x14ac:dyDescent="0.25">
      <c r="A387" s="13">
        <v>30</v>
      </c>
      <c r="B387" s="72" t="s">
        <v>26</v>
      </c>
      <c r="C387" s="8">
        <v>42222306</v>
      </c>
      <c r="D387" s="17" t="s">
        <v>598</v>
      </c>
      <c r="E387" s="18" t="s">
        <v>599</v>
      </c>
      <c r="F387" s="12" t="s">
        <v>10</v>
      </c>
      <c r="G387" s="9">
        <v>366435.07217999996</v>
      </c>
      <c r="H387" s="9">
        <f t="shared" si="101"/>
        <v>69623</v>
      </c>
      <c r="I387" s="10">
        <f t="shared" si="102"/>
        <v>436058.07217999996</v>
      </c>
      <c r="J387" s="104"/>
    </row>
    <row r="388" spans="1:10" s="34" customFormat="1" ht="18" x14ac:dyDescent="0.25">
      <c r="A388" s="13">
        <v>31</v>
      </c>
      <c r="B388" s="27">
        <v>1228405012</v>
      </c>
      <c r="C388" s="8">
        <v>42222306</v>
      </c>
      <c r="D388" s="17" t="s">
        <v>600</v>
      </c>
      <c r="E388" s="18" t="s">
        <v>601</v>
      </c>
      <c r="F388" s="12" t="s">
        <v>10</v>
      </c>
      <c r="G388" s="9">
        <v>14801</v>
      </c>
      <c r="H388" s="9">
        <f t="shared" si="101"/>
        <v>2812</v>
      </c>
      <c r="I388" s="10">
        <f t="shared" si="102"/>
        <v>17613</v>
      </c>
      <c r="J388" s="104"/>
    </row>
    <row r="389" spans="1:10" s="34" customFormat="1" ht="36" x14ac:dyDescent="0.25">
      <c r="A389" s="13">
        <v>32</v>
      </c>
      <c r="B389" s="27">
        <v>1196490651</v>
      </c>
      <c r="C389" s="8">
        <v>42222306</v>
      </c>
      <c r="D389" s="17" t="s">
        <v>602</v>
      </c>
      <c r="E389" s="18" t="s">
        <v>603</v>
      </c>
      <c r="F389" s="12" t="s">
        <v>10</v>
      </c>
      <c r="G389" s="9">
        <v>677904.88353300001</v>
      </c>
      <c r="H389" s="9">
        <f t="shared" si="101"/>
        <v>128802</v>
      </c>
      <c r="I389" s="10">
        <f t="shared" si="102"/>
        <v>806706.88353300001</v>
      </c>
      <c r="J389" s="104"/>
    </row>
    <row r="390" spans="1:10" s="34" customFormat="1" ht="54" x14ac:dyDescent="0.25">
      <c r="A390" s="13">
        <v>33</v>
      </c>
      <c r="B390" s="72" t="s">
        <v>26</v>
      </c>
      <c r="C390" s="8">
        <v>42222306</v>
      </c>
      <c r="D390" s="17" t="s">
        <v>604</v>
      </c>
      <c r="E390" s="18" t="s">
        <v>604</v>
      </c>
      <c r="F390" s="12" t="s">
        <v>10</v>
      </c>
      <c r="G390" s="9">
        <v>677904.88353300001</v>
      </c>
      <c r="H390" s="9">
        <f t="shared" si="101"/>
        <v>128802</v>
      </c>
      <c r="I390" s="10">
        <f t="shared" si="102"/>
        <v>806706.88353300001</v>
      </c>
      <c r="J390" s="104"/>
    </row>
    <row r="391" spans="1:10" s="34" customFormat="1" ht="18" x14ac:dyDescent="0.25">
      <c r="A391" s="13">
        <v>34</v>
      </c>
      <c r="B391" s="27">
        <v>1196410069</v>
      </c>
      <c r="C391" s="8">
        <v>42222306</v>
      </c>
      <c r="D391" s="17" t="s">
        <v>605</v>
      </c>
      <c r="E391" s="18" t="s">
        <v>606</v>
      </c>
      <c r="F391" s="12" t="s">
        <v>10</v>
      </c>
      <c r="G391" s="9">
        <v>820000</v>
      </c>
      <c r="H391" s="9">
        <f t="shared" ref="H391:H407" si="103">ROUND(G391*0.19,0)</f>
        <v>155800</v>
      </c>
      <c r="I391" s="10">
        <f t="shared" ref="I391:I407" si="104">+G391+H391</f>
        <v>975800</v>
      </c>
      <c r="J391" s="104"/>
    </row>
    <row r="392" spans="1:10" s="34" customFormat="1" x14ac:dyDescent="0.25">
      <c r="A392" s="13">
        <v>35</v>
      </c>
      <c r="B392" s="27">
        <v>1196491335</v>
      </c>
      <c r="C392" s="8">
        <v>42222306</v>
      </c>
      <c r="D392" s="17" t="s">
        <v>607</v>
      </c>
      <c r="E392" s="18" t="s">
        <v>608</v>
      </c>
      <c r="F392" s="12" t="s">
        <v>10</v>
      </c>
      <c r="G392" s="9">
        <v>69114.982749999996</v>
      </c>
      <c r="H392" s="9">
        <f t="shared" si="103"/>
        <v>13132</v>
      </c>
      <c r="I392" s="10">
        <f t="shared" si="104"/>
        <v>82246.982749999996</v>
      </c>
      <c r="J392" s="104"/>
    </row>
    <row r="393" spans="1:10" s="34" customFormat="1" ht="18" x14ac:dyDescent="0.25">
      <c r="A393" s="13">
        <v>36</v>
      </c>
      <c r="B393" s="27">
        <v>1196410079</v>
      </c>
      <c r="C393" s="8">
        <v>42222306</v>
      </c>
      <c r="D393" s="17" t="s">
        <v>609</v>
      </c>
      <c r="E393" s="18" t="s">
        <v>610</v>
      </c>
      <c r="F393" s="12" t="s">
        <v>10</v>
      </c>
      <c r="G393" s="9">
        <v>170025.37083709997</v>
      </c>
      <c r="H393" s="9">
        <f t="shared" si="103"/>
        <v>32305</v>
      </c>
      <c r="I393" s="10">
        <f t="shared" si="104"/>
        <v>202330.37083709997</v>
      </c>
      <c r="J393" s="104"/>
    </row>
    <row r="394" spans="1:10" s="34" customFormat="1" ht="18" x14ac:dyDescent="0.25">
      <c r="A394" s="13">
        <v>37</v>
      </c>
      <c r="B394" s="72" t="s">
        <v>26</v>
      </c>
      <c r="C394" s="8">
        <v>42222306</v>
      </c>
      <c r="D394" s="17" t="s">
        <v>611</v>
      </c>
      <c r="E394" s="18" t="s">
        <v>612</v>
      </c>
      <c r="F394" s="12" t="s">
        <v>10</v>
      </c>
      <c r="G394" s="9">
        <v>170025.37083709997</v>
      </c>
      <c r="H394" s="9">
        <f t="shared" si="103"/>
        <v>32305</v>
      </c>
      <c r="I394" s="10">
        <f t="shared" si="104"/>
        <v>202330.37083709997</v>
      </c>
      <c r="J394" s="104"/>
    </row>
    <row r="395" spans="1:10" s="34" customFormat="1" ht="18" x14ac:dyDescent="0.25">
      <c r="A395" s="13">
        <v>38</v>
      </c>
      <c r="B395" s="27">
        <v>1196410080</v>
      </c>
      <c r="C395" s="8">
        <v>42222306</v>
      </c>
      <c r="D395" s="17" t="s">
        <v>613</v>
      </c>
      <c r="E395" s="18" t="s">
        <v>614</v>
      </c>
      <c r="F395" s="12" t="s">
        <v>10</v>
      </c>
      <c r="G395" s="9">
        <v>176895</v>
      </c>
      <c r="H395" s="9">
        <f t="shared" si="103"/>
        <v>33610</v>
      </c>
      <c r="I395" s="10">
        <f t="shared" si="104"/>
        <v>210505</v>
      </c>
      <c r="J395" s="104"/>
    </row>
    <row r="396" spans="1:10" s="34" customFormat="1" ht="18" x14ac:dyDescent="0.25">
      <c r="A396" s="13">
        <v>39</v>
      </c>
      <c r="B396" s="27">
        <v>1196410081</v>
      </c>
      <c r="C396" s="8">
        <v>42222306</v>
      </c>
      <c r="D396" s="17" t="s">
        <v>615</v>
      </c>
      <c r="E396" s="18" t="s">
        <v>616</v>
      </c>
      <c r="F396" s="12" t="s">
        <v>10</v>
      </c>
      <c r="G396" s="9">
        <v>238182.796917</v>
      </c>
      <c r="H396" s="9">
        <f t="shared" si="103"/>
        <v>45255</v>
      </c>
      <c r="I396" s="10">
        <f t="shared" si="104"/>
        <v>283437.79691699997</v>
      </c>
      <c r="J396" s="104"/>
    </row>
    <row r="397" spans="1:10" s="34" customFormat="1" ht="18" x14ac:dyDescent="0.25">
      <c r="A397" s="13">
        <v>40</v>
      </c>
      <c r="B397" s="72" t="s">
        <v>26</v>
      </c>
      <c r="C397" s="8">
        <v>42222306</v>
      </c>
      <c r="D397" s="17" t="s">
        <v>617</v>
      </c>
      <c r="E397" s="18" t="s">
        <v>618</v>
      </c>
      <c r="F397" s="12" t="s">
        <v>10</v>
      </c>
      <c r="G397" s="9">
        <v>238182.796917</v>
      </c>
      <c r="H397" s="9">
        <f t="shared" si="103"/>
        <v>45255</v>
      </c>
      <c r="I397" s="10">
        <f t="shared" si="104"/>
        <v>283437.79691699997</v>
      </c>
      <c r="J397" s="104"/>
    </row>
    <row r="398" spans="1:10" s="34" customFormat="1" ht="18" x14ac:dyDescent="0.25">
      <c r="A398" s="13">
        <v>41</v>
      </c>
      <c r="B398" s="72" t="s">
        <v>26</v>
      </c>
      <c r="C398" s="8">
        <v>42222306</v>
      </c>
      <c r="D398" s="17" t="s">
        <v>619</v>
      </c>
      <c r="E398" s="18" t="s">
        <v>620</v>
      </c>
      <c r="F398" s="12" t="s">
        <v>10</v>
      </c>
      <c r="G398" s="9">
        <v>238182.796917</v>
      </c>
      <c r="H398" s="9">
        <f t="shared" si="103"/>
        <v>45255</v>
      </c>
      <c r="I398" s="10">
        <f t="shared" si="104"/>
        <v>283437.79691699997</v>
      </c>
      <c r="J398" s="104"/>
    </row>
    <row r="399" spans="1:10" s="34" customFormat="1" ht="18" x14ac:dyDescent="0.25">
      <c r="A399" s="13">
        <v>42</v>
      </c>
      <c r="B399" s="72" t="s">
        <v>26</v>
      </c>
      <c r="C399" s="8">
        <v>42222306</v>
      </c>
      <c r="D399" s="17" t="s">
        <v>621</v>
      </c>
      <c r="E399" s="18" t="s">
        <v>622</v>
      </c>
      <c r="F399" s="12" t="s">
        <v>10</v>
      </c>
      <c r="G399" s="9">
        <v>238182.796917</v>
      </c>
      <c r="H399" s="9">
        <f t="shared" si="103"/>
        <v>45255</v>
      </c>
      <c r="I399" s="10">
        <f t="shared" si="104"/>
        <v>283437.79691699997</v>
      </c>
      <c r="J399" s="104"/>
    </row>
    <row r="400" spans="1:10" s="34" customFormat="1" ht="18" x14ac:dyDescent="0.25">
      <c r="A400" s="13">
        <v>43</v>
      </c>
      <c r="B400" s="72" t="s">
        <v>26</v>
      </c>
      <c r="C400" s="8">
        <v>42222306</v>
      </c>
      <c r="D400" s="17" t="s">
        <v>623</v>
      </c>
      <c r="E400" s="18" t="s">
        <v>624</v>
      </c>
      <c r="F400" s="12" t="s">
        <v>10</v>
      </c>
      <c r="G400" s="9">
        <v>238182.796917</v>
      </c>
      <c r="H400" s="9">
        <f t="shared" si="103"/>
        <v>45255</v>
      </c>
      <c r="I400" s="10">
        <f t="shared" si="104"/>
        <v>283437.79691699997</v>
      </c>
      <c r="J400" s="104"/>
    </row>
    <row r="401" spans="1:10" s="34" customFormat="1" ht="27" x14ac:dyDescent="0.25">
      <c r="A401" s="13">
        <v>44</v>
      </c>
      <c r="B401" s="27">
        <v>1196410082</v>
      </c>
      <c r="C401" s="8">
        <v>42222306</v>
      </c>
      <c r="D401" s="17" t="s">
        <v>625</v>
      </c>
      <c r="E401" s="18" t="s">
        <v>626</v>
      </c>
      <c r="F401" s="12" t="s">
        <v>10</v>
      </c>
      <c r="G401" s="9">
        <v>297545.02728295</v>
      </c>
      <c r="H401" s="9">
        <f t="shared" si="103"/>
        <v>56534</v>
      </c>
      <c r="I401" s="10">
        <f t="shared" si="104"/>
        <v>354079.02728295</v>
      </c>
      <c r="J401" s="104"/>
    </row>
    <row r="402" spans="1:10" s="34" customFormat="1" ht="18" x14ac:dyDescent="0.25">
      <c r="A402" s="13">
        <v>45</v>
      </c>
      <c r="B402" s="72" t="s">
        <v>26</v>
      </c>
      <c r="C402" s="8">
        <v>42222306</v>
      </c>
      <c r="D402" s="46" t="s">
        <v>627</v>
      </c>
      <c r="E402" s="47" t="s">
        <v>628</v>
      </c>
      <c r="F402" s="12" t="s">
        <v>10</v>
      </c>
      <c r="G402" s="9">
        <v>227909.79720825003</v>
      </c>
      <c r="H402" s="9">
        <f t="shared" si="103"/>
        <v>43303</v>
      </c>
      <c r="I402" s="10">
        <f t="shared" si="104"/>
        <v>271212.79720825003</v>
      </c>
      <c r="J402" s="104"/>
    </row>
    <row r="403" spans="1:10" s="34" customFormat="1" ht="18" x14ac:dyDescent="0.25">
      <c r="A403" s="13">
        <v>46</v>
      </c>
      <c r="B403" s="72" t="s">
        <v>26</v>
      </c>
      <c r="C403" s="8">
        <v>42222306</v>
      </c>
      <c r="D403" s="48" t="s">
        <v>629</v>
      </c>
      <c r="E403" s="49" t="s">
        <v>630</v>
      </c>
      <c r="F403" s="12" t="s">
        <v>10</v>
      </c>
      <c r="G403" s="9">
        <v>227909.79720825003</v>
      </c>
      <c r="H403" s="9">
        <f t="shared" si="103"/>
        <v>43303</v>
      </c>
      <c r="I403" s="10">
        <f t="shared" si="104"/>
        <v>271212.79720825003</v>
      </c>
      <c r="J403" s="104"/>
    </row>
    <row r="404" spans="1:10" s="34" customFormat="1" ht="36" x14ac:dyDescent="0.15">
      <c r="A404" s="13">
        <v>47</v>
      </c>
      <c r="B404" s="72" t="s">
        <v>26</v>
      </c>
      <c r="C404" s="8">
        <v>42222306</v>
      </c>
      <c r="D404" s="50" t="s">
        <v>631</v>
      </c>
      <c r="E404" s="51" t="s">
        <v>631</v>
      </c>
      <c r="F404" s="12" t="s">
        <v>138</v>
      </c>
      <c r="G404" s="9">
        <v>1474875</v>
      </c>
      <c r="H404" s="9">
        <f t="shared" si="103"/>
        <v>280226</v>
      </c>
      <c r="I404" s="10">
        <f t="shared" si="104"/>
        <v>1755101</v>
      </c>
      <c r="J404" s="104"/>
    </row>
    <row r="405" spans="1:10" s="34" customFormat="1" ht="36" x14ac:dyDescent="0.15">
      <c r="A405" s="13">
        <v>48</v>
      </c>
      <c r="B405" s="72" t="s">
        <v>26</v>
      </c>
      <c r="C405" s="8">
        <v>42222306</v>
      </c>
      <c r="D405" s="50" t="s">
        <v>632</v>
      </c>
      <c r="E405" s="51" t="s">
        <v>632</v>
      </c>
      <c r="F405" s="12" t="s">
        <v>138</v>
      </c>
      <c r="G405" s="9">
        <v>1474875</v>
      </c>
      <c r="H405" s="9">
        <f t="shared" si="103"/>
        <v>280226</v>
      </c>
      <c r="I405" s="10">
        <f t="shared" si="104"/>
        <v>1755101</v>
      </c>
      <c r="J405" s="104"/>
    </row>
    <row r="406" spans="1:10" s="34" customFormat="1" ht="36" x14ac:dyDescent="0.15">
      <c r="A406" s="13">
        <v>49</v>
      </c>
      <c r="B406" s="72" t="s">
        <v>26</v>
      </c>
      <c r="C406" s="8">
        <v>42222306</v>
      </c>
      <c r="D406" s="50" t="s">
        <v>633</v>
      </c>
      <c r="E406" s="51" t="s">
        <v>633</v>
      </c>
      <c r="F406" s="12" t="s">
        <v>138</v>
      </c>
      <c r="G406" s="9">
        <v>1474875</v>
      </c>
      <c r="H406" s="9">
        <f t="shared" si="103"/>
        <v>280226</v>
      </c>
      <c r="I406" s="10">
        <f t="shared" si="104"/>
        <v>1755101</v>
      </c>
      <c r="J406" s="104"/>
    </row>
    <row r="407" spans="1:10" s="34" customFormat="1" ht="36" x14ac:dyDescent="0.15">
      <c r="A407" s="13">
        <v>50</v>
      </c>
      <c r="B407" s="72" t="s">
        <v>26</v>
      </c>
      <c r="C407" s="8">
        <v>42222306</v>
      </c>
      <c r="D407" s="50" t="s">
        <v>634</v>
      </c>
      <c r="E407" s="51" t="s">
        <v>634</v>
      </c>
      <c r="F407" s="12" t="s">
        <v>10</v>
      </c>
      <c r="G407" s="9">
        <v>1474875</v>
      </c>
      <c r="H407" s="9">
        <f t="shared" si="103"/>
        <v>280226</v>
      </c>
      <c r="I407" s="10">
        <f t="shared" si="104"/>
        <v>1755101</v>
      </c>
      <c r="J407" s="104"/>
    </row>
    <row r="408" spans="1:10" s="105" customFormat="1" ht="13.5" customHeight="1" x14ac:dyDescent="0.25">
      <c r="A408" s="61"/>
      <c r="B408" s="6"/>
      <c r="C408" s="62"/>
      <c r="D408" s="62"/>
      <c r="E408" s="62"/>
      <c r="F408" s="62"/>
      <c r="G408" s="65"/>
      <c r="H408" s="65"/>
      <c r="I408" s="66"/>
    </row>
    <row r="409" spans="1:10" s="34" customFormat="1" ht="18" x14ac:dyDescent="0.25">
      <c r="A409" s="20" t="s">
        <v>914</v>
      </c>
      <c r="B409" s="114" t="s">
        <v>635</v>
      </c>
      <c r="C409" s="114"/>
      <c r="D409" s="114"/>
      <c r="E409" s="114"/>
      <c r="F409" s="69" t="s">
        <v>321</v>
      </c>
      <c r="G409" s="120" t="s">
        <v>1126</v>
      </c>
      <c r="H409" s="121"/>
      <c r="I409" s="122"/>
    </row>
    <row r="410" spans="1:10" s="34" customFormat="1" ht="27" x14ac:dyDescent="0.25">
      <c r="A410" s="3" t="s">
        <v>2</v>
      </c>
      <c r="B410" s="3" t="s">
        <v>3</v>
      </c>
      <c r="C410" s="4" t="s">
        <v>824</v>
      </c>
      <c r="D410" s="4" t="s">
        <v>4</v>
      </c>
      <c r="E410" s="4" t="s">
        <v>148</v>
      </c>
      <c r="F410" s="4" t="s">
        <v>6</v>
      </c>
      <c r="G410" s="5" t="s">
        <v>7</v>
      </c>
      <c r="H410" s="5" t="s">
        <v>8</v>
      </c>
      <c r="I410" s="5" t="s">
        <v>9</v>
      </c>
    </row>
    <row r="411" spans="1:10" s="34" customFormat="1" ht="36" x14ac:dyDescent="0.25">
      <c r="A411" s="13">
        <v>1</v>
      </c>
      <c r="B411" s="11">
        <v>1196460022</v>
      </c>
      <c r="C411" s="12">
        <v>42295300</v>
      </c>
      <c r="D411" s="17" t="s">
        <v>636</v>
      </c>
      <c r="E411" s="19" t="s">
        <v>637</v>
      </c>
      <c r="F411" s="12" t="s">
        <v>138</v>
      </c>
      <c r="G411" s="9">
        <v>3498000</v>
      </c>
      <c r="H411" s="9">
        <f>ROUND(G411*0.19,0)</f>
        <v>664620</v>
      </c>
      <c r="I411" s="10">
        <f>+G411+H411</f>
        <v>4162620</v>
      </c>
    </row>
    <row r="412" spans="1:10" s="34" customFormat="1" ht="36" x14ac:dyDescent="0.25">
      <c r="A412" s="13">
        <v>2</v>
      </c>
      <c r="B412" s="11">
        <v>1196460046</v>
      </c>
      <c r="C412" s="12">
        <v>42295300</v>
      </c>
      <c r="D412" s="17" t="s">
        <v>638</v>
      </c>
      <c r="E412" s="19" t="s">
        <v>639</v>
      </c>
      <c r="F412" s="12" t="s">
        <v>138</v>
      </c>
      <c r="G412" s="9">
        <v>2796000</v>
      </c>
      <c r="H412" s="9">
        <f t="shared" ref="H412:H415" si="105">ROUND(G412*0.19,0)</f>
        <v>531240</v>
      </c>
      <c r="I412" s="10">
        <f t="shared" ref="I412:I415" si="106">+G412+H412</f>
        <v>3327240</v>
      </c>
    </row>
    <row r="413" spans="1:10" s="34" customFormat="1" ht="45" x14ac:dyDescent="0.25">
      <c r="A413" s="13">
        <v>3</v>
      </c>
      <c r="B413" s="11">
        <v>1196460047</v>
      </c>
      <c r="C413" s="12">
        <v>42295300</v>
      </c>
      <c r="D413" s="17" t="s">
        <v>640</v>
      </c>
      <c r="E413" s="19" t="s">
        <v>641</v>
      </c>
      <c r="F413" s="12" t="s">
        <v>138</v>
      </c>
      <c r="G413" s="9">
        <v>16143600</v>
      </c>
      <c r="H413" s="9">
        <f t="shared" si="105"/>
        <v>3067284</v>
      </c>
      <c r="I413" s="10">
        <f t="shared" si="106"/>
        <v>19210884</v>
      </c>
    </row>
    <row r="414" spans="1:10" ht="45" x14ac:dyDescent="0.25">
      <c r="A414" s="13">
        <v>4</v>
      </c>
      <c r="B414" s="11">
        <v>1196460408</v>
      </c>
      <c r="C414" s="12">
        <v>42295300</v>
      </c>
      <c r="D414" s="17" t="s">
        <v>642</v>
      </c>
      <c r="E414" s="19" t="s">
        <v>642</v>
      </c>
      <c r="F414" s="12" t="s">
        <v>469</v>
      </c>
      <c r="G414" s="9">
        <v>1498457</v>
      </c>
      <c r="H414" s="9">
        <f t="shared" si="105"/>
        <v>284707</v>
      </c>
      <c r="I414" s="10">
        <f t="shared" si="106"/>
        <v>1783164</v>
      </c>
      <c r="J414" s="34"/>
    </row>
    <row r="415" spans="1:10" ht="27" x14ac:dyDescent="0.25">
      <c r="A415" s="13">
        <v>5</v>
      </c>
      <c r="B415" s="11">
        <v>1196460702</v>
      </c>
      <c r="C415" s="12">
        <v>42295300</v>
      </c>
      <c r="D415" s="17" t="s">
        <v>643</v>
      </c>
      <c r="E415" s="19" t="s">
        <v>644</v>
      </c>
      <c r="F415" s="12" t="s">
        <v>138</v>
      </c>
      <c r="G415" s="9">
        <v>1482762</v>
      </c>
      <c r="H415" s="9">
        <f t="shared" si="105"/>
        <v>281725</v>
      </c>
      <c r="I415" s="10">
        <f t="shared" si="106"/>
        <v>1764487</v>
      </c>
      <c r="J415" s="34"/>
    </row>
    <row r="416" spans="1:10" s="64" customFormat="1" ht="13.5" customHeight="1" x14ac:dyDescent="0.25">
      <c r="A416" s="61"/>
      <c r="B416" s="6"/>
      <c r="C416" s="62"/>
      <c r="D416" s="62"/>
      <c r="E416" s="62"/>
      <c r="F416" s="62"/>
      <c r="G416" s="65"/>
      <c r="H416" s="65"/>
      <c r="I416" s="66"/>
    </row>
    <row r="417" spans="1:12" s="34" customFormat="1" ht="13.5" customHeight="1" x14ac:dyDescent="0.25">
      <c r="A417" s="20" t="s">
        <v>919</v>
      </c>
      <c r="B417" s="114" t="s">
        <v>645</v>
      </c>
      <c r="C417" s="114"/>
      <c r="D417" s="114"/>
      <c r="E417" s="114"/>
      <c r="F417" s="69" t="s">
        <v>121</v>
      </c>
      <c r="G417" s="120" t="s">
        <v>1127</v>
      </c>
      <c r="H417" s="121"/>
      <c r="I417" s="122"/>
      <c r="J417" s="120" t="s">
        <v>1104</v>
      </c>
      <c r="K417" s="121"/>
      <c r="L417" s="122"/>
    </row>
    <row r="418" spans="1:12" s="34" customFormat="1" ht="27" x14ac:dyDescent="0.25">
      <c r="A418" s="3" t="s">
        <v>2</v>
      </c>
      <c r="B418" s="3" t="s">
        <v>3</v>
      </c>
      <c r="C418" s="4" t="s">
        <v>824</v>
      </c>
      <c r="D418" s="4" t="s">
        <v>4</v>
      </c>
      <c r="E418" s="4" t="s">
        <v>148</v>
      </c>
      <c r="F418" s="4" t="s">
        <v>6</v>
      </c>
      <c r="G418" s="5" t="s">
        <v>7</v>
      </c>
      <c r="H418" s="5" t="s">
        <v>8</v>
      </c>
      <c r="I418" s="5" t="s">
        <v>9</v>
      </c>
      <c r="J418" s="5" t="s">
        <v>7</v>
      </c>
      <c r="K418" s="5" t="s">
        <v>8</v>
      </c>
      <c r="L418" s="5" t="s">
        <v>9</v>
      </c>
    </row>
    <row r="419" spans="1:12" s="34" customFormat="1" ht="36" x14ac:dyDescent="0.25">
      <c r="A419" s="13">
        <v>1</v>
      </c>
      <c r="B419" s="24">
        <v>1196490223</v>
      </c>
      <c r="C419" s="41" t="s">
        <v>646</v>
      </c>
      <c r="D419" s="24" t="s">
        <v>647</v>
      </c>
      <c r="E419" s="24" t="s">
        <v>647</v>
      </c>
      <c r="F419" s="12" t="s">
        <v>10</v>
      </c>
      <c r="G419" s="9">
        <v>124630</v>
      </c>
      <c r="H419" s="9">
        <v>0</v>
      </c>
      <c r="I419" s="10">
        <f t="shared" ref="I419:I420" si="107">+G419+H419</f>
        <v>124630</v>
      </c>
      <c r="J419" s="9">
        <v>172000</v>
      </c>
      <c r="K419" s="9">
        <v>0</v>
      </c>
      <c r="L419" s="10">
        <f>+J419+K419</f>
        <v>172000</v>
      </c>
    </row>
    <row r="420" spans="1:12" s="34" customFormat="1" ht="36" x14ac:dyDescent="0.25">
      <c r="A420" s="13">
        <v>2</v>
      </c>
      <c r="B420" s="24">
        <v>1196490139</v>
      </c>
      <c r="C420" s="41" t="s">
        <v>646</v>
      </c>
      <c r="D420" s="24" t="s">
        <v>648</v>
      </c>
      <c r="E420" s="24" t="s">
        <v>648</v>
      </c>
      <c r="F420" s="12" t="s">
        <v>10</v>
      </c>
      <c r="G420" s="9">
        <v>124630</v>
      </c>
      <c r="H420" s="9">
        <v>0</v>
      </c>
      <c r="I420" s="10">
        <f t="shared" si="107"/>
        <v>124630</v>
      </c>
      <c r="J420" s="9">
        <v>172000</v>
      </c>
      <c r="K420" s="9">
        <v>0</v>
      </c>
      <c r="L420" s="10">
        <f>+J420+K420</f>
        <v>172000</v>
      </c>
    </row>
    <row r="421" spans="1:12" s="105" customFormat="1" ht="13.5" customHeight="1" x14ac:dyDescent="0.25">
      <c r="A421" s="61"/>
      <c r="B421" s="6"/>
      <c r="C421" s="62"/>
      <c r="D421" s="62"/>
      <c r="E421" s="62"/>
      <c r="F421" s="62"/>
      <c r="G421" s="65"/>
      <c r="H421" s="65"/>
      <c r="I421" s="66"/>
      <c r="J421" s="63"/>
      <c r="K421" s="70"/>
      <c r="L421" s="67"/>
    </row>
    <row r="422" spans="1:12" s="34" customFormat="1" ht="13.5" customHeight="1" x14ac:dyDescent="0.25">
      <c r="A422" s="20" t="s">
        <v>922</v>
      </c>
      <c r="B422" s="114" t="s">
        <v>649</v>
      </c>
      <c r="C422" s="114"/>
      <c r="D422" s="114"/>
      <c r="E422" s="114"/>
      <c r="F422" s="69" t="s">
        <v>650</v>
      </c>
      <c r="G422" s="120"/>
      <c r="H422" s="121"/>
      <c r="I422" s="122"/>
      <c r="J422" s="120"/>
      <c r="K422" s="121"/>
      <c r="L422" s="122"/>
    </row>
    <row r="423" spans="1:12" s="34" customFormat="1" ht="27" x14ac:dyDescent="0.25">
      <c r="A423" s="3" t="s">
        <v>2</v>
      </c>
      <c r="B423" s="3" t="s">
        <v>3</v>
      </c>
      <c r="C423" s="4" t="s">
        <v>824</v>
      </c>
      <c r="D423" s="4" t="s">
        <v>4</v>
      </c>
      <c r="E423" s="4" t="s">
        <v>148</v>
      </c>
      <c r="F423" s="4" t="s">
        <v>6</v>
      </c>
      <c r="G423" s="5" t="s">
        <v>7</v>
      </c>
      <c r="H423" s="5" t="s">
        <v>8</v>
      </c>
      <c r="I423" s="5" t="s">
        <v>9</v>
      </c>
      <c r="J423" s="5" t="s">
        <v>7</v>
      </c>
      <c r="K423" s="5" t="s">
        <v>8</v>
      </c>
      <c r="L423" s="5" t="s">
        <v>9</v>
      </c>
    </row>
    <row r="424" spans="1:12" s="34" customFormat="1" ht="36" x14ac:dyDescent="0.25">
      <c r="A424" s="13">
        <v>1</v>
      </c>
      <c r="B424" s="11">
        <v>1186220809</v>
      </c>
      <c r="C424" s="8">
        <v>42295900</v>
      </c>
      <c r="D424" s="17" t="s">
        <v>651</v>
      </c>
      <c r="E424" s="18" t="s">
        <v>652</v>
      </c>
      <c r="F424" s="12" t="s">
        <v>10</v>
      </c>
      <c r="G424" s="9"/>
      <c r="H424" s="9"/>
      <c r="I424" s="10"/>
      <c r="J424" s="9"/>
      <c r="K424" s="9"/>
      <c r="L424" s="10"/>
    </row>
    <row r="425" spans="1:12" s="105" customFormat="1" ht="15" customHeight="1" x14ac:dyDescent="0.25">
      <c r="A425" s="61"/>
      <c r="B425" s="6"/>
      <c r="C425" s="62"/>
      <c r="D425" s="62"/>
      <c r="E425" s="62"/>
      <c r="F425" s="62"/>
      <c r="G425" s="65"/>
      <c r="H425" s="65"/>
      <c r="I425" s="66"/>
      <c r="J425" s="65"/>
      <c r="K425" s="65"/>
      <c r="L425" s="66"/>
    </row>
    <row r="426" spans="1:12" s="34" customFormat="1" ht="18" x14ac:dyDescent="0.25">
      <c r="A426" s="20" t="s">
        <v>181</v>
      </c>
      <c r="B426" s="114" t="s">
        <v>653</v>
      </c>
      <c r="C426" s="114"/>
      <c r="D426" s="114"/>
      <c r="E426" s="114"/>
      <c r="F426" s="69" t="s">
        <v>321</v>
      </c>
      <c r="G426" s="120" t="s">
        <v>1117</v>
      </c>
      <c r="H426" s="121"/>
      <c r="I426" s="122"/>
    </row>
    <row r="427" spans="1:12" s="34" customFormat="1" ht="27" x14ac:dyDescent="0.25">
      <c r="A427" s="3" t="s">
        <v>2</v>
      </c>
      <c r="B427" s="3" t="s">
        <v>3</v>
      </c>
      <c r="C427" s="4" t="s">
        <v>824</v>
      </c>
      <c r="D427" s="4" t="s">
        <v>4</v>
      </c>
      <c r="E427" s="4" t="s">
        <v>148</v>
      </c>
      <c r="F427" s="4" t="s">
        <v>6</v>
      </c>
      <c r="G427" s="5" t="s">
        <v>7</v>
      </c>
      <c r="H427" s="5" t="s">
        <v>8</v>
      </c>
      <c r="I427" s="5" t="s">
        <v>9</v>
      </c>
    </row>
    <row r="428" spans="1:12" s="34" customFormat="1" ht="27" x14ac:dyDescent="0.25">
      <c r="A428" s="13">
        <v>1</v>
      </c>
      <c r="B428" s="16" t="s">
        <v>316</v>
      </c>
      <c r="C428" s="24">
        <v>42295905</v>
      </c>
      <c r="D428" s="23" t="s">
        <v>654</v>
      </c>
      <c r="E428" s="24" t="s">
        <v>655</v>
      </c>
      <c r="F428" s="12" t="s">
        <v>10</v>
      </c>
      <c r="G428" s="9">
        <v>1501200</v>
      </c>
      <c r="H428" s="9">
        <v>0</v>
      </c>
      <c r="I428" s="10">
        <f t="shared" ref="I428:I429" si="108">+G428+H428</f>
        <v>1501200</v>
      </c>
    </row>
    <row r="429" spans="1:12" s="34" customFormat="1" ht="27" x14ac:dyDescent="0.25">
      <c r="A429" s="13">
        <v>2</v>
      </c>
      <c r="B429" s="16" t="s">
        <v>316</v>
      </c>
      <c r="C429" s="24">
        <v>42295905</v>
      </c>
      <c r="D429" s="23" t="s">
        <v>656</v>
      </c>
      <c r="E429" s="24" t="s">
        <v>657</v>
      </c>
      <c r="F429" s="12" t="s">
        <v>10</v>
      </c>
      <c r="G429" s="9">
        <v>1245600</v>
      </c>
      <c r="H429" s="9">
        <v>0</v>
      </c>
      <c r="I429" s="10">
        <f t="shared" si="108"/>
        <v>1245600</v>
      </c>
    </row>
    <row r="430" spans="1:12" s="34" customFormat="1" ht="45" x14ac:dyDescent="0.25">
      <c r="A430" s="13">
        <v>3</v>
      </c>
      <c r="B430" s="27">
        <v>1196420125</v>
      </c>
      <c r="C430" s="24">
        <v>42295905</v>
      </c>
      <c r="D430" s="23" t="s">
        <v>658</v>
      </c>
      <c r="E430" s="24" t="s">
        <v>659</v>
      </c>
      <c r="F430" s="12" t="s">
        <v>10</v>
      </c>
      <c r="G430" s="9"/>
      <c r="H430" s="9"/>
      <c r="I430" s="10"/>
    </row>
    <row r="431" spans="1:12" s="34" customFormat="1" ht="45" x14ac:dyDescent="0.25">
      <c r="A431" s="13">
        <v>4</v>
      </c>
      <c r="B431" s="53">
        <v>1196420126</v>
      </c>
      <c r="C431" s="24">
        <v>42295905</v>
      </c>
      <c r="D431" s="23" t="s">
        <v>660</v>
      </c>
      <c r="E431" s="24" t="s">
        <v>661</v>
      </c>
      <c r="F431" s="12" t="s">
        <v>10</v>
      </c>
      <c r="G431" s="9"/>
      <c r="H431" s="9"/>
      <c r="I431" s="10"/>
    </row>
    <row r="432" spans="1:12" s="34" customFormat="1" ht="45" x14ac:dyDescent="0.25">
      <c r="A432" s="13">
        <v>5</v>
      </c>
      <c r="B432" s="53">
        <v>1196420127</v>
      </c>
      <c r="C432" s="24">
        <v>42295905</v>
      </c>
      <c r="D432" s="23" t="s">
        <v>662</v>
      </c>
      <c r="E432" s="24" t="s">
        <v>663</v>
      </c>
      <c r="F432" s="12" t="s">
        <v>10</v>
      </c>
      <c r="G432" s="9"/>
      <c r="H432" s="9"/>
      <c r="I432" s="10"/>
    </row>
    <row r="433" spans="1:9" s="34" customFormat="1" ht="45" x14ac:dyDescent="0.25">
      <c r="A433" s="13">
        <v>6</v>
      </c>
      <c r="B433" s="53">
        <v>1196420128</v>
      </c>
      <c r="C433" s="24">
        <v>42295905</v>
      </c>
      <c r="D433" s="23" t="s">
        <v>664</v>
      </c>
      <c r="E433" s="24" t="s">
        <v>665</v>
      </c>
      <c r="F433" s="12" t="s">
        <v>10</v>
      </c>
      <c r="G433" s="9"/>
      <c r="H433" s="9"/>
      <c r="I433" s="10"/>
    </row>
    <row r="434" spans="1:9" s="34" customFormat="1" ht="45" x14ac:dyDescent="0.25">
      <c r="A434" s="13">
        <v>7</v>
      </c>
      <c r="B434" s="53">
        <v>1196420129</v>
      </c>
      <c r="C434" s="24">
        <v>42295905</v>
      </c>
      <c r="D434" s="23" t="s">
        <v>666</v>
      </c>
      <c r="E434" s="24" t="s">
        <v>667</v>
      </c>
      <c r="F434" s="12" t="s">
        <v>10</v>
      </c>
      <c r="G434" s="9"/>
      <c r="H434" s="9"/>
      <c r="I434" s="10"/>
    </row>
    <row r="435" spans="1:9" s="34" customFormat="1" ht="36" x14ac:dyDescent="0.25">
      <c r="A435" s="13">
        <v>8</v>
      </c>
      <c r="B435" s="8">
        <v>1196420130</v>
      </c>
      <c r="C435" s="12">
        <v>42295905</v>
      </c>
      <c r="D435" s="14" t="s">
        <v>668</v>
      </c>
      <c r="E435" s="12" t="s">
        <v>669</v>
      </c>
      <c r="F435" s="12" t="s">
        <v>10</v>
      </c>
      <c r="G435" s="9"/>
      <c r="H435" s="9"/>
      <c r="I435" s="10"/>
    </row>
    <row r="436" spans="1:9" s="34" customFormat="1" ht="36" x14ac:dyDescent="0.25">
      <c r="A436" s="13">
        <v>9</v>
      </c>
      <c r="B436" s="8">
        <v>1196420131</v>
      </c>
      <c r="C436" s="12">
        <v>42295905</v>
      </c>
      <c r="D436" s="14" t="s">
        <v>670</v>
      </c>
      <c r="E436" s="12" t="s">
        <v>671</v>
      </c>
      <c r="F436" s="12" t="s">
        <v>10</v>
      </c>
      <c r="G436" s="9"/>
      <c r="H436" s="9"/>
      <c r="I436" s="10"/>
    </row>
    <row r="437" spans="1:9" s="34" customFormat="1" ht="36" x14ac:dyDescent="0.25">
      <c r="A437" s="13">
        <v>10</v>
      </c>
      <c r="B437" s="12">
        <v>1196420112</v>
      </c>
      <c r="C437" s="12">
        <v>42295905</v>
      </c>
      <c r="D437" s="14" t="s">
        <v>672</v>
      </c>
      <c r="E437" s="12" t="s">
        <v>673</v>
      </c>
      <c r="F437" s="12" t="s">
        <v>10</v>
      </c>
      <c r="G437" s="9"/>
      <c r="H437" s="9"/>
      <c r="I437" s="10"/>
    </row>
    <row r="438" spans="1:9" s="34" customFormat="1" ht="36" x14ac:dyDescent="0.25">
      <c r="A438" s="13">
        <v>11</v>
      </c>
      <c r="B438" s="54">
        <v>1196420132</v>
      </c>
      <c r="C438" s="12">
        <v>42295905</v>
      </c>
      <c r="D438" s="14" t="s">
        <v>674</v>
      </c>
      <c r="E438" s="12" t="s">
        <v>675</v>
      </c>
      <c r="F438" s="12" t="s">
        <v>10</v>
      </c>
      <c r="G438" s="9"/>
      <c r="H438" s="9"/>
      <c r="I438" s="10"/>
    </row>
    <row r="439" spans="1:9" s="64" customFormat="1" ht="14.25" customHeight="1" x14ac:dyDescent="0.25">
      <c r="A439" s="61"/>
      <c r="B439" s="6"/>
      <c r="C439" s="62"/>
      <c r="D439" s="62"/>
      <c r="E439" s="62"/>
      <c r="F439" s="62"/>
      <c r="G439" s="65"/>
      <c r="H439" s="65"/>
      <c r="I439" s="66"/>
    </row>
    <row r="440" spans="1:9" s="34" customFormat="1" ht="13.5" customHeight="1" x14ac:dyDescent="0.25">
      <c r="A440" s="40" t="s">
        <v>182</v>
      </c>
      <c r="B440" s="114" t="s">
        <v>676</v>
      </c>
      <c r="C440" s="114"/>
      <c r="D440" s="114"/>
      <c r="E440" s="114"/>
      <c r="F440" s="69" t="s">
        <v>329</v>
      </c>
    </row>
    <row r="441" spans="1:9" s="34" customFormat="1" ht="18" x14ac:dyDescent="0.25">
      <c r="A441" s="3" t="s">
        <v>2</v>
      </c>
      <c r="B441" s="3" t="s">
        <v>3</v>
      </c>
      <c r="C441" s="4" t="s">
        <v>824</v>
      </c>
      <c r="D441" s="4" t="s">
        <v>4</v>
      </c>
      <c r="E441" s="4" t="s">
        <v>148</v>
      </c>
      <c r="F441" s="4" t="s">
        <v>6</v>
      </c>
    </row>
    <row r="442" spans="1:9" s="34" customFormat="1" ht="45" x14ac:dyDescent="0.25">
      <c r="A442" s="13">
        <v>1</v>
      </c>
      <c r="B442" s="8">
        <v>1196490293</v>
      </c>
      <c r="C442" s="12">
        <v>42295513</v>
      </c>
      <c r="D442" s="17" t="s">
        <v>677</v>
      </c>
      <c r="E442" s="18" t="s">
        <v>678</v>
      </c>
      <c r="F442" s="8" t="s">
        <v>10</v>
      </c>
    </row>
    <row r="443" spans="1:9" s="34" customFormat="1" ht="45" x14ac:dyDescent="0.25">
      <c r="A443" s="13">
        <v>2</v>
      </c>
      <c r="B443" s="8">
        <v>1196490771</v>
      </c>
      <c r="C443" s="12">
        <v>42295513</v>
      </c>
      <c r="D443" s="17" t="s">
        <v>679</v>
      </c>
      <c r="E443" s="18" t="s">
        <v>680</v>
      </c>
      <c r="F443" s="8" t="s">
        <v>10</v>
      </c>
    </row>
    <row r="444" spans="1:9" s="34" customFormat="1" ht="27" x14ac:dyDescent="0.25">
      <c r="A444" s="13">
        <v>3</v>
      </c>
      <c r="B444" s="8">
        <v>1196490774</v>
      </c>
      <c r="C444" s="12">
        <v>42295513</v>
      </c>
      <c r="D444" s="17" t="s">
        <v>883</v>
      </c>
      <c r="E444" s="18" t="s">
        <v>681</v>
      </c>
      <c r="F444" s="8" t="s">
        <v>10</v>
      </c>
    </row>
    <row r="445" spans="1:9" s="34" customFormat="1" ht="18" x14ac:dyDescent="0.25">
      <c r="A445" s="13">
        <v>4</v>
      </c>
      <c r="B445" s="8">
        <v>1196490874</v>
      </c>
      <c r="C445" s="12">
        <v>42295513</v>
      </c>
      <c r="D445" s="17" t="s">
        <v>884</v>
      </c>
      <c r="E445" s="18" t="s">
        <v>885</v>
      </c>
      <c r="F445" s="8" t="s">
        <v>10</v>
      </c>
    </row>
    <row r="446" spans="1:9" s="34" customFormat="1" ht="18" x14ac:dyDescent="0.25">
      <c r="A446" s="13">
        <v>5</v>
      </c>
      <c r="B446" s="8">
        <v>1196490775</v>
      </c>
      <c r="C446" s="12">
        <v>42295513</v>
      </c>
      <c r="D446" s="17" t="s">
        <v>886</v>
      </c>
      <c r="E446" s="18" t="s">
        <v>682</v>
      </c>
      <c r="F446" s="8" t="s">
        <v>10</v>
      </c>
    </row>
    <row r="447" spans="1:9" s="64" customFormat="1" ht="18.75" customHeight="1" x14ac:dyDescent="0.25">
      <c r="A447" s="61"/>
      <c r="B447" s="6"/>
      <c r="C447" s="62"/>
      <c r="D447" s="62"/>
      <c r="E447" s="62"/>
      <c r="F447" s="62"/>
    </row>
    <row r="448" spans="1:9" s="34" customFormat="1" ht="13.5" customHeight="1" x14ac:dyDescent="0.25">
      <c r="A448" s="20" t="s">
        <v>183</v>
      </c>
      <c r="B448" s="114" t="s">
        <v>683</v>
      </c>
      <c r="C448" s="114"/>
      <c r="D448" s="114"/>
      <c r="E448" s="114"/>
      <c r="F448" s="69" t="s">
        <v>120</v>
      </c>
      <c r="G448" s="120" t="s">
        <v>1107</v>
      </c>
      <c r="H448" s="121"/>
      <c r="I448" s="122"/>
    </row>
    <row r="449" spans="1:15" s="34" customFormat="1" ht="27" x14ac:dyDescent="0.25">
      <c r="A449" s="3" t="s">
        <v>2</v>
      </c>
      <c r="B449" s="3" t="s">
        <v>3</v>
      </c>
      <c r="C449" s="4" t="s">
        <v>824</v>
      </c>
      <c r="D449" s="4" t="s">
        <v>4</v>
      </c>
      <c r="E449" s="4" t="s">
        <v>148</v>
      </c>
      <c r="F449" s="4" t="s">
        <v>6</v>
      </c>
      <c r="G449" s="5" t="s">
        <v>7</v>
      </c>
      <c r="H449" s="5" t="s">
        <v>8</v>
      </c>
      <c r="I449" s="5" t="s">
        <v>9</v>
      </c>
    </row>
    <row r="450" spans="1:15" s="34" customFormat="1" ht="36" x14ac:dyDescent="0.25">
      <c r="A450" s="13">
        <v>1</v>
      </c>
      <c r="B450" s="7">
        <v>1186220253</v>
      </c>
      <c r="C450" s="12" t="s">
        <v>868</v>
      </c>
      <c r="D450" s="44" t="s">
        <v>683</v>
      </c>
      <c r="E450" s="55" t="s">
        <v>684</v>
      </c>
      <c r="F450" s="16" t="s">
        <v>10</v>
      </c>
      <c r="G450" s="9">
        <v>2500000</v>
      </c>
      <c r="H450" s="9">
        <f>ROUND(G450*0.19,0)</f>
        <v>475000</v>
      </c>
      <c r="I450" s="10">
        <f>+G450+H450</f>
        <v>2975000</v>
      </c>
    </row>
    <row r="451" spans="1:15" s="34" customFormat="1" ht="18.75" customHeight="1" x14ac:dyDescent="0.25">
      <c r="A451" s="61"/>
      <c r="B451" s="13"/>
      <c r="C451" s="27"/>
      <c r="D451" s="27"/>
      <c r="E451" s="27"/>
      <c r="F451" s="27"/>
      <c r="G451" s="31"/>
      <c r="H451" s="42"/>
      <c r="I451" s="43"/>
      <c r="J451" s="31"/>
      <c r="K451" s="42"/>
      <c r="L451" s="43"/>
    </row>
    <row r="452" spans="1:15" s="34" customFormat="1" ht="13.5" customHeight="1" x14ac:dyDescent="0.25">
      <c r="A452" s="20" t="s">
        <v>222</v>
      </c>
      <c r="B452" s="114" t="s">
        <v>685</v>
      </c>
      <c r="C452" s="114"/>
      <c r="D452" s="114"/>
      <c r="E452" s="114"/>
      <c r="F452" s="69" t="s">
        <v>173</v>
      </c>
      <c r="G452" s="120" t="s">
        <v>1107</v>
      </c>
      <c r="H452" s="121"/>
      <c r="I452" s="122"/>
      <c r="J452" s="120" t="s">
        <v>1099</v>
      </c>
      <c r="K452" s="121"/>
      <c r="L452" s="122"/>
      <c r="M452" s="120" t="s">
        <v>1104</v>
      </c>
      <c r="N452" s="121"/>
      <c r="O452" s="122"/>
    </row>
    <row r="453" spans="1:15" s="34" customFormat="1" ht="27" x14ac:dyDescent="0.25">
      <c r="A453" s="3" t="s">
        <v>2</v>
      </c>
      <c r="B453" s="3" t="s">
        <v>3</v>
      </c>
      <c r="C453" s="4" t="s">
        <v>824</v>
      </c>
      <c r="D453" s="4" t="s">
        <v>4</v>
      </c>
      <c r="E453" s="4" t="s">
        <v>148</v>
      </c>
      <c r="F453" s="4" t="s">
        <v>6</v>
      </c>
      <c r="G453" s="5" t="s">
        <v>7</v>
      </c>
      <c r="H453" s="5" t="s">
        <v>8</v>
      </c>
      <c r="I453" s="5" t="s">
        <v>9</v>
      </c>
      <c r="J453" s="5" t="s">
        <v>7</v>
      </c>
      <c r="K453" s="5" t="s">
        <v>8</v>
      </c>
      <c r="L453" s="5" t="s">
        <v>9</v>
      </c>
      <c r="M453" s="5" t="s">
        <v>7</v>
      </c>
      <c r="N453" s="5" t="s">
        <v>8</v>
      </c>
      <c r="O453" s="5" t="s">
        <v>9</v>
      </c>
    </row>
    <row r="454" spans="1:15" s="34" customFormat="1" ht="18" x14ac:dyDescent="0.25">
      <c r="A454" s="13">
        <v>1</v>
      </c>
      <c r="B454" s="13">
        <v>1186220240</v>
      </c>
      <c r="C454" s="16" t="s">
        <v>869</v>
      </c>
      <c r="D454" s="44" t="s">
        <v>686</v>
      </c>
      <c r="E454" s="16" t="s">
        <v>687</v>
      </c>
      <c r="F454" s="16" t="s">
        <v>10</v>
      </c>
      <c r="G454" s="9">
        <v>595897</v>
      </c>
      <c r="H454" s="9">
        <v>0</v>
      </c>
      <c r="I454" s="10">
        <f>+G454+H454</f>
        <v>595897</v>
      </c>
      <c r="J454" s="9"/>
      <c r="K454" s="9"/>
      <c r="L454" s="10"/>
      <c r="M454" s="9">
        <v>690000</v>
      </c>
      <c r="N454" s="9">
        <v>0</v>
      </c>
      <c r="O454" s="10">
        <f>+M454+N454</f>
        <v>690000</v>
      </c>
    </row>
    <row r="455" spans="1:15" s="34" customFormat="1" ht="36" x14ac:dyDescent="0.25">
      <c r="A455" s="13">
        <v>2</v>
      </c>
      <c r="B455" s="13">
        <v>1186290565</v>
      </c>
      <c r="C455" s="16">
        <v>42203405</v>
      </c>
      <c r="D455" s="44" t="s">
        <v>688</v>
      </c>
      <c r="E455" s="16" t="s">
        <v>689</v>
      </c>
      <c r="F455" s="16" t="s">
        <v>10</v>
      </c>
      <c r="G455" s="9"/>
      <c r="H455" s="9"/>
      <c r="I455" s="10"/>
      <c r="J455" s="9">
        <v>3249821</v>
      </c>
      <c r="K455" s="9">
        <v>0</v>
      </c>
      <c r="L455" s="10">
        <f t="shared" ref="L455:L457" si="109">+J455+K455</f>
        <v>3249821</v>
      </c>
      <c r="M455" s="9"/>
      <c r="N455" s="9"/>
      <c r="O455" s="10"/>
    </row>
    <row r="456" spans="1:15" s="34" customFormat="1" ht="27" x14ac:dyDescent="0.25">
      <c r="A456" s="13">
        <v>3</v>
      </c>
      <c r="B456" s="13">
        <v>1186290557</v>
      </c>
      <c r="C456" s="16" t="s">
        <v>870</v>
      </c>
      <c r="D456" s="44" t="s">
        <v>690</v>
      </c>
      <c r="E456" s="16" t="s">
        <v>691</v>
      </c>
      <c r="F456" s="16" t="s">
        <v>10</v>
      </c>
      <c r="G456" s="9"/>
      <c r="H456" s="9"/>
      <c r="I456" s="10"/>
      <c r="J456" s="9">
        <v>1868364</v>
      </c>
      <c r="K456" s="9">
        <f t="shared" ref="K456:K457" si="110">ROUND(J456*0.19,0)</f>
        <v>354989</v>
      </c>
      <c r="L456" s="10">
        <f t="shared" si="109"/>
        <v>2223353</v>
      </c>
      <c r="M456" s="9"/>
      <c r="N456" s="9"/>
      <c r="O456" s="10"/>
    </row>
    <row r="457" spans="1:15" s="34" customFormat="1" ht="18" x14ac:dyDescent="0.25">
      <c r="A457" s="13">
        <v>4</v>
      </c>
      <c r="B457" s="13">
        <v>1186290561</v>
      </c>
      <c r="C457" s="16" t="s">
        <v>871</v>
      </c>
      <c r="D457" s="44" t="s">
        <v>692</v>
      </c>
      <c r="E457" s="16" t="s">
        <v>693</v>
      </c>
      <c r="F457" s="16" t="s">
        <v>10</v>
      </c>
      <c r="G457" s="9"/>
      <c r="H457" s="9"/>
      <c r="I457" s="10"/>
      <c r="J457" s="9">
        <v>1472044</v>
      </c>
      <c r="K457" s="9">
        <f t="shared" si="110"/>
        <v>279688</v>
      </c>
      <c r="L457" s="10">
        <f t="shared" si="109"/>
        <v>1751732</v>
      </c>
      <c r="M457" s="9"/>
      <c r="N457" s="9"/>
      <c r="O457" s="10"/>
    </row>
    <row r="458" spans="1:15" s="34" customFormat="1" ht="18" x14ac:dyDescent="0.25">
      <c r="A458" s="13">
        <v>5</v>
      </c>
      <c r="B458" s="13">
        <v>1186220048</v>
      </c>
      <c r="C458" s="16">
        <v>42295905</v>
      </c>
      <c r="D458" s="44" t="s">
        <v>694</v>
      </c>
      <c r="E458" s="16" t="s">
        <v>694</v>
      </c>
      <c r="F458" s="16" t="s">
        <v>10</v>
      </c>
      <c r="G458" s="9">
        <v>2200000</v>
      </c>
      <c r="H458" s="9">
        <v>0</v>
      </c>
      <c r="I458" s="10">
        <f>+G458+H458</f>
        <v>2200000</v>
      </c>
      <c r="J458" s="9">
        <v>2702180</v>
      </c>
      <c r="K458" s="9">
        <v>0</v>
      </c>
      <c r="L458" s="10">
        <f>+J458+K458</f>
        <v>2702180</v>
      </c>
      <c r="M458" s="9">
        <v>2334000</v>
      </c>
      <c r="N458" s="9">
        <v>0</v>
      </c>
      <c r="O458" s="10">
        <f>+M458+N458</f>
        <v>2334000</v>
      </c>
    </row>
    <row r="459" spans="1:15" s="34" customFormat="1" ht="18" x14ac:dyDescent="0.25">
      <c r="A459" s="13">
        <v>6</v>
      </c>
      <c r="B459" s="13">
        <v>1186290057</v>
      </c>
      <c r="C459" s="16">
        <v>42203406</v>
      </c>
      <c r="D459" s="44" t="s">
        <v>695</v>
      </c>
      <c r="E459" s="16" t="s">
        <v>695</v>
      </c>
      <c r="F459" s="16" t="s">
        <v>10</v>
      </c>
      <c r="G459" s="9"/>
      <c r="H459" s="9"/>
      <c r="I459" s="10"/>
      <c r="J459" s="9">
        <v>1687188</v>
      </c>
      <c r="K459" s="9">
        <f>ROUND(J459*0.19,0)</f>
        <v>320566</v>
      </c>
      <c r="L459" s="10">
        <f>+J459+K459</f>
        <v>2007754</v>
      </c>
      <c r="M459" s="9"/>
      <c r="N459" s="9"/>
      <c r="O459" s="10"/>
    </row>
    <row r="460" spans="1:15" s="34" customFormat="1" ht="36" x14ac:dyDescent="0.25">
      <c r="A460" s="13">
        <v>7</v>
      </c>
      <c r="B460" s="13">
        <v>1186220050</v>
      </c>
      <c r="C460" s="16">
        <v>42296100</v>
      </c>
      <c r="D460" s="44" t="s">
        <v>696</v>
      </c>
      <c r="E460" s="16" t="s">
        <v>697</v>
      </c>
      <c r="F460" s="16" t="s">
        <v>10</v>
      </c>
      <c r="G460" s="9">
        <v>2500000</v>
      </c>
      <c r="H460" s="9">
        <f>ROUND(G460*0.19,0)</f>
        <v>475000</v>
      </c>
      <c r="I460" s="10">
        <f>+G460+H460</f>
        <v>2975000</v>
      </c>
      <c r="J460" s="9">
        <v>1188960</v>
      </c>
      <c r="K460" s="9">
        <v>0</v>
      </c>
      <c r="L460" s="10">
        <f>+J460+K460</f>
        <v>1188960</v>
      </c>
      <c r="M460" s="9"/>
      <c r="N460" s="9"/>
      <c r="O460" s="10"/>
    </row>
    <row r="461" spans="1:15" s="64" customFormat="1" ht="21" customHeight="1" x14ac:dyDescent="0.25">
      <c r="A461" s="61"/>
      <c r="B461" s="6"/>
      <c r="C461" s="62"/>
      <c r="D461" s="62"/>
      <c r="E461" s="62"/>
      <c r="F461" s="62"/>
      <c r="G461" s="63"/>
      <c r="H461" s="70"/>
      <c r="I461" s="106"/>
      <c r="J461" s="63"/>
      <c r="K461" s="70"/>
      <c r="L461" s="106"/>
      <c r="M461" s="63"/>
      <c r="N461" s="70"/>
      <c r="O461" s="106"/>
    </row>
    <row r="462" spans="1:15" s="34" customFormat="1" ht="13.5" customHeight="1" x14ac:dyDescent="0.25">
      <c r="A462" s="20" t="s">
        <v>254</v>
      </c>
      <c r="B462" s="114" t="s">
        <v>698</v>
      </c>
      <c r="C462" s="114"/>
      <c r="D462" s="114"/>
      <c r="E462" s="114"/>
      <c r="F462" s="69" t="s">
        <v>120</v>
      </c>
      <c r="G462" s="120"/>
      <c r="H462" s="121"/>
      <c r="I462" s="122"/>
      <c r="J462" s="120"/>
      <c r="K462" s="121"/>
      <c r="L462" s="122"/>
    </row>
    <row r="463" spans="1:15" s="34" customFormat="1" ht="18" x14ac:dyDescent="0.25">
      <c r="A463" s="3" t="s">
        <v>2</v>
      </c>
      <c r="B463" s="3" t="s">
        <v>3</v>
      </c>
      <c r="C463" s="4" t="s">
        <v>824</v>
      </c>
      <c r="D463" s="4" t="s">
        <v>4</v>
      </c>
      <c r="E463" s="4" t="s">
        <v>148</v>
      </c>
      <c r="F463" s="4" t="s">
        <v>6</v>
      </c>
      <c r="G463" s="5"/>
      <c r="H463" s="5"/>
      <c r="I463" s="5"/>
      <c r="J463" s="5"/>
      <c r="K463" s="5"/>
      <c r="L463" s="5"/>
    </row>
    <row r="464" spans="1:15" s="34" customFormat="1" ht="18" x14ac:dyDescent="0.25">
      <c r="A464" s="13">
        <v>1</v>
      </c>
      <c r="B464" s="11">
        <v>1186220310</v>
      </c>
      <c r="C464" s="33" t="s">
        <v>872</v>
      </c>
      <c r="D464" s="17" t="s">
        <v>699</v>
      </c>
      <c r="E464" s="19" t="s">
        <v>700</v>
      </c>
      <c r="F464" s="12" t="s">
        <v>10</v>
      </c>
      <c r="G464" s="9"/>
      <c r="H464" s="9"/>
      <c r="I464" s="10"/>
      <c r="J464" s="9"/>
      <c r="K464" s="9"/>
      <c r="L464" s="10"/>
    </row>
    <row r="465" spans="1:12" s="105" customFormat="1" ht="15" customHeight="1" x14ac:dyDescent="0.25">
      <c r="A465" s="61"/>
      <c r="B465" s="6"/>
      <c r="C465" s="62"/>
      <c r="D465" s="62"/>
      <c r="E465" s="62"/>
      <c r="F465" s="62"/>
      <c r="G465" s="65"/>
      <c r="H465" s="65"/>
      <c r="I465" s="66"/>
      <c r="J465" s="65"/>
      <c r="K465" s="65"/>
      <c r="L465" s="66"/>
    </row>
    <row r="466" spans="1:12" s="34" customFormat="1" ht="13.5" customHeight="1" x14ac:dyDescent="0.25">
      <c r="A466" s="20" t="s">
        <v>255</v>
      </c>
      <c r="B466" s="114" t="s">
        <v>701</v>
      </c>
      <c r="C466" s="114"/>
      <c r="D466" s="114"/>
      <c r="E466" s="114"/>
      <c r="F466" s="69" t="s">
        <v>120</v>
      </c>
      <c r="G466" s="120" t="s">
        <v>1101</v>
      </c>
      <c r="H466" s="121"/>
      <c r="I466" s="122"/>
    </row>
    <row r="467" spans="1:12" s="34" customFormat="1" ht="27" x14ac:dyDescent="0.25">
      <c r="A467" s="3" t="s">
        <v>2</v>
      </c>
      <c r="B467" s="3" t="s">
        <v>3</v>
      </c>
      <c r="C467" s="4" t="s">
        <v>824</v>
      </c>
      <c r="D467" s="4" t="s">
        <v>4</v>
      </c>
      <c r="E467" s="4" t="s">
        <v>148</v>
      </c>
      <c r="F467" s="4" t="s">
        <v>6</v>
      </c>
      <c r="G467" s="5" t="s">
        <v>7</v>
      </c>
      <c r="H467" s="5" t="s">
        <v>8</v>
      </c>
      <c r="I467" s="5" t="s">
        <v>9</v>
      </c>
    </row>
    <row r="468" spans="1:12" s="34" customFormat="1" ht="27" x14ac:dyDescent="0.25">
      <c r="A468" s="13">
        <v>1</v>
      </c>
      <c r="B468" s="11">
        <v>1196490527</v>
      </c>
      <c r="C468" s="33" t="s">
        <v>872</v>
      </c>
      <c r="D468" s="17" t="s">
        <v>702</v>
      </c>
      <c r="E468" s="18" t="s">
        <v>702</v>
      </c>
      <c r="F468" s="12" t="s">
        <v>13</v>
      </c>
      <c r="G468" s="9">
        <v>52000</v>
      </c>
      <c r="H468" s="9">
        <f t="shared" ref="H468" si="111">ROUND(G468*0.19,0)</f>
        <v>9880</v>
      </c>
      <c r="I468" s="10">
        <f t="shared" ref="I468" si="112">+G468+H468</f>
        <v>61880</v>
      </c>
    </row>
    <row r="469" spans="1:12" s="34" customFormat="1" ht="27" x14ac:dyDescent="0.25">
      <c r="A469" s="13">
        <v>2</v>
      </c>
      <c r="B469" s="45">
        <v>1197011119</v>
      </c>
      <c r="C469" s="33" t="s">
        <v>872</v>
      </c>
      <c r="D469" s="44" t="s">
        <v>968</v>
      </c>
      <c r="E469" s="28" t="s">
        <v>966</v>
      </c>
      <c r="F469" s="12" t="s">
        <v>13</v>
      </c>
      <c r="G469" s="9"/>
      <c r="H469" s="9"/>
      <c r="I469" s="10"/>
    </row>
    <row r="470" spans="1:12" s="105" customFormat="1" ht="15" customHeight="1" x14ac:dyDescent="0.25">
      <c r="A470" s="61"/>
      <c r="B470" s="6"/>
      <c r="C470" s="62"/>
      <c r="D470" s="62"/>
      <c r="E470" s="62"/>
      <c r="F470" s="62"/>
      <c r="G470" s="63"/>
      <c r="H470" s="70"/>
      <c r="I470" s="67"/>
    </row>
    <row r="471" spans="1:12" s="34" customFormat="1" ht="18" x14ac:dyDescent="0.25">
      <c r="A471" s="20" t="s">
        <v>292</v>
      </c>
      <c r="B471" s="114" t="s">
        <v>703</v>
      </c>
      <c r="C471" s="114"/>
      <c r="D471" s="114"/>
      <c r="E471" s="114"/>
      <c r="F471" s="69" t="s">
        <v>177</v>
      </c>
      <c r="G471" s="120" t="s">
        <v>1128</v>
      </c>
      <c r="H471" s="121"/>
      <c r="I471" s="122"/>
    </row>
    <row r="472" spans="1:12" s="34" customFormat="1" ht="27" x14ac:dyDescent="0.25">
      <c r="A472" s="3" t="s">
        <v>2</v>
      </c>
      <c r="B472" s="3" t="s">
        <v>3</v>
      </c>
      <c r="C472" s="4" t="s">
        <v>824</v>
      </c>
      <c r="D472" s="4" t="s">
        <v>4</v>
      </c>
      <c r="E472" s="4" t="s">
        <v>148</v>
      </c>
      <c r="F472" s="4" t="s">
        <v>6</v>
      </c>
      <c r="G472" s="5" t="s">
        <v>7</v>
      </c>
      <c r="H472" s="5" t="s">
        <v>8</v>
      </c>
      <c r="I472" s="5" t="s">
        <v>9</v>
      </c>
    </row>
    <row r="473" spans="1:12" s="34" customFormat="1" ht="90" x14ac:dyDescent="0.25">
      <c r="A473" s="13">
        <v>1</v>
      </c>
      <c r="B473" s="16">
        <v>1196430149</v>
      </c>
      <c r="C473" s="12">
        <v>42203400</v>
      </c>
      <c r="D473" s="14" t="s">
        <v>704</v>
      </c>
      <c r="E473" s="12" t="s">
        <v>705</v>
      </c>
      <c r="F473" s="12" t="s">
        <v>13</v>
      </c>
      <c r="G473" s="9">
        <v>1436700</v>
      </c>
      <c r="H473" s="9">
        <v>0</v>
      </c>
      <c r="I473" s="10">
        <f t="shared" ref="I473:I476" si="113">+G473+H473</f>
        <v>1436700</v>
      </c>
    </row>
    <row r="474" spans="1:12" s="34" customFormat="1" ht="18" x14ac:dyDescent="0.25">
      <c r="A474" s="13">
        <v>2</v>
      </c>
      <c r="B474" s="16">
        <v>1196430020</v>
      </c>
      <c r="C474" s="12">
        <v>42203400</v>
      </c>
      <c r="D474" s="14" t="s">
        <v>706</v>
      </c>
      <c r="E474" s="12" t="s">
        <v>706</v>
      </c>
      <c r="F474" s="12" t="s">
        <v>13</v>
      </c>
      <c r="G474" s="9">
        <v>2218750</v>
      </c>
      <c r="H474" s="9">
        <v>0</v>
      </c>
      <c r="I474" s="10">
        <f t="shared" si="113"/>
        <v>2218750</v>
      </c>
    </row>
    <row r="475" spans="1:12" s="34" customFormat="1" ht="27" x14ac:dyDescent="0.25">
      <c r="A475" s="13">
        <v>3</v>
      </c>
      <c r="B475" s="16">
        <v>1196430008</v>
      </c>
      <c r="C475" s="12">
        <v>42203400</v>
      </c>
      <c r="D475" s="14" t="s">
        <v>707</v>
      </c>
      <c r="E475" s="12" t="s">
        <v>707</v>
      </c>
      <c r="F475" s="12" t="s">
        <v>13</v>
      </c>
      <c r="G475" s="9">
        <v>4047600</v>
      </c>
      <c r="H475" s="9">
        <v>0</v>
      </c>
      <c r="I475" s="10">
        <f t="shared" si="113"/>
        <v>4047600</v>
      </c>
    </row>
    <row r="476" spans="1:12" s="34" customFormat="1" ht="36" x14ac:dyDescent="0.25">
      <c r="A476" s="13">
        <v>4</v>
      </c>
      <c r="B476" s="16" t="s">
        <v>26</v>
      </c>
      <c r="C476" s="12" t="s">
        <v>873</v>
      </c>
      <c r="D476" s="14" t="s">
        <v>708</v>
      </c>
      <c r="E476" s="15" t="s">
        <v>709</v>
      </c>
      <c r="F476" s="12" t="s">
        <v>13</v>
      </c>
      <c r="G476" s="9">
        <v>1037600</v>
      </c>
      <c r="H476" s="9">
        <v>0</v>
      </c>
      <c r="I476" s="10">
        <f t="shared" si="113"/>
        <v>1037600</v>
      </c>
    </row>
    <row r="477" spans="1:12" s="34" customFormat="1" ht="36" x14ac:dyDescent="0.25">
      <c r="A477" s="13">
        <v>5</v>
      </c>
      <c r="B477" s="27">
        <v>1196430850</v>
      </c>
      <c r="C477" s="12" t="s">
        <v>873</v>
      </c>
      <c r="D477" s="14" t="s">
        <v>710</v>
      </c>
      <c r="E477" s="15" t="s">
        <v>711</v>
      </c>
      <c r="F477" s="12" t="s">
        <v>13</v>
      </c>
      <c r="G477" s="9"/>
      <c r="H477" s="9"/>
      <c r="I477" s="10"/>
    </row>
    <row r="478" spans="1:12" s="34" customFormat="1" ht="36" x14ac:dyDescent="0.25">
      <c r="A478" s="13">
        <v>6</v>
      </c>
      <c r="B478" s="27">
        <v>1196430032</v>
      </c>
      <c r="C478" s="12" t="s">
        <v>873</v>
      </c>
      <c r="D478" s="14" t="s">
        <v>712</v>
      </c>
      <c r="E478" s="15" t="s">
        <v>713</v>
      </c>
      <c r="F478" s="12" t="s">
        <v>13</v>
      </c>
      <c r="G478" s="9"/>
      <c r="H478" s="9"/>
      <c r="I478" s="10"/>
    </row>
    <row r="479" spans="1:12" s="105" customFormat="1" ht="15" customHeight="1" x14ac:dyDescent="0.25">
      <c r="A479" s="61"/>
      <c r="B479" s="6"/>
      <c r="C479" s="62"/>
      <c r="D479" s="62"/>
      <c r="E479" s="62"/>
      <c r="F479" s="62"/>
      <c r="G479" s="65"/>
      <c r="H479" s="65"/>
      <c r="I479" s="66"/>
    </row>
    <row r="480" spans="1:12" s="34" customFormat="1" ht="13.5" customHeight="1" x14ac:dyDescent="0.25">
      <c r="A480" s="20" t="s">
        <v>319</v>
      </c>
      <c r="B480" s="114" t="s">
        <v>714</v>
      </c>
      <c r="C480" s="114"/>
      <c r="D480" s="114"/>
      <c r="E480" s="114"/>
      <c r="F480" s="69" t="s">
        <v>120</v>
      </c>
    </row>
    <row r="481" spans="1:19" s="34" customFormat="1" ht="18" x14ac:dyDescent="0.25">
      <c r="A481" s="3" t="s">
        <v>2</v>
      </c>
      <c r="B481" s="3" t="s">
        <v>3</v>
      </c>
      <c r="C481" s="4" t="s">
        <v>824</v>
      </c>
      <c r="D481" s="4" t="s">
        <v>4</v>
      </c>
      <c r="E481" s="4" t="s">
        <v>148</v>
      </c>
      <c r="F481" s="4" t="s">
        <v>6</v>
      </c>
    </row>
    <row r="482" spans="1:19" s="34" customFormat="1" ht="27" x14ac:dyDescent="0.25">
      <c r="A482" s="13">
        <v>1</v>
      </c>
      <c r="B482" s="45">
        <v>1197011091</v>
      </c>
      <c r="C482" s="12">
        <v>42203400</v>
      </c>
      <c r="D482" s="23" t="s">
        <v>715</v>
      </c>
      <c r="E482" s="24" t="s">
        <v>716</v>
      </c>
      <c r="F482" s="12" t="s">
        <v>13</v>
      </c>
    </row>
    <row r="483" spans="1:19" s="34" customFormat="1" ht="36" x14ac:dyDescent="0.25">
      <c r="A483" s="13">
        <v>2</v>
      </c>
      <c r="B483" s="45">
        <v>1197011092</v>
      </c>
      <c r="C483" s="12">
        <v>42203400</v>
      </c>
      <c r="D483" s="23" t="s">
        <v>715</v>
      </c>
      <c r="E483" s="24" t="s">
        <v>717</v>
      </c>
      <c r="F483" s="12" t="s">
        <v>13</v>
      </c>
    </row>
    <row r="484" spans="1:19" s="105" customFormat="1" ht="13.5" customHeight="1" x14ac:dyDescent="0.25">
      <c r="A484" s="61"/>
      <c r="B484" s="6"/>
      <c r="C484" s="62"/>
      <c r="D484" s="62"/>
      <c r="E484" s="62"/>
      <c r="F484" s="62"/>
    </row>
    <row r="485" spans="1:19" s="34" customFormat="1" ht="13.5" customHeight="1" x14ac:dyDescent="0.25">
      <c r="A485" s="20" t="s">
        <v>320</v>
      </c>
      <c r="B485" s="114" t="s">
        <v>718</v>
      </c>
      <c r="C485" s="114"/>
      <c r="D485" s="114"/>
      <c r="E485" s="114"/>
      <c r="F485" s="69" t="s">
        <v>120</v>
      </c>
    </row>
    <row r="486" spans="1:19" s="34" customFormat="1" ht="18" x14ac:dyDescent="0.25">
      <c r="A486" s="3" t="s">
        <v>2</v>
      </c>
      <c r="B486" s="3" t="s">
        <v>3</v>
      </c>
      <c r="C486" s="4" t="s">
        <v>824</v>
      </c>
      <c r="D486" s="4" t="s">
        <v>4</v>
      </c>
      <c r="E486" s="4" t="s">
        <v>148</v>
      </c>
      <c r="F486" s="4" t="s">
        <v>6</v>
      </c>
    </row>
    <row r="487" spans="1:19" s="34" customFormat="1" ht="18" x14ac:dyDescent="0.25">
      <c r="A487" s="13">
        <v>1</v>
      </c>
      <c r="B487" s="16" t="s">
        <v>719</v>
      </c>
      <c r="C487" s="12">
        <v>42203400</v>
      </c>
      <c r="D487" s="23" t="s">
        <v>967</v>
      </c>
      <c r="E487" s="26" t="s">
        <v>720</v>
      </c>
      <c r="F487" s="12" t="s">
        <v>13</v>
      </c>
    </row>
    <row r="488" spans="1:19" s="105" customFormat="1" ht="14.25" customHeight="1" x14ac:dyDescent="0.25">
      <c r="A488" s="61"/>
      <c r="B488" s="6"/>
      <c r="C488" s="62"/>
      <c r="D488" s="62"/>
      <c r="E488" s="62"/>
      <c r="F488" s="62"/>
    </row>
    <row r="489" spans="1:19" s="34" customFormat="1" ht="18" x14ac:dyDescent="0.25">
      <c r="A489" s="20" t="s">
        <v>322</v>
      </c>
      <c r="B489" s="114" t="s">
        <v>721</v>
      </c>
      <c r="C489" s="114"/>
      <c r="D489" s="114"/>
      <c r="E489" s="114"/>
      <c r="F489" s="69" t="s">
        <v>139</v>
      </c>
      <c r="G489" s="120" t="s">
        <v>1107</v>
      </c>
      <c r="H489" s="121"/>
      <c r="I489" s="122"/>
      <c r="J489" s="120" t="s">
        <v>1114</v>
      </c>
      <c r="K489" s="121"/>
      <c r="L489" s="122"/>
      <c r="M489" s="120" t="s">
        <v>1104</v>
      </c>
      <c r="N489" s="121"/>
      <c r="O489" s="122"/>
      <c r="P489" s="117" t="s">
        <v>1133</v>
      </c>
      <c r="Q489" s="118"/>
      <c r="R489" s="119"/>
    </row>
    <row r="490" spans="1:19" s="34" customFormat="1" ht="27" x14ac:dyDescent="0.25">
      <c r="A490" s="3" t="s">
        <v>2</v>
      </c>
      <c r="B490" s="3" t="s">
        <v>3</v>
      </c>
      <c r="C490" s="4" t="s">
        <v>824</v>
      </c>
      <c r="D490" s="4" t="s">
        <v>4</v>
      </c>
      <c r="E490" s="4" t="s">
        <v>148</v>
      </c>
      <c r="F490" s="4" t="s">
        <v>6</v>
      </c>
      <c r="G490" s="5" t="s">
        <v>7</v>
      </c>
      <c r="H490" s="5" t="s">
        <v>8</v>
      </c>
      <c r="I490" s="5" t="s">
        <v>9</v>
      </c>
      <c r="J490" s="5" t="s">
        <v>7</v>
      </c>
      <c r="K490" s="5" t="s">
        <v>8</v>
      </c>
      <c r="L490" s="5" t="s">
        <v>9</v>
      </c>
      <c r="M490" s="5" t="s">
        <v>7</v>
      </c>
      <c r="N490" s="5" t="s">
        <v>8</v>
      </c>
      <c r="O490" s="5" t="s">
        <v>9</v>
      </c>
      <c r="P490" s="5" t="s">
        <v>7</v>
      </c>
      <c r="Q490" s="5" t="s">
        <v>8</v>
      </c>
      <c r="R490" s="5" t="s">
        <v>9</v>
      </c>
    </row>
    <row r="491" spans="1:19" s="34" customFormat="1" ht="18" x14ac:dyDescent="0.25">
      <c r="A491" s="13">
        <v>1</v>
      </c>
      <c r="B491" s="45">
        <v>1186220594</v>
      </c>
      <c r="C491" s="24">
        <v>42293400</v>
      </c>
      <c r="D491" s="23" t="s">
        <v>722</v>
      </c>
      <c r="E491" s="24" t="s">
        <v>722</v>
      </c>
      <c r="F491" s="12" t="s">
        <v>10</v>
      </c>
      <c r="G491" s="9"/>
      <c r="H491" s="9"/>
      <c r="I491" s="10"/>
      <c r="J491" s="9">
        <v>12800000</v>
      </c>
      <c r="K491" s="9">
        <v>0</v>
      </c>
      <c r="L491" s="10">
        <f>+J491+K491</f>
        <v>12800000</v>
      </c>
      <c r="M491" s="9"/>
      <c r="N491" s="9"/>
      <c r="O491" s="10"/>
      <c r="P491" s="9">
        <v>7200000</v>
      </c>
      <c r="Q491" s="9">
        <v>0</v>
      </c>
      <c r="R491" s="10">
        <f>+P491+Q491</f>
        <v>7200000</v>
      </c>
      <c r="S491" s="104">
        <f>AVERAGE(J491,P491)</f>
        <v>10000000</v>
      </c>
    </row>
    <row r="492" spans="1:19" s="34" customFormat="1" ht="18" x14ac:dyDescent="0.25">
      <c r="A492" s="13">
        <v>2</v>
      </c>
      <c r="B492" s="45">
        <v>1186220907</v>
      </c>
      <c r="C492" s="24">
        <v>42293400</v>
      </c>
      <c r="D492" s="23" t="s">
        <v>723</v>
      </c>
      <c r="E492" s="24" t="s">
        <v>723</v>
      </c>
      <c r="F492" s="12" t="s">
        <v>10</v>
      </c>
      <c r="G492" s="9">
        <v>3259200</v>
      </c>
      <c r="H492" s="9">
        <v>0</v>
      </c>
      <c r="I492" s="10">
        <f>+G492+H492</f>
        <v>3259200</v>
      </c>
      <c r="J492" s="9">
        <v>2277000</v>
      </c>
      <c r="K492" s="9">
        <v>0</v>
      </c>
      <c r="L492" s="10">
        <f>+J492+K492</f>
        <v>2277000</v>
      </c>
      <c r="M492" s="9">
        <v>2334000</v>
      </c>
      <c r="N492" s="9">
        <v>0</v>
      </c>
      <c r="O492" s="10">
        <f>+M492+N492</f>
        <v>2334000</v>
      </c>
      <c r="P492" s="9">
        <v>4200000</v>
      </c>
      <c r="Q492" s="9">
        <v>0</v>
      </c>
      <c r="R492" s="10">
        <f>+P492+Q492</f>
        <v>4200000</v>
      </c>
      <c r="S492" s="104">
        <f>AVERAGE(G492,J492,M492,P492)</f>
        <v>3017550</v>
      </c>
    </row>
    <row r="493" spans="1:19" s="105" customFormat="1" ht="13.5" customHeight="1" x14ac:dyDescent="0.25">
      <c r="A493" s="61"/>
      <c r="B493" s="6"/>
      <c r="C493" s="62"/>
      <c r="D493" s="62"/>
      <c r="E493" s="62"/>
      <c r="F493" s="62"/>
      <c r="G493" s="63"/>
      <c r="H493" s="70"/>
      <c r="I493" s="67"/>
      <c r="J493" s="63"/>
      <c r="K493" s="70"/>
      <c r="L493" s="67"/>
      <c r="M493" s="63"/>
      <c r="N493" s="70"/>
      <c r="O493" s="67"/>
      <c r="P493" s="63"/>
      <c r="Q493" s="70"/>
      <c r="R493" s="67"/>
    </row>
    <row r="494" spans="1:19" s="34" customFormat="1" ht="36" x14ac:dyDescent="0.25">
      <c r="A494" s="20" t="s">
        <v>326</v>
      </c>
      <c r="B494" s="114" t="s">
        <v>724</v>
      </c>
      <c r="C494" s="114"/>
      <c r="D494" s="114"/>
      <c r="E494" s="114"/>
      <c r="F494" s="69" t="s">
        <v>725</v>
      </c>
      <c r="G494" s="120" t="s">
        <v>1097</v>
      </c>
      <c r="H494" s="121"/>
      <c r="I494" s="122"/>
      <c r="J494" s="120" t="s">
        <v>1123</v>
      </c>
      <c r="K494" s="121"/>
      <c r="L494" s="122"/>
    </row>
    <row r="495" spans="1:19" s="34" customFormat="1" ht="27" x14ac:dyDescent="0.25">
      <c r="A495" s="3" t="s">
        <v>2</v>
      </c>
      <c r="B495" s="3" t="s">
        <v>3</v>
      </c>
      <c r="C495" s="4" t="s">
        <v>824</v>
      </c>
      <c r="D495" s="4" t="s">
        <v>4</v>
      </c>
      <c r="E495" s="4" t="s">
        <v>148</v>
      </c>
      <c r="F495" s="4" t="s">
        <v>6</v>
      </c>
      <c r="G495" s="5" t="s">
        <v>7</v>
      </c>
      <c r="H495" s="5" t="s">
        <v>8</v>
      </c>
      <c r="I495" s="5" t="s">
        <v>9</v>
      </c>
      <c r="J495" s="5" t="s">
        <v>7</v>
      </c>
      <c r="K495" s="5" t="s">
        <v>8</v>
      </c>
      <c r="L495" s="5" t="s">
        <v>9</v>
      </c>
    </row>
    <row r="496" spans="1:19" s="34" customFormat="1" ht="54" x14ac:dyDescent="0.25">
      <c r="A496" s="13">
        <v>1</v>
      </c>
      <c r="B496" s="7">
        <v>1196420145</v>
      </c>
      <c r="C496" s="12" t="s">
        <v>874</v>
      </c>
      <c r="D496" s="23" t="s">
        <v>726</v>
      </c>
      <c r="E496" s="56" t="s">
        <v>727</v>
      </c>
      <c r="F496" s="12" t="s">
        <v>10</v>
      </c>
      <c r="G496" s="9">
        <v>5520</v>
      </c>
      <c r="H496" s="9">
        <v>0</v>
      </c>
      <c r="I496" s="10">
        <f>+G496+H496</f>
        <v>5520</v>
      </c>
      <c r="J496" s="9">
        <v>110800</v>
      </c>
      <c r="K496" s="9">
        <v>0</v>
      </c>
      <c r="L496" s="10">
        <f>+J496+K496</f>
        <v>110800</v>
      </c>
    </row>
    <row r="497" spans="1:12" s="34" customFormat="1" ht="54" x14ac:dyDescent="0.25">
      <c r="A497" s="13">
        <v>2</v>
      </c>
      <c r="B497" s="7">
        <v>1196420146</v>
      </c>
      <c r="C497" s="12" t="s">
        <v>874</v>
      </c>
      <c r="D497" s="23" t="s">
        <v>728</v>
      </c>
      <c r="E497" s="56" t="s">
        <v>727</v>
      </c>
      <c r="F497" s="12" t="s">
        <v>10</v>
      </c>
      <c r="G497" s="9">
        <v>46570</v>
      </c>
      <c r="H497" s="9">
        <v>0</v>
      </c>
      <c r="I497" s="10">
        <f>+G497+H497</f>
        <v>46570</v>
      </c>
      <c r="J497" s="9">
        <v>110800</v>
      </c>
      <c r="K497" s="9">
        <v>0</v>
      </c>
      <c r="L497" s="10">
        <f>+J497+K497</f>
        <v>110800</v>
      </c>
    </row>
    <row r="498" spans="1:12" s="34" customFormat="1" ht="54" x14ac:dyDescent="0.25">
      <c r="A498" s="13">
        <v>3</v>
      </c>
      <c r="B498" s="7">
        <v>1196420147</v>
      </c>
      <c r="C498" s="12" t="s">
        <v>874</v>
      </c>
      <c r="D498" s="23" t="s">
        <v>729</v>
      </c>
      <c r="E498" s="56" t="s">
        <v>727</v>
      </c>
      <c r="F498" s="12" t="s">
        <v>10</v>
      </c>
      <c r="G498" s="9"/>
      <c r="H498" s="9"/>
      <c r="I498" s="10"/>
      <c r="J498" s="9">
        <v>148400</v>
      </c>
      <c r="K498" s="9">
        <v>0</v>
      </c>
      <c r="L498" s="10">
        <f>+J498+K498</f>
        <v>148400</v>
      </c>
    </row>
    <row r="499" spans="1:12" s="34" customFormat="1" ht="54" x14ac:dyDescent="0.25">
      <c r="A499" s="13">
        <v>4</v>
      </c>
      <c r="B499" s="7">
        <v>1196420151</v>
      </c>
      <c r="C499" s="12" t="s">
        <v>874</v>
      </c>
      <c r="D499" s="23" t="s">
        <v>730</v>
      </c>
      <c r="E499" s="56" t="s">
        <v>727</v>
      </c>
      <c r="F499" s="12" t="s">
        <v>10</v>
      </c>
      <c r="G499" s="9"/>
      <c r="H499" s="9"/>
      <c r="I499" s="10"/>
      <c r="J499" s="9">
        <v>148400</v>
      </c>
      <c r="K499" s="9">
        <v>0</v>
      </c>
      <c r="L499" s="10">
        <f>+J499+K499</f>
        <v>148400</v>
      </c>
    </row>
    <row r="500" spans="1:12" s="34" customFormat="1" ht="72" x14ac:dyDescent="0.25">
      <c r="A500" s="13">
        <v>5</v>
      </c>
      <c r="B500" s="7">
        <v>1196420148</v>
      </c>
      <c r="C500" s="12" t="s">
        <v>874</v>
      </c>
      <c r="D500" s="23" t="s">
        <v>731</v>
      </c>
      <c r="E500" s="56" t="s">
        <v>732</v>
      </c>
      <c r="F500" s="12" t="s">
        <v>10</v>
      </c>
      <c r="G500" s="9">
        <v>45210</v>
      </c>
      <c r="H500" s="9">
        <v>0</v>
      </c>
      <c r="I500" s="10">
        <f>+G500+H500</f>
        <v>45210</v>
      </c>
      <c r="J500" s="9">
        <v>232000</v>
      </c>
      <c r="K500" s="9">
        <v>0</v>
      </c>
      <c r="L500" s="10">
        <f>+J500+K500</f>
        <v>232000</v>
      </c>
    </row>
    <row r="501" spans="1:12" s="105" customFormat="1" ht="12.75" customHeight="1" x14ac:dyDescent="0.25">
      <c r="A501" s="61"/>
      <c r="B501" s="6"/>
      <c r="C501" s="62"/>
      <c r="D501" s="62"/>
      <c r="E501" s="62"/>
      <c r="F501" s="62"/>
      <c r="G501" s="63"/>
      <c r="H501" s="70"/>
      <c r="I501" s="67"/>
      <c r="J501" s="63"/>
      <c r="K501" s="70"/>
      <c r="L501" s="67"/>
    </row>
    <row r="502" spans="1:12" s="34" customFormat="1" ht="13.5" customHeight="1" x14ac:dyDescent="0.25">
      <c r="A502" s="20" t="s">
        <v>328</v>
      </c>
      <c r="B502" s="114" t="s">
        <v>733</v>
      </c>
      <c r="C502" s="114"/>
      <c r="D502" s="114"/>
      <c r="E502" s="114"/>
      <c r="F502" s="69" t="s">
        <v>734</v>
      </c>
      <c r="G502" s="117" t="s">
        <v>1134</v>
      </c>
      <c r="H502" s="118"/>
      <c r="I502" s="119"/>
    </row>
    <row r="503" spans="1:12" s="34" customFormat="1" ht="27" x14ac:dyDescent="0.25">
      <c r="A503" s="3" t="s">
        <v>2</v>
      </c>
      <c r="B503" s="3" t="s">
        <v>3</v>
      </c>
      <c r="C503" s="4" t="s">
        <v>824</v>
      </c>
      <c r="D503" s="4" t="s">
        <v>4</v>
      </c>
      <c r="E503" s="4" t="s">
        <v>148</v>
      </c>
      <c r="F503" s="4" t="s">
        <v>6</v>
      </c>
      <c r="G503" s="5" t="s">
        <v>7</v>
      </c>
      <c r="H503" s="5" t="s">
        <v>8</v>
      </c>
      <c r="I503" s="5" t="s">
        <v>9</v>
      </c>
    </row>
    <row r="504" spans="1:12" s="34" customFormat="1" ht="18" x14ac:dyDescent="0.15">
      <c r="A504" s="13">
        <v>1</v>
      </c>
      <c r="B504" s="57">
        <v>1196491665</v>
      </c>
      <c r="C504" s="57">
        <v>42171703</v>
      </c>
      <c r="D504" s="24" t="s">
        <v>735</v>
      </c>
      <c r="E504" s="24" t="s">
        <v>736</v>
      </c>
      <c r="F504" s="24" t="s">
        <v>10</v>
      </c>
      <c r="G504" s="9">
        <v>650200</v>
      </c>
      <c r="H504" s="9">
        <f>ROUND(G504*0.19,0)</f>
        <v>123538</v>
      </c>
      <c r="I504" s="10">
        <f>+G504+H504</f>
        <v>773738</v>
      </c>
    </row>
    <row r="505" spans="1:12" s="34" customFormat="1" ht="18" x14ac:dyDescent="0.15">
      <c r="A505" s="13">
        <v>2</v>
      </c>
      <c r="B505" s="57">
        <v>1196490056</v>
      </c>
      <c r="C505" s="57">
        <v>42171703</v>
      </c>
      <c r="D505" s="24" t="s">
        <v>737</v>
      </c>
      <c r="E505" s="24" t="s">
        <v>738</v>
      </c>
      <c r="F505" s="24" t="s">
        <v>10</v>
      </c>
      <c r="G505" s="9">
        <v>645900</v>
      </c>
      <c r="H505" s="9">
        <f>ROUND(G505*0.19,0)</f>
        <v>122721</v>
      </c>
      <c r="I505" s="10">
        <f t="shared" ref="I505" si="114">+G505+H505</f>
        <v>768621</v>
      </c>
    </row>
    <row r="506" spans="1:12" s="105" customFormat="1" ht="15.75" customHeight="1" x14ac:dyDescent="0.25">
      <c r="A506" s="61"/>
      <c r="B506" s="6"/>
      <c r="C506" s="62"/>
      <c r="D506" s="62"/>
      <c r="E506" s="62"/>
      <c r="F506" s="62"/>
      <c r="G506" s="9"/>
      <c r="H506" s="9"/>
      <c r="I506" s="10"/>
    </row>
    <row r="507" spans="1:12" s="34" customFormat="1" ht="27.75" customHeight="1" x14ac:dyDescent="0.25">
      <c r="A507" s="20" t="s">
        <v>330</v>
      </c>
      <c r="B507" s="114" t="s">
        <v>739</v>
      </c>
      <c r="C507" s="114"/>
      <c r="D507" s="114"/>
      <c r="E507" s="114"/>
      <c r="F507" s="69" t="s">
        <v>740</v>
      </c>
      <c r="G507" s="120" t="s">
        <v>1129</v>
      </c>
      <c r="H507" s="121"/>
      <c r="I507" s="122"/>
    </row>
    <row r="508" spans="1:12" s="34" customFormat="1" ht="27" x14ac:dyDescent="0.25">
      <c r="A508" s="3" t="s">
        <v>2</v>
      </c>
      <c r="B508" s="3" t="s">
        <v>3</v>
      </c>
      <c r="C508" s="4" t="s">
        <v>824</v>
      </c>
      <c r="D508" s="4" t="s">
        <v>4</v>
      </c>
      <c r="E508" s="4" t="s">
        <v>148</v>
      </c>
      <c r="F508" s="4" t="s">
        <v>6</v>
      </c>
      <c r="G508" s="5" t="s">
        <v>7</v>
      </c>
      <c r="H508" s="5" t="s">
        <v>8</v>
      </c>
      <c r="I508" s="5" t="s">
        <v>9</v>
      </c>
    </row>
    <row r="509" spans="1:12" s="34" customFormat="1" ht="27" x14ac:dyDescent="0.25">
      <c r="A509" s="13">
        <v>1</v>
      </c>
      <c r="B509" s="16">
        <v>1196490080</v>
      </c>
      <c r="C509" s="24">
        <v>42295114</v>
      </c>
      <c r="D509" s="24" t="s">
        <v>741</v>
      </c>
      <c r="E509" s="25" t="s">
        <v>741</v>
      </c>
      <c r="F509" s="24" t="s">
        <v>10</v>
      </c>
      <c r="G509" s="9">
        <v>91000</v>
      </c>
      <c r="H509" s="9">
        <f t="shared" ref="H509:H539" si="115">ROUND(G509*0.19,0)</f>
        <v>17290</v>
      </c>
      <c r="I509" s="10">
        <f t="shared" ref="I509:I539" si="116">+G509+H509</f>
        <v>108290</v>
      </c>
    </row>
    <row r="510" spans="1:12" s="34" customFormat="1" ht="18" x14ac:dyDescent="0.25">
      <c r="A510" s="13">
        <v>2</v>
      </c>
      <c r="B510" s="16">
        <v>1196490081</v>
      </c>
      <c r="C510" s="24">
        <v>42295114</v>
      </c>
      <c r="D510" s="24" t="s">
        <v>742</v>
      </c>
      <c r="E510" s="25" t="s">
        <v>742</v>
      </c>
      <c r="F510" s="24" t="s">
        <v>10</v>
      </c>
      <c r="G510" s="9">
        <v>60000</v>
      </c>
      <c r="H510" s="9">
        <f t="shared" si="115"/>
        <v>11400</v>
      </c>
      <c r="I510" s="10">
        <f t="shared" si="116"/>
        <v>71400</v>
      </c>
    </row>
    <row r="511" spans="1:12" s="34" customFormat="1" ht="18" x14ac:dyDescent="0.25">
      <c r="A511" s="13">
        <v>3</v>
      </c>
      <c r="B511" s="16">
        <v>1196490083</v>
      </c>
      <c r="C511" s="24">
        <v>42294513</v>
      </c>
      <c r="D511" s="24" t="s">
        <v>743</v>
      </c>
      <c r="E511" s="25" t="s">
        <v>743</v>
      </c>
      <c r="F511" s="24" t="s">
        <v>10</v>
      </c>
      <c r="G511" s="9">
        <v>246000</v>
      </c>
      <c r="H511" s="9">
        <f t="shared" si="115"/>
        <v>46740</v>
      </c>
      <c r="I511" s="10">
        <f t="shared" si="116"/>
        <v>292740</v>
      </c>
    </row>
    <row r="512" spans="1:12" s="34" customFormat="1" x14ac:dyDescent="0.25">
      <c r="A512" s="13">
        <v>4</v>
      </c>
      <c r="B512" s="16">
        <v>1196491038</v>
      </c>
      <c r="C512" s="24">
        <v>42294523</v>
      </c>
      <c r="D512" s="24" t="s">
        <v>744</v>
      </c>
      <c r="E512" s="25" t="s">
        <v>744</v>
      </c>
      <c r="F512" s="24" t="s">
        <v>10</v>
      </c>
      <c r="G512" s="9">
        <v>190000</v>
      </c>
      <c r="H512" s="9">
        <f t="shared" si="115"/>
        <v>36100</v>
      </c>
      <c r="I512" s="10">
        <f t="shared" si="116"/>
        <v>226100</v>
      </c>
    </row>
    <row r="513" spans="1:9" s="34" customFormat="1" ht="18" x14ac:dyDescent="0.25">
      <c r="A513" s="13">
        <v>5</v>
      </c>
      <c r="B513" s="16" t="s">
        <v>26</v>
      </c>
      <c r="C513" s="24">
        <v>42294513</v>
      </c>
      <c r="D513" s="24" t="s">
        <v>745</v>
      </c>
      <c r="E513" s="25" t="s">
        <v>745</v>
      </c>
      <c r="F513" s="24" t="s">
        <v>10</v>
      </c>
      <c r="G513" s="9">
        <v>117000</v>
      </c>
      <c r="H513" s="9">
        <f t="shared" si="115"/>
        <v>22230</v>
      </c>
      <c r="I513" s="10">
        <f t="shared" si="116"/>
        <v>139230</v>
      </c>
    </row>
    <row r="514" spans="1:9" s="34" customFormat="1" ht="18" x14ac:dyDescent="0.25">
      <c r="A514" s="13">
        <v>6</v>
      </c>
      <c r="B514" s="16" t="s">
        <v>26</v>
      </c>
      <c r="C514" s="24">
        <v>42294513</v>
      </c>
      <c r="D514" s="24" t="s">
        <v>746</v>
      </c>
      <c r="E514" s="25" t="s">
        <v>746</v>
      </c>
      <c r="F514" s="24" t="s">
        <v>10</v>
      </c>
      <c r="G514" s="9">
        <v>214000</v>
      </c>
      <c r="H514" s="9">
        <f t="shared" si="115"/>
        <v>40660</v>
      </c>
      <c r="I514" s="10">
        <f t="shared" si="116"/>
        <v>254660</v>
      </c>
    </row>
    <row r="515" spans="1:9" s="34" customFormat="1" ht="18" x14ac:dyDescent="0.25">
      <c r="A515" s="13">
        <v>7</v>
      </c>
      <c r="B515" s="16">
        <v>1196491040</v>
      </c>
      <c r="C515" s="24">
        <v>42294513</v>
      </c>
      <c r="D515" s="24" t="s">
        <v>747</v>
      </c>
      <c r="E515" s="25" t="s">
        <v>747</v>
      </c>
      <c r="F515" s="24" t="s">
        <v>10</v>
      </c>
      <c r="G515" s="9">
        <v>117000</v>
      </c>
      <c r="H515" s="9">
        <f t="shared" si="115"/>
        <v>22230</v>
      </c>
      <c r="I515" s="10">
        <f t="shared" si="116"/>
        <v>139230</v>
      </c>
    </row>
    <row r="516" spans="1:9" s="34" customFormat="1" ht="18" x14ac:dyDescent="0.25">
      <c r="A516" s="13">
        <v>8</v>
      </c>
      <c r="B516" s="16">
        <v>1196491042</v>
      </c>
      <c r="C516" s="24">
        <v>42294513</v>
      </c>
      <c r="D516" s="24" t="s">
        <v>748</v>
      </c>
      <c r="E516" s="25" t="s">
        <v>748</v>
      </c>
      <c r="F516" s="24" t="s">
        <v>10</v>
      </c>
      <c r="G516" s="9">
        <v>243000</v>
      </c>
      <c r="H516" s="9">
        <f t="shared" si="115"/>
        <v>46170</v>
      </c>
      <c r="I516" s="10">
        <f t="shared" si="116"/>
        <v>289170</v>
      </c>
    </row>
    <row r="517" spans="1:9" s="34" customFormat="1" ht="18" x14ac:dyDescent="0.25">
      <c r="A517" s="13">
        <v>9</v>
      </c>
      <c r="B517" s="16">
        <v>1196491043</v>
      </c>
      <c r="C517" s="24" t="s">
        <v>875</v>
      </c>
      <c r="D517" s="24" t="s">
        <v>749</v>
      </c>
      <c r="E517" s="25" t="s">
        <v>749</v>
      </c>
      <c r="F517" s="24" t="s">
        <v>10</v>
      </c>
      <c r="G517" s="9">
        <v>143000</v>
      </c>
      <c r="H517" s="9">
        <f t="shared" si="115"/>
        <v>27170</v>
      </c>
      <c r="I517" s="10">
        <f t="shared" si="116"/>
        <v>170170</v>
      </c>
    </row>
    <row r="518" spans="1:9" s="34" customFormat="1" ht="18" x14ac:dyDescent="0.25">
      <c r="A518" s="13">
        <v>10</v>
      </c>
      <c r="B518" s="16">
        <v>1196491044</v>
      </c>
      <c r="C518" s="24" t="s">
        <v>875</v>
      </c>
      <c r="D518" s="24" t="s">
        <v>750</v>
      </c>
      <c r="E518" s="25" t="s">
        <v>750</v>
      </c>
      <c r="F518" s="24" t="s">
        <v>10</v>
      </c>
      <c r="G518" s="9">
        <v>49000</v>
      </c>
      <c r="H518" s="9">
        <f t="shared" si="115"/>
        <v>9310</v>
      </c>
      <c r="I518" s="10">
        <f t="shared" si="116"/>
        <v>58310</v>
      </c>
    </row>
    <row r="519" spans="1:9" s="34" customFormat="1" ht="18" x14ac:dyDescent="0.25">
      <c r="A519" s="13">
        <v>11</v>
      </c>
      <c r="B519" s="16">
        <v>1196491047</v>
      </c>
      <c r="C519" s="24">
        <v>42294513</v>
      </c>
      <c r="D519" s="24" t="s">
        <v>751</v>
      </c>
      <c r="E519" s="25" t="s">
        <v>751</v>
      </c>
      <c r="F519" s="24" t="s">
        <v>10</v>
      </c>
      <c r="G519" s="9">
        <v>498000</v>
      </c>
      <c r="H519" s="9">
        <f t="shared" si="115"/>
        <v>94620</v>
      </c>
      <c r="I519" s="10">
        <f t="shared" si="116"/>
        <v>592620</v>
      </c>
    </row>
    <row r="520" spans="1:9" s="34" customFormat="1" x14ac:dyDescent="0.25">
      <c r="A520" s="13">
        <v>12</v>
      </c>
      <c r="B520" s="16">
        <v>1196491048</v>
      </c>
      <c r="C520" s="24">
        <v>42294513</v>
      </c>
      <c r="D520" s="24" t="s">
        <v>752</v>
      </c>
      <c r="E520" s="25" t="s">
        <v>752</v>
      </c>
      <c r="F520" s="24" t="s">
        <v>10</v>
      </c>
      <c r="G520" s="9">
        <v>499000</v>
      </c>
      <c r="H520" s="9">
        <f t="shared" si="115"/>
        <v>94810</v>
      </c>
      <c r="I520" s="10">
        <f t="shared" si="116"/>
        <v>593810</v>
      </c>
    </row>
    <row r="521" spans="1:9" s="34" customFormat="1" x14ac:dyDescent="0.25">
      <c r="A521" s="13">
        <v>13</v>
      </c>
      <c r="B521" s="16">
        <v>1196491050</v>
      </c>
      <c r="C521" s="24">
        <v>42294513</v>
      </c>
      <c r="D521" s="24" t="s">
        <v>753</v>
      </c>
      <c r="E521" s="25" t="s">
        <v>753</v>
      </c>
      <c r="F521" s="24" t="s">
        <v>10</v>
      </c>
      <c r="G521" s="9">
        <v>619000</v>
      </c>
      <c r="H521" s="9">
        <f t="shared" si="115"/>
        <v>117610</v>
      </c>
      <c r="I521" s="10">
        <f t="shared" si="116"/>
        <v>736610</v>
      </c>
    </row>
    <row r="522" spans="1:9" s="34" customFormat="1" x14ac:dyDescent="0.25">
      <c r="A522" s="13">
        <v>14</v>
      </c>
      <c r="B522" s="16">
        <v>1196491049</v>
      </c>
      <c r="C522" s="24">
        <v>42294513</v>
      </c>
      <c r="D522" s="24" t="s">
        <v>754</v>
      </c>
      <c r="E522" s="25" t="s">
        <v>754</v>
      </c>
      <c r="F522" s="24" t="s">
        <v>10</v>
      </c>
      <c r="G522" s="9">
        <v>619000</v>
      </c>
      <c r="H522" s="9">
        <f t="shared" si="115"/>
        <v>117610</v>
      </c>
      <c r="I522" s="10">
        <f t="shared" si="116"/>
        <v>736610</v>
      </c>
    </row>
    <row r="523" spans="1:9" s="34" customFormat="1" x14ac:dyDescent="0.25">
      <c r="A523" s="13">
        <v>15</v>
      </c>
      <c r="B523" s="16">
        <v>1196491051</v>
      </c>
      <c r="C523" s="24">
        <v>42294513</v>
      </c>
      <c r="D523" s="24" t="s">
        <v>755</v>
      </c>
      <c r="E523" s="25" t="s">
        <v>755</v>
      </c>
      <c r="F523" s="24" t="s">
        <v>10</v>
      </c>
      <c r="G523" s="9">
        <v>664000</v>
      </c>
      <c r="H523" s="9">
        <f t="shared" si="115"/>
        <v>126160</v>
      </c>
      <c r="I523" s="10">
        <f t="shared" si="116"/>
        <v>790160</v>
      </c>
    </row>
    <row r="524" spans="1:9" s="34" customFormat="1" ht="36" x14ac:dyDescent="0.25">
      <c r="A524" s="13">
        <v>16</v>
      </c>
      <c r="B524" s="16">
        <v>1196491052</v>
      </c>
      <c r="C524" s="24">
        <v>42294513</v>
      </c>
      <c r="D524" s="24" t="s">
        <v>756</v>
      </c>
      <c r="E524" s="25" t="s">
        <v>756</v>
      </c>
      <c r="F524" s="24" t="s">
        <v>10</v>
      </c>
      <c r="G524" s="9">
        <v>750000</v>
      </c>
      <c r="H524" s="9">
        <f t="shared" si="115"/>
        <v>142500</v>
      </c>
      <c r="I524" s="10">
        <f t="shared" si="116"/>
        <v>892500</v>
      </c>
    </row>
    <row r="525" spans="1:9" s="34" customFormat="1" ht="27" x14ac:dyDescent="0.25">
      <c r="A525" s="13">
        <v>17</v>
      </c>
      <c r="B525" s="16">
        <v>1196490521</v>
      </c>
      <c r="C525" s="24">
        <v>42295114</v>
      </c>
      <c r="D525" s="24" t="s">
        <v>757</v>
      </c>
      <c r="E525" s="25" t="s">
        <v>757</v>
      </c>
      <c r="F525" s="24" t="s">
        <v>10</v>
      </c>
      <c r="G525" s="9">
        <v>318000</v>
      </c>
      <c r="H525" s="9">
        <f t="shared" si="115"/>
        <v>60420</v>
      </c>
      <c r="I525" s="10">
        <f t="shared" si="116"/>
        <v>378420</v>
      </c>
    </row>
    <row r="526" spans="1:9" s="34" customFormat="1" ht="18" x14ac:dyDescent="0.25">
      <c r="A526" s="13">
        <v>18</v>
      </c>
      <c r="B526" s="16">
        <v>1196490929</v>
      </c>
      <c r="C526" s="24">
        <v>42294513</v>
      </c>
      <c r="D526" s="24" t="s">
        <v>758</v>
      </c>
      <c r="E526" s="25" t="s">
        <v>758</v>
      </c>
      <c r="F526" s="24" t="s">
        <v>10</v>
      </c>
      <c r="G526" s="9">
        <v>143000</v>
      </c>
      <c r="H526" s="9">
        <f t="shared" si="115"/>
        <v>27170</v>
      </c>
      <c r="I526" s="10">
        <f t="shared" si="116"/>
        <v>170170</v>
      </c>
    </row>
    <row r="527" spans="1:9" s="34" customFormat="1" ht="18" x14ac:dyDescent="0.25">
      <c r="A527" s="13">
        <v>19</v>
      </c>
      <c r="B527" s="16">
        <v>1196490039</v>
      </c>
      <c r="C527" s="24">
        <v>42294513</v>
      </c>
      <c r="D527" s="24" t="s">
        <v>759</v>
      </c>
      <c r="E527" s="25" t="s">
        <v>759</v>
      </c>
      <c r="F527" s="24" t="s">
        <v>10</v>
      </c>
      <c r="G527" s="9">
        <v>1002000</v>
      </c>
      <c r="H527" s="9">
        <f t="shared" si="115"/>
        <v>190380</v>
      </c>
      <c r="I527" s="10">
        <f t="shared" si="116"/>
        <v>1192380</v>
      </c>
    </row>
    <row r="528" spans="1:9" s="34" customFormat="1" ht="27" x14ac:dyDescent="0.25">
      <c r="A528" s="13">
        <v>20</v>
      </c>
      <c r="B528" s="16">
        <v>1196491651</v>
      </c>
      <c r="C528" s="24">
        <v>42294513</v>
      </c>
      <c r="D528" s="24" t="s">
        <v>760</v>
      </c>
      <c r="E528" s="25" t="s">
        <v>760</v>
      </c>
      <c r="F528" s="24" t="s">
        <v>10</v>
      </c>
      <c r="G528" s="9">
        <v>310000</v>
      </c>
      <c r="H528" s="9">
        <f t="shared" si="115"/>
        <v>58900</v>
      </c>
      <c r="I528" s="10">
        <f t="shared" si="116"/>
        <v>368900</v>
      </c>
    </row>
    <row r="529" spans="1:12" s="34" customFormat="1" ht="18" x14ac:dyDescent="0.25">
      <c r="A529" s="13">
        <v>21</v>
      </c>
      <c r="B529" s="16">
        <v>1196491653</v>
      </c>
      <c r="C529" s="24">
        <v>42294513</v>
      </c>
      <c r="D529" s="24" t="s">
        <v>761</v>
      </c>
      <c r="E529" s="25" t="s">
        <v>761</v>
      </c>
      <c r="F529" s="24" t="s">
        <v>10</v>
      </c>
      <c r="G529" s="9">
        <v>27000</v>
      </c>
      <c r="H529" s="9">
        <f t="shared" si="115"/>
        <v>5130</v>
      </c>
      <c r="I529" s="10">
        <f t="shared" si="116"/>
        <v>32130</v>
      </c>
    </row>
    <row r="530" spans="1:12" s="34" customFormat="1" ht="18" x14ac:dyDescent="0.25">
      <c r="A530" s="13">
        <v>22</v>
      </c>
      <c r="B530" s="16">
        <v>1196491654</v>
      </c>
      <c r="C530" s="24">
        <v>42294513</v>
      </c>
      <c r="D530" s="24" t="s">
        <v>762</v>
      </c>
      <c r="E530" s="25" t="s">
        <v>762</v>
      </c>
      <c r="F530" s="24" t="s">
        <v>10</v>
      </c>
      <c r="G530" s="9">
        <v>322000</v>
      </c>
      <c r="H530" s="9">
        <f t="shared" si="115"/>
        <v>61180</v>
      </c>
      <c r="I530" s="10">
        <f t="shared" si="116"/>
        <v>383180</v>
      </c>
    </row>
    <row r="531" spans="1:12" s="34" customFormat="1" ht="18" x14ac:dyDescent="0.25">
      <c r="A531" s="13">
        <v>23</v>
      </c>
      <c r="B531" s="16">
        <v>1196490108</v>
      </c>
      <c r="C531" s="24">
        <v>42294513</v>
      </c>
      <c r="D531" s="24" t="s">
        <v>763</v>
      </c>
      <c r="E531" s="25" t="s">
        <v>763</v>
      </c>
      <c r="F531" s="24" t="s">
        <v>10</v>
      </c>
      <c r="G531" s="9">
        <v>640000</v>
      </c>
      <c r="H531" s="9">
        <f t="shared" si="115"/>
        <v>121600</v>
      </c>
      <c r="I531" s="10">
        <f t="shared" si="116"/>
        <v>761600</v>
      </c>
    </row>
    <row r="532" spans="1:12" s="34" customFormat="1" ht="18" x14ac:dyDescent="0.25">
      <c r="A532" s="13">
        <v>24</v>
      </c>
      <c r="B532" s="16">
        <v>1196491655</v>
      </c>
      <c r="C532" s="24">
        <v>42294513</v>
      </c>
      <c r="D532" s="24" t="s">
        <v>764</v>
      </c>
      <c r="E532" s="25" t="s">
        <v>764</v>
      </c>
      <c r="F532" s="24" t="s">
        <v>10</v>
      </c>
      <c r="G532" s="9">
        <v>608000</v>
      </c>
      <c r="H532" s="9">
        <f t="shared" si="115"/>
        <v>115520</v>
      </c>
      <c r="I532" s="10">
        <f t="shared" si="116"/>
        <v>723520</v>
      </c>
    </row>
    <row r="533" spans="1:12" s="34" customFormat="1" ht="18" x14ac:dyDescent="0.25">
      <c r="A533" s="13">
        <v>25</v>
      </c>
      <c r="B533" s="16">
        <v>1196491656</v>
      </c>
      <c r="C533" s="24">
        <v>42294513</v>
      </c>
      <c r="D533" s="24" t="s">
        <v>765</v>
      </c>
      <c r="E533" s="25" t="s">
        <v>765</v>
      </c>
      <c r="F533" s="24" t="s">
        <v>10</v>
      </c>
      <c r="G533" s="9">
        <v>85000</v>
      </c>
      <c r="H533" s="9">
        <f t="shared" si="115"/>
        <v>16150</v>
      </c>
      <c r="I533" s="10">
        <f t="shared" si="116"/>
        <v>101150</v>
      </c>
    </row>
    <row r="534" spans="1:12" s="34" customFormat="1" ht="36" x14ac:dyDescent="0.25">
      <c r="A534" s="13">
        <v>26</v>
      </c>
      <c r="B534" s="16">
        <v>1196490522</v>
      </c>
      <c r="C534" s="24">
        <v>42294513</v>
      </c>
      <c r="D534" s="24" t="s">
        <v>766</v>
      </c>
      <c r="E534" s="25" t="s">
        <v>766</v>
      </c>
      <c r="F534" s="24" t="s">
        <v>10</v>
      </c>
      <c r="G534" s="9">
        <v>292000</v>
      </c>
      <c r="H534" s="9">
        <f t="shared" si="115"/>
        <v>55480</v>
      </c>
      <c r="I534" s="10">
        <f t="shared" si="116"/>
        <v>347480</v>
      </c>
    </row>
    <row r="535" spans="1:12" s="34" customFormat="1" x14ac:dyDescent="0.25">
      <c r="A535" s="13">
        <v>27</v>
      </c>
      <c r="B535" s="16">
        <v>1196491270</v>
      </c>
      <c r="C535" s="24">
        <v>42294513</v>
      </c>
      <c r="D535" s="24" t="s">
        <v>767</v>
      </c>
      <c r="E535" s="25" t="s">
        <v>767</v>
      </c>
      <c r="F535" s="24" t="s">
        <v>13</v>
      </c>
      <c r="G535" s="9">
        <v>65000</v>
      </c>
      <c r="H535" s="9">
        <f t="shared" si="115"/>
        <v>12350</v>
      </c>
      <c r="I535" s="10">
        <f t="shared" si="116"/>
        <v>77350</v>
      </c>
    </row>
    <row r="536" spans="1:12" s="34" customFormat="1" ht="27" x14ac:dyDescent="0.25">
      <c r="A536" s="13">
        <v>28</v>
      </c>
      <c r="B536" s="16" t="s">
        <v>768</v>
      </c>
      <c r="C536" s="24">
        <v>42294513</v>
      </c>
      <c r="D536" s="24" t="s">
        <v>769</v>
      </c>
      <c r="E536" s="25" t="s">
        <v>770</v>
      </c>
      <c r="F536" s="24" t="s">
        <v>13</v>
      </c>
      <c r="G536" s="9">
        <v>453000</v>
      </c>
      <c r="H536" s="9">
        <f t="shared" si="115"/>
        <v>86070</v>
      </c>
      <c r="I536" s="10">
        <f t="shared" si="116"/>
        <v>539070</v>
      </c>
    </row>
    <row r="537" spans="1:12" s="34" customFormat="1" ht="18" x14ac:dyDescent="0.25">
      <c r="A537" s="13">
        <v>29</v>
      </c>
      <c r="B537" s="16" t="s">
        <v>768</v>
      </c>
      <c r="C537" s="24">
        <v>42294513</v>
      </c>
      <c r="D537" s="24" t="s">
        <v>771</v>
      </c>
      <c r="E537" s="25" t="s">
        <v>772</v>
      </c>
      <c r="F537" s="24" t="s">
        <v>13</v>
      </c>
      <c r="G537" s="9">
        <v>459000</v>
      </c>
      <c r="H537" s="9">
        <f t="shared" si="115"/>
        <v>87210</v>
      </c>
      <c r="I537" s="10">
        <f t="shared" si="116"/>
        <v>546210</v>
      </c>
    </row>
    <row r="538" spans="1:12" s="34" customFormat="1" ht="18" x14ac:dyDescent="0.25">
      <c r="A538" s="13">
        <v>30</v>
      </c>
      <c r="B538" s="16" t="s">
        <v>768</v>
      </c>
      <c r="C538" s="24">
        <v>42294513</v>
      </c>
      <c r="D538" s="24" t="s">
        <v>773</v>
      </c>
      <c r="E538" s="25" t="s">
        <v>773</v>
      </c>
      <c r="F538" s="24" t="s">
        <v>13</v>
      </c>
      <c r="G538" s="9">
        <v>143000</v>
      </c>
      <c r="H538" s="9">
        <f t="shared" si="115"/>
        <v>27170</v>
      </c>
      <c r="I538" s="10">
        <f t="shared" si="116"/>
        <v>170170</v>
      </c>
    </row>
    <row r="539" spans="1:12" s="34" customFormat="1" ht="27" x14ac:dyDescent="0.25">
      <c r="A539" s="13">
        <v>31</v>
      </c>
      <c r="B539" s="16" t="s">
        <v>768</v>
      </c>
      <c r="C539" s="24">
        <v>42294513</v>
      </c>
      <c r="D539" s="24" t="s">
        <v>774</v>
      </c>
      <c r="E539" s="25" t="s">
        <v>774</v>
      </c>
      <c r="F539" s="24" t="s">
        <v>13</v>
      </c>
      <c r="G539" s="9">
        <v>300000</v>
      </c>
      <c r="H539" s="9">
        <f t="shared" si="115"/>
        <v>57000</v>
      </c>
      <c r="I539" s="10">
        <f t="shared" si="116"/>
        <v>357000</v>
      </c>
    </row>
    <row r="540" spans="1:12" s="34" customFormat="1" ht="18" x14ac:dyDescent="0.25">
      <c r="A540" s="11">
        <v>32</v>
      </c>
      <c r="B540" s="12" t="s">
        <v>768</v>
      </c>
      <c r="C540" s="12">
        <v>42294513</v>
      </c>
      <c r="D540" s="12" t="s">
        <v>925</v>
      </c>
      <c r="E540" s="15" t="s">
        <v>926</v>
      </c>
      <c r="F540" s="12" t="s">
        <v>10</v>
      </c>
      <c r="G540" s="9"/>
      <c r="H540" s="9"/>
      <c r="I540" s="10"/>
    </row>
    <row r="541" spans="1:12" s="34" customFormat="1" ht="18" x14ac:dyDescent="0.25">
      <c r="A541" s="11">
        <v>33</v>
      </c>
      <c r="B541" s="12" t="s">
        <v>768</v>
      </c>
      <c r="C541" s="12">
        <v>42294513</v>
      </c>
      <c r="D541" s="12" t="s">
        <v>927</v>
      </c>
      <c r="E541" s="15" t="s">
        <v>926</v>
      </c>
      <c r="F541" s="12" t="s">
        <v>10</v>
      </c>
      <c r="G541" s="9"/>
      <c r="H541" s="9"/>
      <c r="I541" s="10"/>
    </row>
    <row r="542" spans="1:12" s="105" customFormat="1" ht="14.25" customHeight="1" x14ac:dyDescent="0.25">
      <c r="A542" s="61"/>
      <c r="B542" s="6"/>
      <c r="C542" s="62"/>
      <c r="D542" s="62"/>
      <c r="E542" s="62"/>
      <c r="F542" s="62"/>
      <c r="G542" s="63"/>
      <c r="H542" s="70"/>
      <c r="I542" s="67"/>
    </row>
    <row r="543" spans="1:12" ht="23.25" customHeight="1" x14ac:dyDescent="0.25">
      <c r="A543" s="40" t="s">
        <v>930</v>
      </c>
      <c r="B543" s="114" t="s">
        <v>775</v>
      </c>
      <c r="C543" s="114"/>
      <c r="D543" s="114"/>
      <c r="E543" s="114"/>
      <c r="F543" s="69" t="s">
        <v>740</v>
      </c>
      <c r="G543" s="120" t="s">
        <v>1130</v>
      </c>
      <c r="H543" s="121"/>
      <c r="I543" s="122"/>
      <c r="J543" s="117" t="s">
        <v>1133</v>
      </c>
      <c r="K543" s="118"/>
      <c r="L543" s="119"/>
    </row>
    <row r="544" spans="1:12" ht="39.75" customHeight="1" x14ac:dyDescent="0.25">
      <c r="A544" s="3" t="s">
        <v>2</v>
      </c>
      <c r="B544" s="3" t="s">
        <v>3</v>
      </c>
      <c r="C544" s="4" t="s">
        <v>824</v>
      </c>
      <c r="D544" s="4" t="s">
        <v>4</v>
      </c>
      <c r="E544" s="4" t="s">
        <v>148</v>
      </c>
      <c r="F544" s="4" t="s">
        <v>6</v>
      </c>
      <c r="G544" s="5" t="s">
        <v>7</v>
      </c>
      <c r="H544" s="5" t="s">
        <v>8</v>
      </c>
      <c r="I544" s="5" t="s">
        <v>9</v>
      </c>
      <c r="J544" s="5" t="s">
        <v>7</v>
      </c>
      <c r="K544" s="5" t="s">
        <v>8</v>
      </c>
      <c r="L544" s="5" t="s">
        <v>9</v>
      </c>
    </row>
    <row r="545" spans="1:15" ht="38.25" customHeight="1" x14ac:dyDescent="0.25">
      <c r="A545" s="13">
        <v>1</v>
      </c>
      <c r="B545" s="76">
        <v>1196420018</v>
      </c>
      <c r="C545" s="24">
        <v>42294500</v>
      </c>
      <c r="D545" s="25" t="s">
        <v>929</v>
      </c>
      <c r="E545" s="25" t="s">
        <v>929</v>
      </c>
      <c r="F545" s="24" t="s">
        <v>10</v>
      </c>
      <c r="G545" s="31">
        <v>242500</v>
      </c>
      <c r="H545" s="9">
        <v>0</v>
      </c>
      <c r="I545" s="10">
        <f t="shared" ref="I545" si="117">+G545+H545</f>
        <v>242500</v>
      </c>
      <c r="J545" s="9">
        <v>86642</v>
      </c>
      <c r="K545" s="9">
        <f>ROUND(J545*0.19,0)</f>
        <v>16462</v>
      </c>
      <c r="L545" s="10">
        <f t="shared" ref="L545" si="118">+J545+K545</f>
        <v>103104</v>
      </c>
    </row>
    <row r="546" spans="1:15" ht="16.5" customHeight="1" x14ac:dyDescent="0.25">
      <c r="A546" s="61"/>
      <c r="B546" s="13"/>
      <c r="C546" s="13"/>
      <c r="D546" s="27"/>
      <c r="E546" s="27"/>
      <c r="F546" s="27"/>
      <c r="G546" s="65"/>
      <c r="H546" s="65"/>
      <c r="I546" s="66"/>
      <c r="J546" s="65"/>
      <c r="K546" s="65"/>
      <c r="L546" s="66"/>
    </row>
    <row r="547" spans="1:15" ht="18" x14ac:dyDescent="0.25">
      <c r="A547" s="40" t="s">
        <v>934</v>
      </c>
      <c r="B547" s="114" t="s">
        <v>776</v>
      </c>
      <c r="C547" s="114"/>
      <c r="D547" s="114"/>
      <c r="E547" s="114"/>
      <c r="F547" s="69" t="s">
        <v>740</v>
      </c>
      <c r="G547" s="116" t="s">
        <v>1130</v>
      </c>
      <c r="H547" s="115"/>
      <c r="I547" s="115"/>
    </row>
    <row r="548" spans="1:15" ht="27" x14ac:dyDescent="0.25">
      <c r="A548" s="3" t="s">
        <v>2</v>
      </c>
      <c r="B548" s="3" t="s">
        <v>3</v>
      </c>
      <c r="C548" s="4" t="s">
        <v>824</v>
      </c>
      <c r="D548" s="4" t="s">
        <v>4</v>
      </c>
      <c r="E548" s="4" t="s">
        <v>148</v>
      </c>
      <c r="F548" s="4" t="s">
        <v>6</v>
      </c>
      <c r="G548" s="5" t="s">
        <v>7</v>
      </c>
      <c r="H548" s="5" t="s">
        <v>8</v>
      </c>
      <c r="I548" s="5" t="s">
        <v>9</v>
      </c>
    </row>
    <row r="549" spans="1:15" ht="36" x14ac:dyDescent="0.25">
      <c r="A549" s="13">
        <v>1</v>
      </c>
      <c r="B549" s="76">
        <v>1196490546</v>
      </c>
      <c r="C549" s="24">
        <v>42294517</v>
      </c>
      <c r="D549" s="25" t="s">
        <v>931</v>
      </c>
      <c r="E549" s="25" t="s">
        <v>931</v>
      </c>
      <c r="F549" s="24" t="s">
        <v>10</v>
      </c>
      <c r="G549" s="9">
        <v>593250</v>
      </c>
      <c r="H549" s="9">
        <v>0</v>
      </c>
      <c r="I549" s="10">
        <f t="shared" ref="I549:I551" si="119">+G549+H549</f>
        <v>593250</v>
      </c>
    </row>
    <row r="550" spans="1:15" ht="18" x14ac:dyDescent="0.25">
      <c r="A550" s="13">
        <v>2</v>
      </c>
      <c r="B550" s="41">
        <v>1196490198</v>
      </c>
      <c r="C550" s="24">
        <v>4229451</v>
      </c>
      <c r="D550" s="25" t="s">
        <v>932</v>
      </c>
      <c r="E550" s="25" t="s">
        <v>932</v>
      </c>
      <c r="F550" s="24" t="s">
        <v>10</v>
      </c>
      <c r="G550" s="9">
        <v>106080</v>
      </c>
      <c r="H550" s="9">
        <v>0</v>
      </c>
      <c r="I550" s="10">
        <f t="shared" si="119"/>
        <v>106080</v>
      </c>
    </row>
    <row r="551" spans="1:15" ht="27" x14ac:dyDescent="0.25">
      <c r="A551" s="13">
        <v>3</v>
      </c>
      <c r="B551" s="76">
        <v>1196490800</v>
      </c>
      <c r="C551" s="24">
        <v>42295505</v>
      </c>
      <c r="D551" s="25" t="s">
        <v>933</v>
      </c>
      <c r="E551" s="25" t="s">
        <v>933</v>
      </c>
      <c r="F551" s="24" t="s">
        <v>13</v>
      </c>
      <c r="G551" s="31">
        <v>1627500</v>
      </c>
      <c r="H551" s="9">
        <v>0</v>
      </c>
      <c r="I551" s="10">
        <f t="shared" si="119"/>
        <v>1627500</v>
      </c>
    </row>
    <row r="552" spans="1:15" ht="16.5" customHeight="1" x14ac:dyDescent="0.25">
      <c r="A552" s="61"/>
      <c r="B552" s="13"/>
      <c r="C552" s="13"/>
      <c r="D552" s="27"/>
      <c r="E552" s="27"/>
      <c r="F552" s="27"/>
      <c r="G552" s="65"/>
      <c r="H552" s="65"/>
      <c r="I552" s="66"/>
    </row>
    <row r="553" spans="1:15" ht="20.25" customHeight="1" x14ac:dyDescent="0.25">
      <c r="A553" s="40" t="s">
        <v>339</v>
      </c>
      <c r="B553" s="123" t="s">
        <v>777</v>
      </c>
      <c r="C553" s="124"/>
      <c r="D553" s="124"/>
      <c r="E553" s="125"/>
      <c r="F553" s="69" t="s">
        <v>173</v>
      </c>
      <c r="G553" s="120" t="s">
        <v>1107</v>
      </c>
      <c r="H553" s="121"/>
      <c r="I553" s="122"/>
      <c r="J553" s="120" t="s">
        <v>1104</v>
      </c>
      <c r="K553" s="121"/>
      <c r="L553" s="122"/>
    </row>
    <row r="554" spans="1:15" ht="27" x14ac:dyDescent="0.25">
      <c r="A554" s="3" t="s">
        <v>2</v>
      </c>
      <c r="B554" s="3" t="s">
        <v>3</v>
      </c>
      <c r="C554" s="4" t="s">
        <v>824</v>
      </c>
      <c r="D554" s="4" t="s">
        <v>4</v>
      </c>
      <c r="E554" s="4" t="s">
        <v>148</v>
      </c>
      <c r="F554" s="4" t="s">
        <v>6</v>
      </c>
      <c r="G554" s="5" t="s">
        <v>7</v>
      </c>
      <c r="H554" s="5" t="s">
        <v>8</v>
      </c>
      <c r="I554" s="5" t="s">
        <v>9</v>
      </c>
      <c r="J554" s="5" t="s">
        <v>7</v>
      </c>
      <c r="K554" s="5" t="s">
        <v>8</v>
      </c>
      <c r="L554" s="5" t="s">
        <v>9</v>
      </c>
    </row>
    <row r="555" spans="1:15" ht="45.75" customHeight="1" x14ac:dyDescent="0.25">
      <c r="A555" s="13">
        <v>1</v>
      </c>
      <c r="B555" s="13">
        <v>1186220240</v>
      </c>
      <c r="C555" s="16" t="s">
        <v>869</v>
      </c>
      <c r="D555" s="28" t="s">
        <v>777</v>
      </c>
      <c r="E555" s="28" t="s">
        <v>778</v>
      </c>
      <c r="F555" s="16" t="s">
        <v>10</v>
      </c>
      <c r="G555" s="9">
        <v>595897</v>
      </c>
      <c r="H555" s="9">
        <v>0</v>
      </c>
      <c r="I555" s="10">
        <f>+G555+H555</f>
        <v>595897</v>
      </c>
      <c r="J555" s="9">
        <v>690000</v>
      </c>
      <c r="K555" s="9">
        <v>0</v>
      </c>
      <c r="L555" s="10">
        <f>+J555+K555</f>
        <v>690000</v>
      </c>
    </row>
    <row r="556" spans="1:15" ht="16.5" customHeight="1" x14ac:dyDescent="0.25">
      <c r="A556" s="61"/>
      <c r="B556" s="13"/>
      <c r="C556" s="13"/>
      <c r="D556" s="27"/>
      <c r="E556" s="27"/>
      <c r="F556" s="27"/>
      <c r="G556" s="65"/>
      <c r="H556" s="65"/>
      <c r="I556" s="66"/>
      <c r="J556" s="13"/>
      <c r="K556" s="13"/>
      <c r="L556" s="13"/>
    </row>
    <row r="557" spans="1:15" ht="12.75" customHeight="1" x14ac:dyDescent="0.25">
      <c r="A557" s="40" t="s">
        <v>340</v>
      </c>
      <c r="B557" s="114" t="s">
        <v>779</v>
      </c>
      <c r="C557" s="114"/>
      <c r="D557" s="114"/>
      <c r="E557" s="114"/>
      <c r="F557" s="69" t="s">
        <v>821</v>
      </c>
      <c r="G557" s="120" t="s">
        <v>1105</v>
      </c>
      <c r="H557" s="121"/>
      <c r="I557" s="122"/>
      <c r="J557" s="120" t="s">
        <v>1102</v>
      </c>
      <c r="K557" s="121"/>
      <c r="L557" s="122"/>
      <c r="M557" s="120" t="s">
        <v>1106</v>
      </c>
      <c r="N557" s="121"/>
      <c r="O557" s="122"/>
    </row>
    <row r="558" spans="1:15" ht="43.5" customHeight="1" x14ac:dyDescent="0.25">
      <c r="A558" s="3" t="s">
        <v>2</v>
      </c>
      <c r="B558" s="3" t="s">
        <v>3</v>
      </c>
      <c r="C558" s="4" t="s">
        <v>824</v>
      </c>
      <c r="D558" s="4" t="s">
        <v>4</v>
      </c>
      <c r="E558" s="4" t="s">
        <v>148</v>
      </c>
      <c r="F558" s="4" t="s">
        <v>6</v>
      </c>
      <c r="G558" s="5" t="s">
        <v>7</v>
      </c>
      <c r="H558" s="5" t="s">
        <v>8</v>
      </c>
      <c r="I558" s="5" t="s">
        <v>9</v>
      </c>
      <c r="J558" s="5" t="s">
        <v>7</v>
      </c>
      <c r="K558" s="5" t="s">
        <v>8</v>
      </c>
      <c r="L558" s="5" t="s">
        <v>9</v>
      </c>
      <c r="M558" s="5" t="s">
        <v>7</v>
      </c>
      <c r="N558" s="5" t="s">
        <v>8</v>
      </c>
      <c r="O558" s="5" t="s">
        <v>9</v>
      </c>
    </row>
    <row r="559" spans="1:15" ht="45" x14ac:dyDescent="0.25">
      <c r="A559" s="13">
        <v>1</v>
      </c>
      <c r="B559" s="16" t="s">
        <v>327</v>
      </c>
      <c r="C559" s="16">
        <v>42294954</v>
      </c>
      <c r="D559" s="18" t="s">
        <v>780</v>
      </c>
      <c r="E559" s="18" t="s">
        <v>781</v>
      </c>
      <c r="F559" s="12" t="s">
        <v>10</v>
      </c>
      <c r="G559" s="9">
        <v>350000</v>
      </c>
      <c r="H559" s="9">
        <f>ROUND(G559*0.19,0)</f>
        <v>66500</v>
      </c>
      <c r="I559" s="10">
        <f t="shared" ref="I559" si="120">+G559+H559</f>
        <v>416500</v>
      </c>
      <c r="J559" s="9">
        <v>1091000</v>
      </c>
      <c r="K559" s="9">
        <f t="shared" ref="K559" si="121">ROUND(J559*0.19,0)</f>
        <v>207290</v>
      </c>
      <c r="L559" s="10">
        <f t="shared" ref="L559" si="122">+J559+K559</f>
        <v>1298290</v>
      </c>
      <c r="M559" s="9">
        <v>1432431</v>
      </c>
      <c r="N559" s="9">
        <f t="shared" ref="N559:N560" si="123">ROUND(M559*0.19,0)</f>
        <v>272162</v>
      </c>
      <c r="O559" s="10">
        <f t="shared" ref="O559:O560" si="124">+M559+N559</f>
        <v>1704593</v>
      </c>
    </row>
    <row r="560" spans="1:15" ht="27" x14ac:dyDescent="0.25">
      <c r="A560" s="13">
        <v>2</v>
      </c>
      <c r="B560" s="16" t="s">
        <v>327</v>
      </c>
      <c r="C560" s="16">
        <v>42294954</v>
      </c>
      <c r="D560" s="25" t="s">
        <v>782</v>
      </c>
      <c r="E560" s="25" t="s">
        <v>782</v>
      </c>
      <c r="F560" s="24" t="s">
        <v>10</v>
      </c>
      <c r="G560" s="9"/>
      <c r="H560" s="9"/>
      <c r="I560" s="10"/>
      <c r="J560" s="13"/>
      <c r="K560" s="13"/>
      <c r="L560" s="13"/>
      <c r="M560" s="9">
        <v>1432431</v>
      </c>
      <c r="N560" s="9">
        <f t="shared" si="123"/>
        <v>272162</v>
      </c>
      <c r="O560" s="10">
        <f t="shared" si="124"/>
        <v>1704593</v>
      </c>
    </row>
    <row r="561" spans="1:135" ht="16.5" customHeight="1" x14ac:dyDescent="0.25">
      <c r="A561" s="61"/>
      <c r="B561" s="13"/>
      <c r="C561" s="13"/>
      <c r="D561" s="27"/>
      <c r="E561" s="27"/>
      <c r="F561" s="27"/>
      <c r="G561" s="65"/>
      <c r="H561" s="65"/>
      <c r="I561" s="66"/>
      <c r="J561" s="13"/>
      <c r="K561" s="13"/>
      <c r="L561" s="13"/>
      <c r="M561" s="13"/>
      <c r="N561" s="13"/>
      <c r="O561" s="13"/>
    </row>
    <row r="562" spans="1:135" s="2" customFormat="1" ht="27" x14ac:dyDescent="0.25">
      <c r="A562" s="20" t="s">
        <v>1143</v>
      </c>
      <c r="B562" s="114" t="s">
        <v>1144</v>
      </c>
      <c r="C562" s="114"/>
      <c r="D562" s="114"/>
      <c r="E562" s="114"/>
      <c r="F562" s="113" t="s">
        <v>35</v>
      </c>
      <c r="G562" s="120" t="s">
        <v>1100</v>
      </c>
      <c r="H562" s="121"/>
      <c r="I562" s="122"/>
      <c r="J562" s="117" t="s">
        <v>1099</v>
      </c>
      <c r="K562" s="118"/>
      <c r="L562" s="119"/>
      <c r="M562" s="120" t="s">
        <v>1104</v>
      </c>
      <c r="N562" s="121"/>
      <c r="O562" s="122"/>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c r="DU562" s="1"/>
      <c r="DV562" s="1"/>
      <c r="DW562" s="1"/>
      <c r="DX562" s="1"/>
      <c r="DY562" s="1"/>
      <c r="DZ562" s="1"/>
      <c r="EA562" s="1"/>
      <c r="EB562" s="1"/>
      <c r="EC562" s="1"/>
      <c r="ED562" s="1"/>
      <c r="EE562" s="1"/>
    </row>
    <row r="563" spans="1:135" s="2" customFormat="1" ht="27" x14ac:dyDescent="0.25">
      <c r="A563" s="3" t="s">
        <v>2</v>
      </c>
      <c r="B563" s="3" t="s">
        <v>3</v>
      </c>
      <c r="C563" s="4" t="s">
        <v>824</v>
      </c>
      <c r="D563" s="4" t="s">
        <v>4</v>
      </c>
      <c r="E563" s="4" t="s">
        <v>5</v>
      </c>
      <c r="F563" s="4" t="s">
        <v>6</v>
      </c>
      <c r="G563" s="5" t="s">
        <v>7</v>
      </c>
      <c r="H563" s="5" t="s">
        <v>8</v>
      </c>
      <c r="I563" s="5" t="s">
        <v>9</v>
      </c>
      <c r="J563" s="5" t="s">
        <v>7</v>
      </c>
      <c r="K563" s="5" t="s">
        <v>8</v>
      </c>
      <c r="L563" s="5" t="s">
        <v>9</v>
      </c>
      <c r="M563" s="5" t="s">
        <v>7</v>
      </c>
      <c r="N563" s="5" t="s">
        <v>8</v>
      </c>
      <c r="O563" s="5" t="s">
        <v>9</v>
      </c>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c r="DV563" s="1"/>
      <c r="DW563" s="1"/>
      <c r="DX563" s="1"/>
      <c r="DY563" s="1"/>
      <c r="DZ563" s="1"/>
      <c r="EA563" s="1"/>
      <c r="EB563" s="1"/>
      <c r="EC563" s="1"/>
      <c r="ED563" s="1"/>
      <c r="EE563" s="1"/>
    </row>
    <row r="564" spans="1:135" s="2" customFormat="1" ht="27" x14ac:dyDescent="0.25">
      <c r="A564" s="13">
        <v>1</v>
      </c>
      <c r="B564" s="13">
        <v>1196420015</v>
      </c>
      <c r="C564" s="16" t="s">
        <v>826</v>
      </c>
      <c r="D564" s="21" t="s">
        <v>36</v>
      </c>
      <c r="E564" s="22" t="s">
        <v>37</v>
      </c>
      <c r="F564" s="27" t="s">
        <v>10</v>
      </c>
      <c r="G564" s="9">
        <v>3600000</v>
      </c>
      <c r="H564" s="9">
        <v>0</v>
      </c>
      <c r="I564" s="10">
        <f>+G564+H564</f>
        <v>3600000</v>
      </c>
      <c r="J564" s="9">
        <v>2513272.1</v>
      </c>
      <c r="K564" s="9">
        <v>0</v>
      </c>
      <c r="L564" s="10">
        <f>+J564+K564</f>
        <v>2513272.1</v>
      </c>
      <c r="M564" s="9"/>
      <c r="N564" s="9"/>
      <c r="O564" s="10"/>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c r="DU564" s="1"/>
      <c r="DV564" s="1"/>
      <c r="DW564" s="1"/>
      <c r="DX564" s="1"/>
      <c r="DY564" s="1"/>
      <c r="DZ564" s="1"/>
      <c r="EA564" s="1"/>
      <c r="EB564" s="1"/>
      <c r="EC564" s="1"/>
      <c r="ED564" s="1"/>
      <c r="EE564" s="1"/>
    </row>
    <row r="565" spans="1:135" s="2" customFormat="1" ht="27" x14ac:dyDescent="0.25">
      <c r="A565" s="13">
        <v>2</v>
      </c>
      <c r="B565" s="13">
        <v>1196420177</v>
      </c>
      <c r="C565" s="16" t="s">
        <v>827</v>
      </c>
      <c r="D565" s="21" t="s">
        <v>38</v>
      </c>
      <c r="E565" s="22" t="s">
        <v>39</v>
      </c>
      <c r="F565" s="27" t="s">
        <v>10</v>
      </c>
      <c r="G565" s="9">
        <v>3600000</v>
      </c>
      <c r="H565" s="9">
        <v>0</v>
      </c>
      <c r="I565" s="10">
        <f t="shared" ref="I565:I576" si="125">+G565+H565</f>
        <v>3600000</v>
      </c>
      <c r="J565" s="9">
        <v>2513272.1</v>
      </c>
      <c r="K565" s="9">
        <v>0</v>
      </c>
      <c r="L565" s="10">
        <f t="shared" ref="L565:L576" si="126">+J565+K565</f>
        <v>2513272.1</v>
      </c>
      <c r="M565" s="9"/>
      <c r="N565" s="9"/>
      <c r="O565" s="10"/>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c r="DU565" s="1"/>
      <c r="DV565" s="1"/>
      <c r="DW565" s="1"/>
      <c r="DX565" s="1"/>
      <c r="DY565" s="1"/>
      <c r="DZ565" s="1"/>
      <c r="EA565" s="1"/>
      <c r="EB565" s="1"/>
      <c r="EC565" s="1"/>
      <c r="ED565" s="1"/>
      <c r="EE565" s="1"/>
    </row>
    <row r="566" spans="1:135" s="2" customFormat="1" ht="27" x14ac:dyDescent="0.25">
      <c r="A566" s="13">
        <v>3</v>
      </c>
      <c r="B566" s="13">
        <v>1196420178</v>
      </c>
      <c r="C566" s="16" t="s">
        <v>828</v>
      </c>
      <c r="D566" s="21" t="s">
        <v>40</v>
      </c>
      <c r="E566" s="22" t="s">
        <v>41</v>
      </c>
      <c r="F566" s="27" t="s">
        <v>10</v>
      </c>
      <c r="G566" s="9">
        <v>3600000</v>
      </c>
      <c r="H566" s="9">
        <v>0</v>
      </c>
      <c r="I566" s="10">
        <f t="shared" si="125"/>
        <v>3600000</v>
      </c>
      <c r="J566" s="9">
        <v>2513272.1</v>
      </c>
      <c r="K566" s="9">
        <v>0</v>
      </c>
      <c r="L566" s="10">
        <f t="shared" si="126"/>
        <v>2513272.1</v>
      </c>
      <c r="M566" s="9"/>
      <c r="N566" s="9"/>
      <c r="O566" s="10"/>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c r="DU566" s="1"/>
      <c r="DV566" s="1"/>
      <c r="DW566" s="1"/>
      <c r="DX566" s="1"/>
      <c r="DY566" s="1"/>
      <c r="DZ566" s="1"/>
      <c r="EA566" s="1"/>
      <c r="EB566" s="1"/>
      <c r="EC566" s="1"/>
      <c r="ED566" s="1"/>
      <c r="EE566" s="1"/>
    </row>
    <row r="567" spans="1:135" s="2" customFormat="1" ht="27" x14ac:dyDescent="0.25">
      <c r="A567" s="13">
        <v>4</v>
      </c>
      <c r="B567" s="13">
        <v>1196420179</v>
      </c>
      <c r="C567" s="16" t="s">
        <v>829</v>
      </c>
      <c r="D567" s="21" t="s">
        <v>42</v>
      </c>
      <c r="E567" s="22" t="s">
        <v>43</v>
      </c>
      <c r="F567" s="27" t="s">
        <v>10</v>
      </c>
      <c r="G567" s="9">
        <v>3600000</v>
      </c>
      <c r="H567" s="9">
        <v>0</v>
      </c>
      <c r="I567" s="10">
        <f t="shared" si="125"/>
        <v>3600000</v>
      </c>
      <c r="J567" s="9">
        <v>2513272.1</v>
      </c>
      <c r="K567" s="9">
        <v>0</v>
      </c>
      <c r="L567" s="10">
        <f t="shared" si="126"/>
        <v>2513272.1</v>
      </c>
      <c r="M567" s="9"/>
      <c r="N567" s="9"/>
      <c r="O567" s="10"/>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c r="DU567" s="1"/>
      <c r="DV567" s="1"/>
      <c r="DW567" s="1"/>
      <c r="DX567" s="1"/>
      <c r="DY567" s="1"/>
      <c r="DZ567" s="1"/>
      <c r="EA567" s="1"/>
      <c r="EB567" s="1"/>
      <c r="EC567" s="1"/>
      <c r="ED567" s="1"/>
      <c r="EE567" s="1"/>
    </row>
    <row r="568" spans="1:135" s="30" customFormat="1" ht="36" x14ac:dyDescent="0.25">
      <c r="A568" s="13">
        <v>5</v>
      </c>
      <c r="B568" s="16" t="s">
        <v>51</v>
      </c>
      <c r="C568" s="16" t="s">
        <v>855</v>
      </c>
      <c r="D568" s="21" t="s">
        <v>92</v>
      </c>
      <c r="E568" s="22" t="s">
        <v>93</v>
      </c>
      <c r="F568" s="27" t="s">
        <v>10</v>
      </c>
      <c r="G568" s="9">
        <v>3600000</v>
      </c>
      <c r="H568" s="9">
        <v>0</v>
      </c>
      <c r="I568" s="10">
        <f t="shared" si="125"/>
        <v>3600000</v>
      </c>
      <c r="J568" s="9">
        <v>2513272.1</v>
      </c>
      <c r="K568" s="9">
        <v>0</v>
      </c>
      <c r="L568" s="10">
        <f t="shared" si="126"/>
        <v>2513272.1</v>
      </c>
      <c r="M568" s="9"/>
      <c r="N568" s="9"/>
      <c r="O568" s="10"/>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c r="DU568" s="1"/>
      <c r="DV568" s="1"/>
      <c r="DW568" s="1"/>
      <c r="DX568" s="1"/>
      <c r="DY568" s="1"/>
      <c r="DZ568" s="1"/>
      <c r="EA568" s="1"/>
      <c r="EB568" s="1"/>
      <c r="EC568" s="1"/>
      <c r="ED568" s="1"/>
      <c r="EE568" s="1"/>
    </row>
    <row r="569" spans="1:135" s="30" customFormat="1" ht="36" x14ac:dyDescent="0.25">
      <c r="A569" s="13">
        <v>6</v>
      </c>
      <c r="B569" s="16" t="s">
        <v>51</v>
      </c>
      <c r="C569" s="16" t="s">
        <v>856</v>
      </c>
      <c r="D569" s="21" t="s">
        <v>94</v>
      </c>
      <c r="E569" s="22" t="s">
        <v>95</v>
      </c>
      <c r="F569" s="27" t="s">
        <v>10</v>
      </c>
      <c r="G569" s="9">
        <v>3600000</v>
      </c>
      <c r="H569" s="9">
        <v>0</v>
      </c>
      <c r="I569" s="10">
        <f t="shared" si="125"/>
        <v>3600000</v>
      </c>
      <c r="J569" s="9">
        <v>2513272.1</v>
      </c>
      <c r="K569" s="9">
        <v>0</v>
      </c>
      <c r="L569" s="10">
        <f t="shared" si="126"/>
        <v>2513272.1</v>
      </c>
      <c r="M569" s="9"/>
      <c r="N569" s="9"/>
      <c r="O569" s="10"/>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c r="DU569" s="1"/>
      <c r="DV569" s="1"/>
      <c r="DW569" s="1"/>
      <c r="DX569" s="1"/>
      <c r="DY569" s="1"/>
      <c r="DZ569" s="1"/>
      <c r="EA569" s="1"/>
      <c r="EB569" s="1"/>
      <c r="EC569" s="1"/>
      <c r="ED569" s="1"/>
      <c r="EE569" s="1"/>
    </row>
    <row r="570" spans="1:135" s="30" customFormat="1" ht="36" x14ac:dyDescent="0.25">
      <c r="A570" s="13">
        <v>7</v>
      </c>
      <c r="B570" s="16" t="s">
        <v>51</v>
      </c>
      <c r="C570" s="16" t="s">
        <v>857</v>
      </c>
      <c r="D570" s="21" t="s">
        <v>96</v>
      </c>
      <c r="E570" s="22" t="s">
        <v>97</v>
      </c>
      <c r="F570" s="27" t="s">
        <v>10</v>
      </c>
      <c r="G570" s="9">
        <v>3600000</v>
      </c>
      <c r="H570" s="9">
        <v>0</v>
      </c>
      <c r="I570" s="10">
        <f t="shared" si="125"/>
        <v>3600000</v>
      </c>
      <c r="J570" s="9">
        <v>2513272.1</v>
      </c>
      <c r="K570" s="9">
        <v>0</v>
      </c>
      <c r="L570" s="10">
        <f t="shared" si="126"/>
        <v>2513272.1</v>
      </c>
      <c r="M570" s="9">
        <v>2500000</v>
      </c>
      <c r="N570" s="9">
        <v>0</v>
      </c>
      <c r="O570" s="10">
        <f t="shared" ref="O570:O576" si="127">+M570+N570</f>
        <v>2500000</v>
      </c>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c r="DV570" s="1"/>
      <c r="DW570" s="1"/>
      <c r="DX570" s="1"/>
      <c r="DY570" s="1"/>
      <c r="DZ570" s="1"/>
      <c r="EA570" s="1"/>
      <c r="EB570" s="1"/>
      <c r="EC570" s="1"/>
      <c r="ED570" s="1"/>
      <c r="EE570" s="1"/>
    </row>
    <row r="571" spans="1:135" s="30" customFormat="1" ht="36" x14ac:dyDescent="0.25">
      <c r="A571" s="13">
        <v>8</v>
      </c>
      <c r="B571" s="16" t="s">
        <v>51</v>
      </c>
      <c r="C571" s="16" t="s">
        <v>858</v>
      </c>
      <c r="D571" s="21" t="s">
        <v>98</v>
      </c>
      <c r="E571" s="22" t="s">
        <v>99</v>
      </c>
      <c r="F571" s="27" t="s">
        <v>10</v>
      </c>
      <c r="G571" s="9">
        <v>3600000</v>
      </c>
      <c r="H571" s="9">
        <v>0</v>
      </c>
      <c r="I571" s="10">
        <f t="shared" si="125"/>
        <v>3600000</v>
      </c>
      <c r="J571" s="9">
        <v>2513272.1</v>
      </c>
      <c r="K571" s="9">
        <v>0</v>
      </c>
      <c r="L571" s="10">
        <f t="shared" si="126"/>
        <v>2513272.1</v>
      </c>
      <c r="M571" s="9">
        <v>2500000</v>
      </c>
      <c r="N571" s="9">
        <v>0</v>
      </c>
      <c r="O571" s="10">
        <f t="shared" si="127"/>
        <v>2500000</v>
      </c>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c r="DU571" s="1"/>
      <c r="DV571" s="1"/>
      <c r="DW571" s="1"/>
      <c r="DX571" s="1"/>
      <c r="DY571" s="1"/>
      <c r="DZ571" s="1"/>
      <c r="EA571" s="1"/>
      <c r="EB571" s="1"/>
      <c r="EC571" s="1"/>
      <c r="ED571" s="1"/>
      <c r="EE571" s="1"/>
    </row>
    <row r="572" spans="1:135" s="30" customFormat="1" ht="45" x14ac:dyDescent="0.25">
      <c r="A572" s="13">
        <v>9</v>
      </c>
      <c r="B572" s="16" t="s">
        <v>51</v>
      </c>
      <c r="C572" s="16" t="s">
        <v>859</v>
      </c>
      <c r="D572" s="21" t="s">
        <v>100</v>
      </c>
      <c r="E572" s="22" t="s">
        <v>101</v>
      </c>
      <c r="F572" s="27" t="s">
        <v>10</v>
      </c>
      <c r="G572" s="9">
        <v>3600000</v>
      </c>
      <c r="H572" s="9">
        <v>0</v>
      </c>
      <c r="I572" s="10">
        <f t="shared" si="125"/>
        <v>3600000</v>
      </c>
      <c r="J572" s="9">
        <v>2513272.1</v>
      </c>
      <c r="K572" s="9">
        <v>0</v>
      </c>
      <c r="L572" s="10">
        <f t="shared" si="126"/>
        <v>2513272.1</v>
      </c>
      <c r="M572" s="9">
        <v>2500000</v>
      </c>
      <c r="N572" s="9">
        <v>0</v>
      </c>
      <c r="O572" s="10">
        <f t="shared" si="127"/>
        <v>2500000</v>
      </c>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c r="DU572" s="1"/>
      <c r="DV572" s="1"/>
      <c r="DW572" s="1"/>
      <c r="DX572" s="1"/>
      <c r="DY572" s="1"/>
      <c r="DZ572" s="1"/>
      <c r="EA572" s="1"/>
      <c r="EB572" s="1"/>
      <c r="EC572" s="1"/>
      <c r="ED572" s="1"/>
      <c r="EE572" s="1"/>
    </row>
    <row r="573" spans="1:135" s="30" customFormat="1" ht="36" x14ac:dyDescent="0.25">
      <c r="A573" s="13">
        <v>10</v>
      </c>
      <c r="B573" s="16" t="s">
        <v>51</v>
      </c>
      <c r="C573" s="16" t="s">
        <v>860</v>
      </c>
      <c r="D573" s="21" t="s">
        <v>102</v>
      </c>
      <c r="E573" s="22" t="s">
        <v>103</v>
      </c>
      <c r="F573" s="27" t="s">
        <v>10</v>
      </c>
      <c r="G573" s="9">
        <v>3600000</v>
      </c>
      <c r="H573" s="9">
        <v>0</v>
      </c>
      <c r="I573" s="10">
        <f t="shared" si="125"/>
        <v>3600000</v>
      </c>
      <c r="J573" s="9">
        <v>2513272.1</v>
      </c>
      <c r="K573" s="9">
        <v>0</v>
      </c>
      <c r="L573" s="10">
        <f t="shared" si="126"/>
        <v>2513272.1</v>
      </c>
      <c r="M573" s="9">
        <v>2500000</v>
      </c>
      <c r="N573" s="9">
        <v>0</v>
      </c>
      <c r="O573" s="10">
        <f t="shared" si="127"/>
        <v>2500000</v>
      </c>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c r="DU573" s="1"/>
      <c r="DV573" s="1"/>
      <c r="DW573" s="1"/>
      <c r="DX573" s="1"/>
      <c r="DY573" s="1"/>
      <c r="DZ573" s="1"/>
      <c r="EA573" s="1"/>
      <c r="EB573" s="1"/>
      <c r="EC573" s="1"/>
      <c r="ED573" s="1"/>
      <c r="EE573" s="1"/>
    </row>
    <row r="574" spans="1:135" s="30" customFormat="1" ht="45" x14ac:dyDescent="0.25">
      <c r="A574" s="13">
        <v>11</v>
      </c>
      <c r="B574" s="16" t="s">
        <v>51</v>
      </c>
      <c r="C574" s="16" t="s">
        <v>861</v>
      </c>
      <c r="D574" s="21" t="s">
        <v>104</v>
      </c>
      <c r="E574" s="22" t="s">
        <v>105</v>
      </c>
      <c r="F574" s="27" t="s">
        <v>10</v>
      </c>
      <c r="G574" s="9">
        <v>3600000</v>
      </c>
      <c r="H574" s="9">
        <v>0</v>
      </c>
      <c r="I574" s="10">
        <f t="shared" si="125"/>
        <v>3600000</v>
      </c>
      <c r="J574" s="9">
        <v>2513272.1</v>
      </c>
      <c r="K574" s="9">
        <v>0</v>
      </c>
      <c r="L574" s="10">
        <f t="shared" si="126"/>
        <v>2513272.1</v>
      </c>
      <c r="M574" s="9">
        <v>2500000</v>
      </c>
      <c r="N574" s="9">
        <v>0</v>
      </c>
      <c r="O574" s="10">
        <f t="shared" si="127"/>
        <v>2500000</v>
      </c>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c r="DU574" s="1"/>
      <c r="DV574" s="1"/>
      <c r="DW574" s="1"/>
      <c r="DX574" s="1"/>
      <c r="DY574" s="1"/>
      <c r="DZ574" s="1"/>
      <c r="EA574" s="1"/>
      <c r="EB574" s="1"/>
      <c r="EC574" s="1"/>
      <c r="ED574" s="1"/>
      <c r="EE574" s="1"/>
    </row>
    <row r="575" spans="1:135" s="30" customFormat="1" ht="36" x14ac:dyDescent="0.25">
      <c r="A575" s="13">
        <v>12</v>
      </c>
      <c r="B575" s="16" t="s">
        <v>51</v>
      </c>
      <c r="C575" s="16" t="s">
        <v>862</v>
      </c>
      <c r="D575" s="21" t="s">
        <v>106</v>
      </c>
      <c r="E575" s="22" t="s">
        <v>107</v>
      </c>
      <c r="F575" s="27" t="s">
        <v>10</v>
      </c>
      <c r="G575" s="9">
        <v>3600000</v>
      </c>
      <c r="H575" s="9">
        <v>0</v>
      </c>
      <c r="I575" s="10">
        <f t="shared" si="125"/>
        <v>3600000</v>
      </c>
      <c r="J575" s="9">
        <v>2513272.1</v>
      </c>
      <c r="K575" s="9">
        <v>0</v>
      </c>
      <c r="L575" s="10">
        <f t="shared" si="126"/>
        <v>2513272.1</v>
      </c>
      <c r="M575" s="9"/>
      <c r="N575" s="9"/>
      <c r="O575" s="10"/>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c r="DT575" s="1"/>
      <c r="DU575" s="1"/>
      <c r="DV575" s="1"/>
      <c r="DW575" s="1"/>
      <c r="DX575" s="1"/>
      <c r="DY575" s="1"/>
      <c r="DZ575" s="1"/>
      <c r="EA575" s="1"/>
      <c r="EB575" s="1"/>
      <c r="EC575" s="1"/>
      <c r="ED575" s="1"/>
      <c r="EE575" s="1"/>
    </row>
    <row r="576" spans="1:135" s="30" customFormat="1" ht="54" x14ac:dyDescent="0.25">
      <c r="A576" s="13">
        <v>13</v>
      </c>
      <c r="B576" s="16" t="s">
        <v>51</v>
      </c>
      <c r="C576" s="16" t="s">
        <v>863</v>
      </c>
      <c r="D576" s="21" t="s">
        <v>108</v>
      </c>
      <c r="E576" s="22" t="s">
        <v>109</v>
      </c>
      <c r="F576" s="27" t="s">
        <v>10</v>
      </c>
      <c r="G576" s="9">
        <v>3600000</v>
      </c>
      <c r="H576" s="9">
        <v>0</v>
      </c>
      <c r="I576" s="10">
        <f t="shared" si="125"/>
        <v>3600000</v>
      </c>
      <c r="J576" s="9">
        <v>2513272.1</v>
      </c>
      <c r="K576" s="9">
        <v>0</v>
      </c>
      <c r="L576" s="10">
        <f t="shared" si="126"/>
        <v>2513272.1</v>
      </c>
      <c r="M576" s="9"/>
      <c r="N576" s="9"/>
      <c r="O576" s="10"/>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c r="DT576" s="1"/>
      <c r="DU576" s="1"/>
      <c r="DV576" s="1"/>
      <c r="DW576" s="1"/>
      <c r="DX576" s="1"/>
      <c r="DY576" s="1"/>
      <c r="DZ576" s="1"/>
      <c r="EA576" s="1"/>
      <c r="EB576" s="1"/>
      <c r="EC576" s="1"/>
      <c r="ED576" s="1"/>
      <c r="EE576" s="1"/>
    </row>
    <row r="577" spans="1:15" ht="16.5" customHeight="1" x14ac:dyDescent="0.25">
      <c r="A577" s="61"/>
      <c r="B577" s="13"/>
      <c r="C577" s="13"/>
      <c r="D577" s="27"/>
      <c r="E577" s="27"/>
      <c r="F577" s="27"/>
      <c r="G577" s="65"/>
      <c r="H577" s="65"/>
      <c r="I577" s="66"/>
      <c r="J577" s="13"/>
      <c r="K577" s="13"/>
      <c r="L577" s="13"/>
      <c r="M577" s="13"/>
      <c r="N577" s="13"/>
      <c r="O577" s="13"/>
    </row>
  </sheetData>
  <mergeCells count="156">
    <mergeCell ref="B562:E562"/>
    <mergeCell ref="G562:I562"/>
    <mergeCell ref="J562:L562"/>
    <mergeCell ref="M562:O562"/>
    <mergeCell ref="M30:O30"/>
    <mergeCell ref="B37:E37"/>
    <mergeCell ref="G37:I37"/>
    <mergeCell ref="J37:L37"/>
    <mergeCell ref="B1:E1"/>
    <mergeCell ref="G1:I1"/>
    <mergeCell ref="B6:E6"/>
    <mergeCell ref="G6:I6"/>
    <mergeCell ref="J6:L6"/>
    <mergeCell ref="M6:O6"/>
    <mergeCell ref="B42:E42"/>
    <mergeCell ref="B46:E46"/>
    <mergeCell ref="G46:I46"/>
    <mergeCell ref="B50:E50"/>
    <mergeCell ref="G50:I50"/>
    <mergeCell ref="J50:L50"/>
    <mergeCell ref="B30:E30"/>
    <mergeCell ref="G30:I30"/>
    <mergeCell ref="J30:L30"/>
    <mergeCell ref="J81:L81"/>
    <mergeCell ref="B86:E86"/>
    <mergeCell ref="G86:I86"/>
    <mergeCell ref="B91:E91"/>
    <mergeCell ref="G91:I91"/>
    <mergeCell ref="B120:E120"/>
    <mergeCell ref="G120:I120"/>
    <mergeCell ref="J120:L120"/>
    <mergeCell ref="B57:E57"/>
    <mergeCell ref="G57:I57"/>
    <mergeCell ref="B63:E63"/>
    <mergeCell ref="G63:I63"/>
    <mergeCell ref="B74:E74"/>
    <mergeCell ref="B81:E81"/>
    <mergeCell ref="G81:I81"/>
    <mergeCell ref="B158:E158"/>
    <mergeCell ref="G158:I158"/>
    <mergeCell ref="B173:E173"/>
    <mergeCell ref="B177:E177"/>
    <mergeCell ref="G177:I177"/>
    <mergeCell ref="J177:L177"/>
    <mergeCell ref="G173:I173"/>
    <mergeCell ref="M120:O120"/>
    <mergeCell ref="P120:R120"/>
    <mergeCell ref="B138:E138"/>
    <mergeCell ref="G138:I138"/>
    <mergeCell ref="J138:L138"/>
    <mergeCell ref="M138:O138"/>
    <mergeCell ref="B209:E209"/>
    <mergeCell ref="G209:I209"/>
    <mergeCell ref="B214:E214"/>
    <mergeCell ref="G214:I214"/>
    <mergeCell ref="B220:E220"/>
    <mergeCell ref="G220:I220"/>
    <mergeCell ref="M177:O177"/>
    <mergeCell ref="B195:E195"/>
    <mergeCell ref="G195:I195"/>
    <mergeCell ref="J195:L195"/>
    <mergeCell ref="M195:O195"/>
    <mergeCell ref="B203:E203"/>
    <mergeCell ref="B251:E251"/>
    <mergeCell ref="G251:I251"/>
    <mergeCell ref="J251:L251"/>
    <mergeCell ref="B260:E260"/>
    <mergeCell ref="G260:I260"/>
    <mergeCell ref="J260:L260"/>
    <mergeCell ref="B225:E225"/>
    <mergeCell ref="G225:I225"/>
    <mergeCell ref="B233:E233"/>
    <mergeCell ref="B239:E239"/>
    <mergeCell ref="G239:I239"/>
    <mergeCell ref="J239:L239"/>
    <mergeCell ref="B319:E319"/>
    <mergeCell ref="B327:E327"/>
    <mergeCell ref="G327:I327"/>
    <mergeCell ref="J327:L327"/>
    <mergeCell ref="M327:O327"/>
    <mergeCell ref="P327:R327"/>
    <mergeCell ref="M260:O260"/>
    <mergeCell ref="P260:R260"/>
    <mergeCell ref="B306:E306"/>
    <mergeCell ref="G306:I306"/>
    <mergeCell ref="B310:E310"/>
    <mergeCell ref="G310:I310"/>
    <mergeCell ref="J310:L310"/>
    <mergeCell ref="J417:L417"/>
    <mergeCell ref="B422:E422"/>
    <mergeCell ref="G422:I422"/>
    <mergeCell ref="J422:L422"/>
    <mergeCell ref="S327:U327"/>
    <mergeCell ref="B343:E343"/>
    <mergeCell ref="G343:I343"/>
    <mergeCell ref="B352:E352"/>
    <mergeCell ref="G352:I352"/>
    <mergeCell ref="B356:E356"/>
    <mergeCell ref="G356:I356"/>
    <mergeCell ref="B426:E426"/>
    <mergeCell ref="G426:I426"/>
    <mergeCell ref="B440:E440"/>
    <mergeCell ref="B448:E448"/>
    <mergeCell ref="G448:I448"/>
    <mergeCell ref="B452:E452"/>
    <mergeCell ref="G452:I452"/>
    <mergeCell ref="B409:E409"/>
    <mergeCell ref="G409:I409"/>
    <mergeCell ref="B417:E417"/>
    <mergeCell ref="G417:I417"/>
    <mergeCell ref="B489:E489"/>
    <mergeCell ref="G489:I489"/>
    <mergeCell ref="J452:L452"/>
    <mergeCell ref="M452:O452"/>
    <mergeCell ref="B462:E462"/>
    <mergeCell ref="G462:I462"/>
    <mergeCell ref="J462:L462"/>
    <mergeCell ref="B466:E466"/>
    <mergeCell ref="G466:I466"/>
    <mergeCell ref="J543:L543"/>
    <mergeCell ref="J352:L352"/>
    <mergeCell ref="B553:E553"/>
    <mergeCell ref="G553:I553"/>
    <mergeCell ref="J553:L553"/>
    <mergeCell ref="B557:E557"/>
    <mergeCell ref="G557:I557"/>
    <mergeCell ref="J557:L557"/>
    <mergeCell ref="B507:E507"/>
    <mergeCell ref="G507:I507"/>
    <mergeCell ref="B543:E543"/>
    <mergeCell ref="G543:I543"/>
    <mergeCell ref="B547:E547"/>
    <mergeCell ref="G547:I547"/>
    <mergeCell ref="J489:L489"/>
    <mergeCell ref="B494:E494"/>
    <mergeCell ref="G494:I494"/>
    <mergeCell ref="J494:L494"/>
    <mergeCell ref="B502:E502"/>
    <mergeCell ref="G502:I502"/>
    <mergeCell ref="B471:E471"/>
    <mergeCell ref="G471:I471"/>
    <mergeCell ref="B480:E480"/>
    <mergeCell ref="B485:E485"/>
    <mergeCell ref="S195:U195"/>
    <mergeCell ref="M310:O310"/>
    <mergeCell ref="S260:U260"/>
    <mergeCell ref="V260:X260"/>
    <mergeCell ref="Y260:AA260"/>
    <mergeCell ref="M251:O251"/>
    <mergeCell ref="M557:O557"/>
    <mergeCell ref="M37:O37"/>
    <mergeCell ref="P138:R138"/>
    <mergeCell ref="P195:R195"/>
    <mergeCell ref="P489:R489"/>
    <mergeCell ref="M489:O489"/>
    <mergeCell ref="S120:U120"/>
  </mergeCells>
  <conditionalFormatting sqref="D402:E407">
    <cfRule type="expression" dxfId="5" priority="1">
      <formula>#REF!="G"</formula>
    </cfRule>
    <cfRule type="expression" dxfId="4" priority="2">
      <formula>#REF!="R"</formula>
    </cfRule>
    <cfRule type="expression" dxfId="3" priority="3">
      <formula>#REF!="Y"</formula>
    </cfRule>
  </conditionalFormatting>
  <dataValidations count="2">
    <dataValidation type="whole" allowBlank="1" showInputMessage="1" showErrorMessage="1" promptTitle="Código UNSPSC" prompt="Ingrese Código del  Bien y/o Servicio a Adquirir, previamente validado en el catálogo de Bienes del SECOP II. (Si es una adquisición recurrente validar información del último proceso adelantado)" sqref="C473:C475 C482:C483 C487">
      <formula1>1</formula1>
      <formula2>100000000000</formula2>
    </dataValidation>
    <dataValidation type="whole" allowBlank="1" showInputMessage="1" showErrorMessage="1" promptTitle="Código Interno" prompt="Ingrese Código Interno del Bien y/o Servicio a Adquirir (validado previamente con la Unidad de Compras (Almacenes N°1, N°6 según sea el caso)." sqref="B474:B475 B419:B420">
      <formula1>1</formula1>
      <formula2>1000000000000000</formula2>
    </dataValidation>
  </dataValidations>
  <pageMargins left="0.7" right="0.7" top="0.75" bottom="0.75" header="0.3" footer="0.3"/>
  <pageSetup paperSize="14" orientation="landscape" r:id="rId1"/>
  <drawing r:id="rId2"/>
  <legacyDrawing r:id="rId3"/>
  <oleObjects>
    <mc:AlternateContent xmlns:mc="http://schemas.openxmlformats.org/markup-compatibility/2006">
      <mc:Choice Requires="x14">
        <oleObject progId="PBrush" shapeId="9217" r:id="rId4">
          <objectPr defaultSize="0" autoPict="0" r:id="rId5">
            <anchor moveWithCells="1" sizeWithCells="1">
              <from>
                <xdr:col>0</xdr:col>
                <xdr:colOff>0</xdr:colOff>
                <xdr:row>0</xdr:row>
                <xdr:rowOff>0</xdr:rowOff>
              </from>
              <to>
                <xdr:col>0</xdr:col>
                <xdr:colOff>0</xdr:colOff>
                <xdr:row>0</xdr:row>
                <xdr:rowOff>0</xdr:rowOff>
              </to>
            </anchor>
          </objectPr>
        </oleObject>
      </mc:Choice>
      <mc:Fallback>
        <oleObject progId="PBrush" shapeId="9217"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249977111117893"/>
  </sheetPr>
  <dimension ref="A1:J578"/>
  <sheetViews>
    <sheetView tabSelected="1" zoomScaleNormal="100" workbookViewId="0">
      <selection activeCell="E8" sqref="E8"/>
    </sheetView>
  </sheetViews>
  <sheetFormatPr baseColWidth="10" defaultColWidth="11.42578125" defaultRowHeight="9" x14ac:dyDescent="0.25"/>
  <cols>
    <col min="1" max="1" width="12.28515625" style="1" customWidth="1"/>
    <col min="2" max="2" width="12" style="1" customWidth="1"/>
    <col min="3" max="3" width="9.5703125" style="1" customWidth="1"/>
    <col min="4" max="4" width="22.85546875" style="30" customWidth="1"/>
    <col min="5" max="5" width="59" style="30" customWidth="1"/>
    <col min="6" max="6" width="24.7109375" style="30" bestFit="1" customWidth="1"/>
    <col min="7" max="7" width="12.7109375" style="58" bestFit="1" customWidth="1"/>
    <col min="8" max="8" width="8.42578125" style="59" bestFit="1" customWidth="1"/>
    <col min="9" max="9" width="13" style="60" customWidth="1"/>
    <col min="10" max="16384" width="11.42578125" style="1"/>
  </cols>
  <sheetData>
    <row r="1" spans="1:9" s="2" customFormat="1" ht="25.5" customHeight="1" x14ac:dyDescent="0.25">
      <c r="A1" s="20" t="s">
        <v>0</v>
      </c>
      <c r="B1" s="114" t="s">
        <v>28</v>
      </c>
      <c r="C1" s="114"/>
      <c r="D1" s="114"/>
      <c r="E1" s="114"/>
      <c r="F1" s="69" t="s">
        <v>29</v>
      </c>
      <c r="G1" s="115" t="s">
        <v>1</v>
      </c>
      <c r="H1" s="115"/>
      <c r="I1" s="115"/>
    </row>
    <row r="2" spans="1:9" s="2" customFormat="1" ht="27" x14ac:dyDescent="0.25">
      <c r="A2" s="3" t="s">
        <v>2</v>
      </c>
      <c r="B2" s="3" t="s">
        <v>3</v>
      </c>
      <c r="C2" s="4" t="s">
        <v>824</v>
      </c>
      <c r="D2" s="4" t="s">
        <v>4</v>
      </c>
      <c r="E2" s="4" t="s">
        <v>5</v>
      </c>
      <c r="F2" s="4" t="s">
        <v>6</v>
      </c>
      <c r="G2" s="5" t="s">
        <v>7</v>
      </c>
      <c r="H2" s="5" t="s">
        <v>8</v>
      </c>
      <c r="I2" s="5" t="s">
        <v>9</v>
      </c>
    </row>
    <row r="3" spans="1:9" s="2" customFormat="1" ht="27" x14ac:dyDescent="0.25">
      <c r="A3" s="13">
        <v>1</v>
      </c>
      <c r="B3" s="11">
        <v>1196490949</v>
      </c>
      <c r="C3" s="12" t="s">
        <v>825</v>
      </c>
      <c r="D3" s="14" t="s">
        <v>30</v>
      </c>
      <c r="E3" s="12" t="s">
        <v>31</v>
      </c>
      <c r="F3" s="8" t="s">
        <v>10</v>
      </c>
      <c r="G3" s="9">
        <v>359813</v>
      </c>
      <c r="H3" s="9">
        <f>ROUND(G3*0.19,0)</f>
        <v>68364</v>
      </c>
      <c r="I3" s="9">
        <f>G3+H3</f>
        <v>428177</v>
      </c>
    </row>
    <row r="4" spans="1:9" s="2" customFormat="1" ht="18" x14ac:dyDescent="0.25">
      <c r="A4" s="13">
        <v>2</v>
      </c>
      <c r="B4" s="11">
        <v>1196490973</v>
      </c>
      <c r="C4" s="12">
        <v>42291613</v>
      </c>
      <c r="D4" s="14" t="s">
        <v>32</v>
      </c>
      <c r="E4" s="12" t="s">
        <v>33</v>
      </c>
      <c r="F4" s="8" t="s">
        <v>10</v>
      </c>
      <c r="G4" s="29">
        <v>150000</v>
      </c>
      <c r="H4" s="9">
        <f>ROUND(G4*0.19,0)</f>
        <v>28500</v>
      </c>
      <c r="I4" s="9">
        <f>G4+H4</f>
        <v>178500</v>
      </c>
    </row>
    <row r="5" spans="1:9" s="2" customFormat="1" ht="20.25" customHeight="1" x14ac:dyDescent="0.25">
      <c r="A5" s="61" t="s">
        <v>969</v>
      </c>
      <c r="B5" s="13"/>
      <c r="C5" s="13"/>
      <c r="D5" s="27"/>
      <c r="E5" s="27"/>
      <c r="F5" s="27"/>
      <c r="G5" s="65"/>
      <c r="H5" s="65"/>
      <c r="I5" s="66">
        <f>SUM(I3:I4)</f>
        <v>606677</v>
      </c>
    </row>
    <row r="6" spans="1:9" s="2" customFormat="1" ht="12.75" customHeight="1" x14ac:dyDescent="0.25">
      <c r="A6" s="20" t="s">
        <v>12</v>
      </c>
      <c r="B6" s="114" t="s">
        <v>1145</v>
      </c>
      <c r="C6" s="114"/>
      <c r="D6" s="114"/>
      <c r="E6" s="114"/>
      <c r="F6" s="69" t="s">
        <v>35</v>
      </c>
      <c r="G6" s="115" t="s">
        <v>1</v>
      </c>
      <c r="H6" s="115"/>
      <c r="I6" s="115"/>
    </row>
    <row r="7" spans="1:9" s="2" customFormat="1" ht="27" x14ac:dyDescent="0.25">
      <c r="A7" s="3" t="s">
        <v>2</v>
      </c>
      <c r="B7" s="3" t="s">
        <v>3</v>
      </c>
      <c r="C7" s="3" t="s">
        <v>824</v>
      </c>
      <c r="D7" s="4" t="s">
        <v>4</v>
      </c>
      <c r="E7" s="4" t="s">
        <v>5</v>
      </c>
      <c r="F7" s="4" t="s">
        <v>6</v>
      </c>
      <c r="G7" s="5" t="s">
        <v>7</v>
      </c>
      <c r="H7" s="5" t="s">
        <v>8</v>
      </c>
      <c r="I7" s="5" t="s">
        <v>9</v>
      </c>
    </row>
    <row r="8" spans="1:9" s="2" customFormat="1" ht="54" x14ac:dyDescent="0.25">
      <c r="A8" s="13">
        <v>1</v>
      </c>
      <c r="B8" s="11">
        <v>1196420011</v>
      </c>
      <c r="C8" s="12" t="s">
        <v>830</v>
      </c>
      <c r="D8" s="17" t="s">
        <v>44</v>
      </c>
      <c r="E8" s="18" t="s">
        <v>45</v>
      </c>
      <c r="F8" s="8" t="s">
        <v>10</v>
      </c>
      <c r="G8" s="9">
        <v>5654862.2249999996</v>
      </c>
      <c r="H8" s="9">
        <v>0</v>
      </c>
      <c r="I8" s="10">
        <f t="shared" ref="I8:I28" si="0">+G8+H8</f>
        <v>5654862.2249999996</v>
      </c>
    </row>
    <row r="9" spans="1:9" s="2" customFormat="1" ht="54" x14ac:dyDescent="0.25">
      <c r="A9" s="13">
        <v>2</v>
      </c>
      <c r="B9" s="27">
        <v>1196420171</v>
      </c>
      <c r="C9" s="12" t="s">
        <v>831</v>
      </c>
      <c r="D9" s="17" t="s">
        <v>46</v>
      </c>
      <c r="E9" s="18" t="s">
        <v>47</v>
      </c>
      <c r="F9" s="8" t="s">
        <v>10</v>
      </c>
      <c r="G9" s="9">
        <v>5654862.2249999996</v>
      </c>
      <c r="H9" s="9">
        <v>0</v>
      </c>
      <c r="I9" s="10">
        <f t="shared" si="0"/>
        <v>5654862.2249999996</v>
      </c>
    </row>
    <row r="10" spans="1:9" s="2" customFormat="1" ht="54" x14ac:dyDescent="0.25">
      <c r="A10" s="13">
        <v>3</v>
      </c>
      <c r="B10" s="27">
        <v>1196420172</v>
      </c>
      <c r="C10" s="12" t="s">
        <v>832</v>
      </c>
      <c r="D10" s="17" t="s">
        <v>48</v>
      </c>
      <c r="E10" s="18" t="s">
        <v>49</v>
      </c>
      <c r="F10" s="8" t="s">
        <v>10</v>
      </c>
      <c r="G10" s="9">
        <v>5654862.2249999996</v>
      </c>
      <c r="H10" s="9">
        <v>0</v>
      </c>
      <c r="I10" s="10">
        <f t="shared" si="0"/>
        <v>5654862.2249999996</v>
      </c>
    </row>
    <row r="11" spans="1:9" s="2" customFormat="1" ht="54" x14ac:dyDescent="0.25">
      <c r="A11" s="13">
        <v>4</v>
      </c>
      <c r="B11" s="27">
        <v>1196420173</v>
      </c>
      <c r="C11" s="12" t="s">
        <v>833</v>
      </c>
      <c r="D11" s="17" t="s">
        <v>50</v>
      </c>
      <c r="E11" s="18" t="s">
        <v>876</v>
      </c>
      <c r="F11" s="8" t="s">
        <v>10</v>
      </c>
      <c r="G11" s="9">
        <v>5654862.2249999996</v>
      </c>
      <c r="H11" s="9">
        <v>0</v>
      </c>
      <c r="I11" s="10">
        <f t="shared" si="0"/>
        <v>5654862.2249999996</v>
      </c>
    </row>
    <row r="12" spans="1:9" s="2" customFormat="1" ht="54" x14ac:dyDescent="0.25">
      <c r="A12" s="13">
        <v>5</v>
      </c>
      <c r="B12" s="16" t="s">
        <v>51</v>
      </c>
      <c r="C12" s="12" t="s">
        <v>834</v>
      </c>
      <c r="D12" s="21" t="s">
        <v>52</v>
      </c>
      <c r="E12" s="22" t="s">
        <v>53</v>
      </c>
      <c r="F12" s="8" t="s">
        <v>10</v>
      </c>
      <c r="G12" s="9">
        <v>5654862.2249999996</v>
      </c>
      <c r="H12" s="9">
        <v>0</v>
      </c>
      <c r="I12" s="10">
        <f t="shared" si="0"/>
        <v>5654862.2249999996</v>
      </c>
    </row>
    <row r="13" spans="1:9" ht="36" x14ac:dyDescent="0.25">
      <c r="A13" s="13">
        <v>6</v>
      </c>
      <c r="B13" s="27">
        <v>1196420162</v>
      </c>
      <c r="C13" s="12" t="s">
        <v>835</v>
      </c>
      <c r="D13" s="17" t="s">
        <v>54</v>
      </c>
      <c r="E13" s="18" t="s">
        <v>55</v>
      </c>
      <c r="F13" s="8" t="s">
        <v>10</v>
      </c>
      <c r="G13" s="9">
        <v>4429642.0762499999</v>
      </c>
      <c r="H13" s="9">
        <v>0</v>
      </c>
      <c r="I13" s="10">
        <f t="shared" si="0"/>
        <v>4429642.0762499999</v>
      </c>
    </row>
    <row r="14" spans="1:9" s="2" customFormat="1" ht="36" x14ac:dyDescent="0.25">
      <c r="A14" s="13">
        <v>7</v>
      </c>
      <c r="B14" s="27">
        <v>1196420025</v>
      </c>
      <c r="C14" s="12" t="s">
        <v>836</v>
      </c>
      <c r="D14" s="17" t="s">
        <v>56</v>
      </c>
      <c r="E14" s="18" t="s">
        <v>57</v>
      </c>
      <c r="F14" s="8" t="s">
        <v>10</v>
      </c>
      <c r="G14" s="9">
        <v>4429642.0762499999</v>
      </c>
      <c r="H14" s="9">
        <v>0</v>
      </c>
      <c r="I14" s="10">
        <f t="shared" si="0"/>
        <v>4429642.0762499999</v>
      </c>
    </row>
    <row r="15" spans="1:9" s="2" customFormat="1" ht="36" x14ac:dyDescent="0.25">
      <c r="A15" s="13">
        <v>8</v>
      </c>
      <c r="B15" s="27">
        <v>1196420163</v>
      </c>
      <c r="C15" s="12" t="s">
        <v>837</v>
      </c>
      <c r="D15" s="17" t="s">
        <v>58</v>
      </c>
      <c r="E15" s="18" t="s">
        <v>59</v>
      </c>
      <c r="F15" s="8" t="s">
        <v>10</v>
      </c>
      <c r="G15" s="9">
        <v>4429642.0762499999</v>
      </c>
      <c r="H15" s="9">
        <v>0</v>
      </c>
      <c r="I15" s="10">
        <f t="shared" si="0"/>
        <v>4429642.0762499999</v>
      </c>
    </row>
    <row r="16" spans="1:9" s="2" customFormat="1" ht="36" x14ac:dyDescent="0.25">
      <c r="A16" s="13">
        <v>9</v>
      </c>
      <c r="B16" s="27">
        <v>1196420164</v>
      </c>
      <c r="C16" s="12" t="s">
        <v>838</v>
      </c>
      <c r="D16" s="17" t="s">
        <v>60</v>
      </c>
      <c r="E16" s="18" t="s">
        <v>61</v>
      </c>
      <c r="F16" s="8" t="s">
        <v>10</v>
      </c>
      <c r="G16" s="9">
        <v>4429642.0762499999</v>
      </c>
      <c r="H16" s="9">
        <v>0</v>
      </c>
      <c r="I16" s="10">
        <f t="shared" si="0"/>
        <v>4429642.0762499999</v>
      </c>
    </row>
    <row r="17" spans="1:9" ht="36" x14ac:dyDescent="0.25">
      <c r="A17" s="13">
        <v>10</v>
      </c>
      <c r="B17" s="27">
        <v>1196420134</v>
      </c>
      <c r="C17" s="12" t="s">
        <v>839</v>
      </c>
      <c r="D17" s="17" t="s">
        <v>62</v>
      </c>
      <c r="E17" s="18" t="s">
        <v>63</v>
      </c>
      <c r="F17" s="8" t="s">
        <v>10</v>
      </c>
      <c r="G17" s="9">
        <v>4429642.0762499999</v>
      </c>
      <c r="H17" s="9">
        <v>0</v>
      </c>
      <c r="I17" s="10">
        <f t="shared" si="0"/>
        <v>4429642.0762499999</v>
      </c>
    </row>
    <row r="18" spans="1:9" s="2" customFormat="1" ht="36" x14ac:dyDescent="0.25">
      <c r="A18" s="13">
        <v>11</v>
      </c>
      <c r="B18" s="16" t="s">
        <v>51</v>
      </c>
      <c r="C18" s="16" t="s">
        <v>840</v>
      </c>
      <c r="D18" s="17" t="s">
        <v>64</v>
      </c>
      <c r="E18" s="18" t="s">
        <v>65</v>
      </c>
      <c r="F18" s="8" t="s">
        <v>10</v>
      </c>
      <c r="G18" s="9">
        <v>4429642.0762499999</v>
      </c>
      <c r="H18" s="9">
        <v>0</v>
      </c>
      <c r="I18" s="10">
        <f t="shared" si="0"/>
        <v>4429642.0762499999</v>
      </c>
    </row>
    <row r="19" spans="1:9" s="2" customFormat="1" ht="36" x14ac:dyDescent="0.25">
      <c r="A19" s="13">
        <v>12</v>
      </c>
      <c r="B19" s="16" t="s">
        <v>51</v>
      </c>
      <c r="C19" s="16" t="s">
        <v>841</v>
      </c>
      <c r="D19" s="17" t="s">
        <v>66</v>
      </c>
      <c r="E19" s="18" t="s">
        <v>63</v>
      </c>
      <c r="F19" s="8" t="s">
        <v>10</v>
      </c>
      <c r="G19" s="9">
        <v>4429642.0762499999</v>
      </c>
      <c r="H19" s="9">
        <v>0</v>
      </c>
      <c r="I19" s="10">
        <f t="shared" si="0"/>
        <v>4429642.0762499999</v>
      </c>
    </row>
    <row r="20" spans="1:9" s="2" customFormat="1" ht="36" x14ac:dyDescent="0.25">
      <c r="A20" s="13">
        <v>13</v>
      </c>
      <c r="B20" s="27">
        <v>1196420010</v>
      </c>
      <c r="C20" s="12" t="s">
        <v>846</v>
      </c>
      <c r="D20" s="17" t="s">
        <v>75</v>
      </c>
      <c r="E20" s="18" t="s">
        <v>76</v>
      </c>
      <c r="F20" s="8" t="s">
        <v>10</v>
      </c>
      <c r="G20" s="9">
        <v>4429642.0762499999</v>
      </c>
      <c r="H20" s="9">
        <v>0</v>
      </c>
      <c r="I20" s="10">
        <f t="shared" si="0"/>
        <v>4429642.0762499999</v>
      </c>
    </row>
    <row r="21" spans="1:9" s="2" customFormat="1" ht="27" x14ac:dyDescent="0.25">
      <c r="A21" s="13">
        <v>14</v>
      </c>
      <c r="B21" s="27">
        <v>1196420136</v>
      </c>
      <c r="C21" s="12" t="s">
        <v>847</v>
      </c>
      <c r="D21" s="17" t="s">
        <v>77</v>
      </c>
      <c r="E21" s="18" t="s">
        <v>78</v>
      </c>
      <c r="F21" s="8" t="s">
        <v>10</v>
      </c>
      <c r="G21" s="9">
        <v>4429642.0762499999</v>
      </c>
      <c r="H21" s="9">
        <v>0</v>
      </c>
      <c r="I21" s="10">
        <f t="shared" si="0"/>
        <v>4429642.0762499999</v>
      </c>
    </row>
    <row r="22" spans="1:9" s="2" customFormat="1" ht="27" x14ac:dyDescent="0.25">
      <c r="A22" s="13">
        <v>15</v>
      </c>
      <c r="B22" s="27">
        <v>1196420137</v>
      </c>
      <c r="C22" s="12" t="s">
        <v>848</v>
      </c>
      <c r="D22" s="17" t="s">
        <v>79</v>
      </c>
      <c r="E22" s="18" t="s">
        <v>80</v>
      </c>
      <c r="F22" s="8" t="s">
        <v>10</v>
      </c>
      <c r="G22" s="9">
        <v>4429642.0762499999</v>
      </c>
      <c r="H22" s="9">
        <v>0</v>
      </c>
      <c r="I22" s="10">
        <f t="shared" si="0"/>
        <v>4429642.0762499999</v>
      </c>
    </row>
    <row r="23" spans="1:9" s="2" customFormat="1" ht="45" x14ac:dyDescent="0.25">
      <c r="A23" s="13">
        <v>16</v>
      </c>
      <c r="B23" s="27">
        <v>1196420138</v>
      </c>
      <c r="C23" s="12" t="s">
        <v>849</v>
      </c>
      <c r="D23" s="17" t="s">
        <v>81</v>
      </c>
      <c r="E23" s="18" t="s">
        <v>82</v>
      </c>
      <c r="F23" s="8" t="s">
        <v>10</v>
      </c>
      <c r="G23" s="9">
        <v>4429642.0762499999</v>
      </c>
      <c r="H23" s="9">
        <v>0</v>
      </c>
      <c r="I23" s="10">
        <f t="shared" si="0"/>
        <v>4429642.0762499999</v>
      </c>
    </row>
    <row r="24" spans="1:9" s="2" customFormat="1" ht="27" x14ac:dyDescent="0.25">
      <c r="A24" s="13">
        <v>17</v>
      </c>
      <c r="B24" s="27">
        <v>1196420180</v>
      </c>
      <c r="C24" s="12" t="s">
        <v>850</v>
      </c>
      <c r="D24" s="17" t="s">
        <v>83</v>
      </c>
      <c r="E24" s="18" t="s">
        <v>84</v>
      </c>
      <c r="F24" s="8" t="s">
        <v>10</v>
      </c>
      <c r="G24" s="9">
        <v>4429642.0762499999</v>
      </c>
      <c r="H24" s="9">
        <v>0</v>
      </c>
      <c r="I24" s="10">
        <f t="shared" si="0"/>
        <v>4429642.0762499999</v>
      </c>
    </row>
    <row r="25" spans="1:9" s="2" customFormat="1" ht="27" x14ac:dyDescent="0.25">
      <c r="A25" s="13">
        <v>18</v>
      </c>
      <c r="B25" s="16" t="s">
        <v>51</v>
      </c>
      <c r="C25" s="16" t="s">
        <v>851</v>
      </c>
      <c r="D25" s="17" t="s">
        <v>85</v>
      </c>
      <c r="E25" s="18" t="s">
        <v>86</v>
      </c>
      <c r="F25" s="8" t="s">
        <v>10</v>
      </c>
      <c r="G25" s="9">
        <v>4429642.0762499999</v>
      </c>
      <c r="H25" s="9">
        <v>0</v>
      </c>
      <c r="I25" s="10">
        <f t="shared" si="0"/>
        <v>4429642.0762499999</v>
      </c>
    </row>
    <row r="26" spans="1:9" s="2" customFormat="1" ht="27" x14ac:dyDescent="0.25">
      <c r="A26" s="13">
        <v>19</v>
      </c>
      <c r="B26" s="16" t="s">
        <v>51</v>
      </c>
      <c r="C26" s="16" t="s">
        <v>852</v>
      </c>
      <c r="D26" s="17" t="s">
        <v>87</v>
      </c>
      <c r="E26" s="18" t="s">
        <v>88</v>
      </c>
      <c r="F26" s="8" t="s">
        <v>10</v>
      </c>
      <c r="G26" s="9">
        <v>4429642.0762499999</v>
      </c>
      <c r="H26" s="9">
        <v>0</v>
      </c>
      <c r="I26" s="10">
        <f t="shared" si="0"/>
        <v>4429642.0762499999</v>
      </c>
    </row>
    <row r="27" spans="1:9" s="2" customFormat="1" ht="27" x14ac:dyDescent="0.25">
      <c r="A27" s="13">
        <v>20</v>
      </c>
      <c r="B27" s="16" t="s">
        <v>51</v>
      </c>
      <c r="C27" s="16" t="s">
        <v>853</v>
      </c>
      <c r="D27" s="17" t="s">
        <v>89</v>
      </c>
      <c r="E27" s="18" t="s">
        <v>90</v>
      </c>
      <c r="F27" s="8" t="s">
        <v>10</v>
      </c>
      <c r="G27" s="9">
        <v>4429642.0762499999</v>
      </c>
      <c r="H27" s="9">
        <v>0</v>
      </c>
      <c r="I27" s="10">
        <f t="shared" si="0"/>
        <v>4429642.0762499999</v>
      </c>
    </row>
    <row r="28" spans="1:9" s="2" customFormat="1" ht="36" x14ac:dyDescent="0.25">
      <c r="A28" s="13">
        <v>21</v>
      </c>
      <c r="B28" s="16" t="s">
        <v>51</v>
      </c>
      <c r="C28" s="16" t="s">
        <v>854</v>
      </c>
      <c r="D28" s="17" t="s">
        <v>83</v>
      </c>
      <c r="E28" s="18" t="s">
        <v>91</v>
      </c>
      <c r="F28" s="8" t="s">
        <v>10</v>
      </c>
      <c r="G28" s="9">
        <v>4429642.0762499999</v>
      </c>
      <c r="H28" s="9">
        <v>0</v>
      </c>
      <c r="I28" s="10">
        <f t="shared" si="0"/>
        <v>4429642.0762499999</v>
      </c>
    </row>
    <row r="29" spans="1:9" s="2" customFormat="1" ht="20.25" customHeight="1" x14ac:dyDescent="0.25">
      <c r="A29" s="61" t="s">
        <v>970</v>
      </c>
      <c r="B29" s="13"/>
      <c r="C29" s="13"/>
      <c r="D29" s="27"/>
      <c r="E29" s="27"/>
      <c r="F29" s="27"/>
      <c r="G29" s="65"/>
      <c r="H29" s="65"/>
      <c r="I29" s="66">
        <f>SUM(I8:I28)</f>
        <v>99148584.345000029</v>
      </c>
    </row>
    <row r="30" spans="1:9" s="2" customFormat="1" ht="12.75" customHeight="1" x14ac:dyDescent="0.25">
      <c r="A30" s="20" t="s">
        <v>14</v>
      </c>
      <c r="B30" s="114" t="s">
        <v>924</v>
      </c>
      <c r="C30" s="114"/>
      <c r="D30" s="114"/>
      <c r="E30" s="114"/>
      <c r="F30" s="69" t="s">
        <v>35</v>
      </c>
      <c r="G30" s="115" t="s">
        <v>1</v>
      </c>
      <c r="H30" s="115"/>
      <c r="I30" s="115"/>
    </row>
    <row r="31" spans="1:9" s="2" customFormat="1" ht="27" x14ac:dyDescent="0.25">
      <c r="A31" s="3" t="s">
        <v>2</v>
      </c>
      <c r="B31" s="3" t="s">
        <v>3</v>
      </c>
      <c r="C31" s="3" t="s">
        <v>824</v>
      </c>
      <c r="D31" s="4" t="s">
        <v>4</v>
      </c>
      <c r="E31" s="4" t="s">
        <v>5</v>
      </c>
      <c r="F31" s="4" t="s">
        <v>6</v>
      </c>
      <c r="G31" s="5" t="s">
        <v>7</v>
      </c>
      <c r="H31" s="5" t="s">
        <v>8</v>
      </c>
      <c r="I31" s="5" t="s">
        <v>9</v>
      </c>
    </row>
    <row r="32" spans="1:9" s="2" customFormat="1" ht="36" x14ac:dyDescent="0.25">
      <c r="A32" s="13">
        <v>1</v>
      </c>
      <c r="B32" s="27">
        <v>1196420052</v>
      </c>
      <c r="C32" s="16" t="s">
        <v>842</v>
      </c>
      <c r="D32" s="17" t="s">
        <v>67</v>
      </c>
      <c r="E32" s="18" t="s">
        <v>68</v>
      </c>
      <c r="F32" s="8" t="s">
        <v>10</v>
      </c>
      <c r="G32" s="9">
        <v>3400000</v>
      </c>
      <c r="H32" s="9">
        <v>0</v>
      </c>
      <c r="I32" s="10">
        <f t="shared" ref="I32:I35" si="1">+G32+H32</f>
        <v>3400000</v>
      </c>
    </row>
    <row r="33" spans="1:9" s="2" customFormat="1" ht="36" x14ac:dyDescent="0.25">
      <c r="A33" s="13">
        <v>2</v>
      </c>
      <c r="B33" s="27">
        <v>1196420053</v>
      </c>
      <c r="C33" s="16" t="s">
        <v>843</v>
      </c>
      <c r="D33" s="17" t="s">
        <v>69</v>
      </c>
      <c r="E33" s="18" t="s">
        <v>70</v>
      </c>
      <c r="F33" s="8" t="s">
        <v>10</v>
      </c>
      <c r="G33" s="9">
        <v>3400000</v>
      </c>
      <c r="H33" s="9">
        <v>0</v>
      </c>
      <c r="I33" s="10">
        <f t="shared" si="1"/>
        <v>3400000</v>
      </c>
    </row>
    <row r="34" spans="1:9" s="2" customFormat="1" ht="36" x14ac:dyDescent="0.25">
      <c r="A34" s="13">
        <v>3</v>
      </c>
      <c r="B34" s="27">
        <v>1196420054</v>
      </c>
      <c r="C34" s="16" t="s">
        <v>844</v>
      </c>
      <c r="D34" s="17" t="s">
        <v>71</v>
      </c>
      <c r="E34" s="18" t="s">
        <v>72</v>
      </c>
      <c r="F34" s="8" t="s">
        <v>10</v>
      </c>
      <c r="G34" s="9">
        <v>3400000</v>
      </c>
      <c r="H34" s="9">
        <v>0</v>
      </c>
      <c r="I34" s="10">
        <f t="shared" si="1"/>
        <v>3400000</v>
      </c>
    </row>
    <row r="35" spans="1:9" s="2" customFormat="1" ht="36" x14ac:dyDescent="0.25">
      <c r="A35" s="13">
        <v>4</v>
      </c>
      <c r="B35" s="27">
        <v>1196420057</v>
      </c>
      <c r="C35" s="16" t="s">
        <v>845</v>
      </c>
      <c r="D35" s="17" t="s">
        <v>73</v>
      </c>
      <c r="E35" s="18" t="s">
        <v>74</v>
      </c>
      <c r="F35" s="8" t="s">
        <v>10</v>
      </c>
      <c r="G35" s="9">
        <v>3400000</v>
      </c>
      <c r="H35" s="9">
        <v>0</v>
      </c>
      <c r="I35" s="10">
        <f t="shared" si="1"/>
        <v>3400000</v>
      </c>
    </row>
    <row r="36" spans="1:9" s="2" customFormat="1" x14ac:dyDescent="0.25">
      <c r="A36" s="61" t="s">
        <v>971</v>
      </c>
      <c r="B36" s="13"/>
      <c r="C36" s="13"/>
      <c r="D36" s="27"/>
      <c r="E36" s="27"/>
      <c r="F36" s="27"/>
      <c r="G36" s="65"/>
      <c r="H36" s="65"/>
      <c r="I36" s="66">
        <f>SUM(I32:I35)</f>
        <v>13600000</v>
      </c>
    </row>
    <row r="37" spans="1:9" s="30" customFormat="1" ht="21" customHeight="1" x14ac:dyDescent="0.25">
      <c r="A37" s="20" t="s">
        <v>15</v>
      </c>
      <c r="B37" s="114" t="s">
        <v>112</v>
      </c>
      <c r="C37" s="114"/>
      <c r="D37" s="114"/>
      <c r="E37" s="114"/>
      <c r="F37" s="69" t="s">
        <v>19</v>
      </c>
      <c r="G37" s="115" t="s">
        <v>1</v>
      </c>
      <c r="H37" s="115"/>
      <c r="I37" s="115"/>
    </row>
    <row r="38" spans="1:9" s="30" customFormat="1" ht="27" x14ac:dyDescent="0.25">
      <c r="A38" s="3" t="s">
        <v>2</v>
      </c>
      <c r="B38" s="3" t="s">
        <v>3</v>
      </c>
      <c r="C38" s="3" t="s">
        <v>824</v>
      </c>
      <c r="D38" s="4" t="s">
        <v>4</v>
      </c>
      <c r="E38" s="4" t="s">
        <v>5</v>
      </c>
      <c r="F38" s="4" t="s">
        <v>6</v>
      </c>
      <c r="G38" s="5" t="s">
        <v>7</v>
      </c>
      <c r="H38" s="5" t="s">
        <v>8</v>
      </c>
      <c r="I38" s="5" t="s">
        <v>9</v>
      </c>
    </row>
    <row r="39" spans="1:9" s="30" customFormat="1" ht="81" x14ac:dyDescent="0.25">
      <c r="A39" s="13">
        <v>1</v>
      </c>
      <c r="B39" s="11">
        <v>1186220899</v>
      </c>
      <c r="C39" s="11">
        <v>42203401</v>
      </c>
      <c r="D39" s="17" t="s">
        <v>113</v>
      </c>
      <c r="E39" s="16" t="s">
        <v>114</v>
      </c>
      <c r="F39" s="8" t="s">
        <v>10</v>
      </c>
      <c r="G39" s="31">
        <v>6416550</v>
      </c>
      <c r="H39" s="9">
        <v>0</v>
      </c>
      <c r="I39" s="10">
        <f t="shared" ref="I39:I40" si="2">+G39+H39</f>
        <v>6416550</v>
      </c>
    </row>
    <row r="40" spans="1:9" s="30" customFormat="1" ht="72" x14ac:dyDescent="0.25">
      <c r="A40" s="13">
        <v>2</v>
      </c>
      <c r="B40" s="11">
        <v>1186220055</v>
      </c>
      <c r="C40" s="11">
        <v>42203425</v>
      </c>
      <c r="D40" s="17" t="s">
        <v>115</v>
      </c>
      <c r="E40" s="16" t="s">
        <v>116</v>
      </c>
      <c r="F40" s="8" t="s">
        <v>10</v>
      </c>
      <c r="G40" s="31">
        <v>2832448</v>
      </c>
      <c r="H40" s="9">
        <v>0</v>
      </c>
      <c r="I40" s="10">
        <f t="shared" si="2"/>
        <v>2832448</v>
      </c>
    </row>
    <row r="41" spans="1:9" s="30" customFormat="1" x14ac:dyDescent="0.25">
      <c r="A41" s="61" t="s">
        <v>972</v>
      </c>
      <c r="B41" s="13"/>
      <c r="C41" s="13"/>
      <c r="D41" s="27"/>
      <c r="E41" s="27"/>
      <c r="F41" s="27"/>
      <c r="G41" s="63"/>
      <c r="H41" s="70"/>
      <c r="I41" s="66">
        <f>SUM(I39:I40)</f>
        <v>9248998</v>
      </c>
    </row>
    <row r="42" spans="1:9" s="30" customFormat="1" ht="12.75" customHeight="1" x14ac:dyDescent="0.25">
      <c r="A42" s="20" t="s">
        <v>16</v>
      </c>
      <c r="B42" s="114" t="s">
        <v>122</v>
      </c>
      <c r="C42" s="114"/>
      <c r="D42" s="114"/>
      <c r="E42" s="114"/>
      <c r="F42" s="69" t="s">
        <v>121</v>
      </c>
      <c r="G42" s="115" t="s">
        <v>1</v>
      </c>
      <c r="H42" s="115"/>
      <c r="I42" s="115"/>
    </row>
    <row r="43" spans="1:9" s="30" customFormat="1" ht="27" x14ac:dyDescent="0.25">
      <c r="A43" s="3" t="s">
        <v>2</v>
      </c>
      <c r="B43" s="3" t="s">
        <v>3</v>
      </c>
      <c r="C43" s="3" t="s">
        <v>824</v>
      </c>
      <c r="D43" s="4" t="s">
        <v>4</v>
      </c>
      <c r="E43" s="4" t="s">
        <v>5</v>
      </c>
      <c r="F43" s="4" t="s">
        <v>6</v>
      </c>
      <c r="G43" s="5" t="s">
        <v>7</v>
      </c>
      <c r="H43" s="5" t="s">
        <v>8</v>
      </c>
      <c r="I43" s="5" t="s">
        <v>9</v>
      </c>
    </row>
    <row r="44" spans="1:9" s="30" customFormat="1" ht="18" x14ac:dyDescent="0.25">
      <c r="A44" s="13">
        <v>1</v>
      </c>
      <c r="B44" s="11">
        <v>1196491310</v>
      </c>
      <c r="C44" s="11">
        <v>42221500</v>
      </c>
      <c r="D44" s="17" t="s">
        <v>123</v>
      </c>
      <c r="E44" s="18" t="s">
        <v>124</v>
      </c>
      <c r="F44" s="12" t="s">
        <v>10</v>
      </c>
      <c r="G44" s="10">
        <v>1210780</v>
      </c>
      <c r="H44" s="10">
        <v>0</v>
      </c>
      <c r="I44" s="10">
        <f>H44+G44</f>
        <v>1210780</v>
      </c>
    </row>
    <row r="45" spans="1:9" s="30" customFormat="1" x14ac:dyDescent="0.25">
      <c r="A45" s="61" t="s">
        <v>973</v>
      </c>
      <c r="B45" s="13"/>
      <c r="C45" s="13"/>
      <c r="D45" s="27"/>
      <c r="E45" s="27"/>
      <c r="F45" s="27"/>
      <c r="G45" s="65"/>
      <c r="H45" s="65"/>
      <c r="I45" s="66">
        <f>SUM(I44)</f>
        <v>1210780</v>
      </c>
    </row>
    <row r="46" spans="1:9" s="30" customFormat="1" x14ac:dyDescent="0.25">
      <c r="A46" s="20" t="s">
        <v>18</v>
      </c>
      <c r="B46" s="114" t="s">
        <v>125</v>
      </c>
      <c r="C46" s="114"/>
      <c r="D46" s="114"/>
      <c r="E46" s="114"/>
      <c r="F46" s="69" t="s">
        <v>24</v>
      </c>
      <c r="G46" s="115" t="s">
        <v>1</v>
      </c>
      <c r="H46" s="115"/>
      <c r="I46" s="115"/>
    </row>
    <row r="47" spans="1:9" s="30" customFormat="1" ht="27" x14ac:dyDescent="0.25">
      <c r="A47" s="3" t="s">
        <v>2</v>
      </c>
      <c r="B47" s="3" t="s">
        <v>3</v>
      </c>
      <c r="C47" s="3" t="s">
        <v>824</v>
      </c>
      <c r="D47" s="4" t="s">
        <v>4</v>
      </c>
      <c r="E47" s="4" t="s">
        <v>5</v>
      </c>
      <c r="F47" s="4" t="s">
        <v>6</v>
      </c>
      <c r="G47" s="5" t="s">
        <v>7</v>
      </c>
      <c r="H47" s="5" t="s">
        <v>8</v>
      </c>
      <c r="I47" s="5" t="s">
        <v>9</v>
      </c>
    </row>
    <row r="48" spans="1:9" s="30" customFormat="1" ht="18" x14ac:dyDescent="0.25">
      <c r="A48" s="13">
        <v>1</v>
      </c>
      <c r="B48" s="11">
        <v>1196491310</v>
      </c>
      <c r="C48" s="11">
        <v>42221500</v>
      </c>
      <c r="D48" s="17" t="s">
        <v>126</v>
      </c>
      <c r="E48" s="18" t="s">
        <v>127</v>
      </c>
      <c r="F48" s="12" t="s">
        <v>10</v>
      </c>
      <c r="G48" s="9">
        <v>3821000</v>
      </c>
      <c r="H48" s="9">
        <f>ROUND(G48*0.19,0)</f>
        <v>725990</v>
      </c>
      <c r="I48" s="29">
        <f>H48+G48</f>
        <v>4546990</v>
      </c>
    </row>
    <row r="49" spans="1:9" s="30" customFormat="1" x14ac:dyDescent="0.25">
      <c r="A49" s="61" t="s">
        <v>974</v>
      </c>
      <c r="B49" s="13"/>
      <c r="C49" s="13"/>
      <c r="D49" s="27"/>
      <c r="E49" s="27"/>
      <c r="F49" s="27"/>
      <c r="G49" s="65"/>
      <c r="H49" s="65"/>
      <c r="I49" s="66">
        <f>SUM(I48)</f>
        <v>4546990</v>
      </c>
    </row>
    <row r="50" spans="1:9" s="30" customFormat="1" ht="12.75" customHeight="1" x14ac:dyDescent="0.25">
      <c r="A50" s="20" t="s">
        <v>20</v>
      </c>
      <c r="B50" s="114" t="s">
        <v>128</v>
      </c>
      <c r="C50" s="114"/>
      <c r="D50" s="114"/>
      <c r="E50" s="114"/>
      <c r="F50" s="69" t="s">
        <v>129</v>
      </c>
      <c r="G50" s="115" t="s">
        <v>1</v>
      </c>
      <c r="H50" s="115"/>
      <c r="I50" s="115"/>
    </row>
    <row r="51" spans="1:9" s="30" customFormat="1" ht="27" x14ac:dyDescent="0.25">
      <c r="A51" s="3" t="s">
        <v>2</v>
      </c>
      <c r="B51" s="3" t="s">
        <v>3</v>
      </c>
      <c r="C51" s="3" t="s">
        <v>824</v>
      </c>
      <c r="D51" s="4" t="s">
        <v>4</v>
      </c>
      <c r="E51" s="4" t="s">
        <v>5</v>
      </c>
      <c r="F51" s="4" t="s">
        <v>6</v>
      </c>
      <c r="G51" s="5" t="s">
        <v>7</v>
      </c>
      <c r="H51" s="5" t="s">
        <v>8</v>
      </c>
      <c r="I51" s="5" t="s">
        <v>9</v>
      </c>
    </row>
    <row r="52" spans="1:9" s="30" customFormat="1" ht="81" x14ac:dyDescent="0.25">
      <c r="A52" s="13">
        <v>1</v>
      </c>
      <c r="B52" s="11">
        <v>1186220209</v>
      </c>
      <c r="C52" s="11">
        <v>42294702</v>
      </c>
      <c r="D52" s="17" t="s">
        <v>130</v>
      </c>
      <c r="E52" s="18" t="s">
        <v>131</v>
      </c>
      <c r="F52" s="12" t="s">
        <v>10</v>
      </c>
      <c r="G52" s="9">
        <v>6500000</v>
      </c>
      <c r="H52" s="9">
        <v>0</v>
      </c>
      <c r="I52" s="10">
        <f t="shared" ref="I52:I55" si="3">+G52+H52</f>
        <v>6500000</v>
      </c>
    </row>
    <row r="53" spans="1:9" s="30" customFormat="1" ht="81" x14ac:dyDescent="0.25">
      <c r="A53" s="13">
        <v>2</v>
      </c>
      <c r="B53" s="11">
        <v>1186220230</v>
      </c>
      <c r="C53" s="11">
        <v>42294702</v>
      </c>
      <c r="D53" s="17" t="s">
        <v>132</v>
      </c>
      <c r="E53" s="18" t="s">
        <v>133</v>
      </c>
      <c r="F53" s="12" t="s">
        <v>10</v>
      </c>
      <c r="G53" s="9">
        <v>6500000</v>
      </c>
      <c r="H53" s="9">
        <v>0</v>
      </c>
      <c r="I53" s="10">
        <f t="shared" si="3"/>
        <v>6500000</v>
      </c>
    </row>
    <row r="54" spans="1:9" s="30" customFormat="1" ht="18" x14ac:dyDescent="0.25">
      <c r="A54" s="11">
        <v>3</v>
      </c>
      <c r="B54" s="11">
        <v>1186220788</v>
      </c>
      <c r="C54" s="11">
        <v>42181900</v>
      </c>
      <c r="D54" s="17" t="s">
        <v>134</v>
      </c>
      <c r="E54" s="18" t="s">
        <v>135</v>
      </c>
      <c r="F54" s="12" t="s">
        <v>10</v>
      </c>
      <c r="G54" s="9">
        <v>145000</v>
      </c>
      <c r="H54" s="9">
        <v>0</v>
      </c>
      <c r="I54" s="10">
        <f t="shared" si="3"/>
        <v>145000</v>
      </c>
    </row>
    <row r="55" spans="1:9" s="30" customFormat="1" ht="18" x14ac:dyDescent="0.25">
      <c r="A55" s="11">
        <v>4</v>
      </c>
      <c r="B55" s="11">
        <v>1186220787</v>
      </c>
      <c r="C55" s="11">
        <v>42294900</v>
      </c>
      <c r="D55" s="17" t="s">
        <v>136</v>
      </c>
      <c r="E55" s="18" t="s">
        <v>137</v>
      </c>
      <c r="F55" s="12" t="s">
        <v>10</v>
      </c>
      <c r="G55" s="9">
        <v>1150000</v>
      </c>
      <c r="H55" s="9">
        <v>0</v>
      </c>
      <c r="I55" s="10">
        <f t="shared" si="3"/>
        <v>1150000</v>
      </c>
    </row>
    <row r="56" spans="1:9" s="30" customFormat="1" x14ac:dyDescent="0.25">
      <c r="A56" s="61" t="s">
        <v>975</v>
      </c>
      <c r="B56" s="13"/>
      <c r="C56" s="13"/>
      <c r="D56" s="27"/>
      <c r="E56" s="27"/>
      <c r="F56" s="27"/>
      <c r="G56" s="65"/>
      <c r="H56" s="65"/>
      <c r="I56" s="66">
        <f>SUM(I52:I55)</f>
        <v>14295000</v>
      </c>
    </row>
    <row r="57" spans="1:9" s="30" customFormat="1" ht="25.5" customHeight="1" x14ac:dyDescent="0.25">
      <c r="A57" s="20" t="s">
        <v>21</v>
      </c>
      <c r="B57" s="114" t="s">
        <v>140</v>
      </c>
      <c r="C57" s="114"/>
      <c r="D57" s="114"/>
      <c r="E57" s="114"/>
      <c r="F57" s="69" t="s">
        <v>139</v>
      </c>
      <c r="G57" s="115" t="s">
        <v>1</v>
      </c>
      <c r="H57" s="115"/>
      <c r="I57" s="115"/>
    </row>
    <row r="58" spans="1:9" s="30" customFormat="1" ht="27" x14ac:dyDescent="0.25">
      <c r="A58" s="3" t="s">
        <v>2</v>
      </c>
      <c r="B58" s="3" t="s">
        <v>3</v>
      </c>
      <c r="C58" s="3" t="s">
        <v>824</v>
      </c>
      <c r="D58" s="4" t="s">
        <v>4</v>
      </c>
      <c r="E58" s="4" t="s">
        <v>5</v>
      </c>
      <c r="F58" s="4" t="s">
        <v>6</v>
      </c>
      <c r="G58" s="5" t="s">
        <v>7</v>
      </c>
      <c r="H58" s="5" t="s">
        <v>8</v>
      </c>
      <c r="I58" s="5" t="s">
        <v>9</v>
      </c>
    </row>
    <row r="59" spans="1:9" s="30" customFormat="1" ht="72" x14ac:dyDescent="0.25">
      <c r="A59" s="27">
        <v>1</v>
      </c>
      <c r="B59" s="27">
        <v>1186290140</v>
      </c>
      <c r="C59" s="27">
        <v>42295905</v>
      </c>
      <c r="D59" s="21" t="s">
        <v>141</v>
      </c>
      <c r="E59" s="22" t="s">
        <v>142</v>
      </c>
      <c r="F59" s="16" t="s">
        <v>138</v>
      </c>
      <c r="G59" s="9">
        <v>40707900</v>
      </c>
      <c r="H59" s="9">
        <v>0</v>
      </c>
      <c r="I59" s="9">
        <f t="shared" ref="I59:I61" si="4">+G59+H59</f>
        <v>40707900</v>
      </c>
    </row>
    <row r="60" spans="1:9" s="30" customFormat="1" ht="45" x14ac:dyDescent="0.25">
      <c r="A60" s="27">
        <v>2</v>
      </c>
      <c r="B60" s="27">
        <v>1186290141</v>
      </c>
      <c r="C60" s="27">
        <v>42295905</v>
      </c>
      <c r="D60" s="21" t="s">
        <v>143</v>
      </c>
      <c r="E60" s="22" t="s">
        <v>143</v>
      </c>
      <c r="F60" s="16" t="s">
        <v>10</v>
      </c>
      <c r="G60" s="9">
        <v>16180500</v>
      </c>
      <c r="H60" s="9">
        <v>0</v>
      </c>
      <c r="I60" s="9">
        <f t="shared" si="4"/>
        <v>16180500</v>
      </c>
    </row>
    <row r="61" spans="1:9" s="30" customFormat="1" ht="36" x14ac:dyDescent="0.25">
      <c r="A61" s="27">
        <v>3</v>
      </c>
      <c r="B61" s="27">
        <v>1186290142</v>
      </c>
      <c r="C61" s="27">
        <v>42295905</v>
      </c>
      <c r="D61" s="21" t="s">
        <v>144</v>
      </c>
      <c r="E61" s="22" t="s">
        <v>145</v>
      </c>
      <c r="F61" s="16" t="s">
        <v>10</v>
      </c>
      <c r="G61" s="9">
        <v>16180500</v>
      </c>
      <c r="H61" s="9">
        <v>0</v>
      </c>
      <c r="I61" s="9">
        <f t="shared" si="4"/>
        <v>16180500</v>
      </c>
    </row>
    <row r="62" spans="1:9" s="30" customFormat="1" x14ac:dyDescent="0.25">
      <c r="A62" s="61" t="s">
        <v>976</v>
      </c>
      <c r="B62" s="13"/>
      <c r="C62" s="13"/>
      <c r="D62" s="27"/>
      <c r="E62" s="27"/>
      <c r="F62" s="27"/>
      <c r="G62" s="63"/>
      <c r="H62" s="70"/>
      <c r="I62" s="66">
        <f>SUM(I59:I61)</f>
        <v>73068900</v>
      </c>
    </row>
    <row r="63" spans="1:9" s="30" customFormat="1" ht="25.5" customHeight="1" x14ac:dyDescent="0.25">
      <c r="A63" s="20" t="s">
        <v>22</v>
      </c>
      <c r="B63" s="114" t="s">
        <v>146</v>
      </c>
      <c r="C63" s="114"/>
      <c r="D63" s="114"/>
      <c r="E63" s="114"/>
      <c r="F63" s="69" t="s">
        <v>147</v>
      </c>
      <c r="G63" s="115" t="s">
        <v>1</v>
      </c>
      <c r="H63" s="115"/>
      <c r="I63" s="115"/>
    </row>
    <row r="64" spans="1:9" s="30" customFormat="1" ht="27" x14ac:dyDescent="0.25">
      <c r="A64" s="3" t="s">
        <v>2</v>
      </c>
      <c r="B64" s="3" t="s">
        <v>3</v>
      </c>
      <c r="C64" s="3" t="s">
        <v>824</v>
      </c>
      <c r="D64" s="4" t="s">
        <v>4</v>
      </c>
      <c r="E64" s="4" t="s">
        <v>148</v>
      </c>
      <c r="F64" s="4" t="s">
        <v>6</v>
      </c>
      <c r="G64" s="5" t="s">
        <v>7</v>
      </c>
      <c r="H64" s="5" t="s">
        <v>8</v>
      </c>
      <c r="I64" s="5" t="s">
        <v>9</v>
      </c>
    </row>
    <row r="65" spans="1:9" s="30" customFormat="1" ht="36" x14ac:dyDescent="0.25">
      <c r="A65" s="13">
        <v>1</v>
      </c>
      <c r="B65" s="11">
        <v>1197010011</v>
      </c>
      <c r="C65" s="11">
        <v>42281501</v>
      </c>
      <c r="D65" s="17" t="s">
        <v>149</v>
      </c>
      <c r="E65" s="18" t="s">
        <v>150</v>
      </c>
      <c r="F65" s="12" t="s">
        <v>10</v>
      </c>
      <c r="G65" s="9">
        <v>182500</v>
      </c>
      <c r="H65" s="9">
        <v>0</v>
      </c>
      <c r="I65" s="10">
        <f>+G65+H65</f>
        <v>182500</v>
      </c>
    </row>
    <row r="66" spans="1:9" s="30" customFormat="1" ht="36" x14ac:dyDescent="0.25">
      <c r="A66" s="13">
        <v>2</v>
      </c>
      <c r="B66" s="11">
        <v>1197010015</v>
      </c>
      <c r="C66" s="11">
        <v>42281808</v>
      </c>
      <c r="D66" s="17" t="s">
        <v>151</v>
      </c>
      <c r="E66" s="18" t="s">
        <v>152</v>
      </c>
      <c r="F66" s="12" t="s">
        <v>10</v>
      </c>
      <c r="G66" s="9">
        <v>86000</v>
      </c>
      <c r="H66" s="9">
        <f>ROUND(G66*0.19,0)</f>
        <v>16340</v>
      </c>
      <c r="I66" s="10">
        <f>+G66+H66</f>
        <v>102340</v>
      </c>
    </row>
    <row r="67" spans="1:9" s="30" customFormat="1" ht="36" x14ac:dyDescent="0.25">
      <c r="A67" s="13">
        <v>3</v>
      </c>
      <c r="B67" s="11">
        <v>1197010016</v>
      </c>
      <c r="C67" s="11">
        <v>42281530</v>
      </c>
      <c r="D67" s="17" t="s">
        <v>153</v>
      </c>
      <c r="E67" s="18" t="s">
        <v>154</v>
      </c>
      <c r="F67" s="12" t="s">
        <v>10</v>
      </c>
      <c r="G67" s="9">
        <v>135000</v>
      </c>
      <c r="H67" s="9">
        <f t="shared" ref="H67:H72" si="5">ROUND(G67*0.19,0)</f>
        <v>25650</v>
      </c>
      <c r="I67" s="10">
        <f t="shared" ref="I67:I72" si="6">+G67+H67</f>
        <v>160650</v>
      </c>
    </row>
    <row r="68" spans="1:9" ht="27" x14ac:dyDescent="0.25">
      <c r="A68" s="13">
        <v>4</v>
      </c>
      <c r="B68" s="11">
        <v>1197010017</v>
      </c>
      <c r="C68" s="11">
        <v>42281520</v>
      </c>
      <c r="D68" s="17" t="s">
        <v>155</v>
      </c>
      <c r="E68" s="18" t="s">
        <v>156</v>
      </c>
      <c r="F68" s="12" t="s">
        <v>10</v>
      </c>
      <c r="G68" s="9">
        <v>135000</v>
      </c>
      <c r="H68" s="9">
        <f t="shared" si="5"/>
        <v>25650</v>
      </c>
      <c r="I68" s="10">
        <f t="shared" si="6"/>
        <v>160650</v>
      </c>
    </row>
    <row r="69" spans="1:9" s="2" customFormat="1" ht="27" x14ac:dyDescent="0.25">
      <c r="A69" s="13">
        <v>5</v>
      </c>
      <c r="B69" s="11">
        <v>1197010018</v>
      </c>
      <c r="C69" s="11">
        <v>42281530</v>
      </c>
      <c r="D69" s="17" t="s">
        <v>157</v>
      </c>
      <c r="E69" s="18" t="s">
        <v>158</v>
      </c>
      <c r="F69" s="12" t="s">
        <v>10</v>
      </c>
      <c r="G69" s="9">
        <v>138800</v>
      </c>
      <c r="H69" s="9">
        <f t="shared" si="5"/>
        <v>26372</v>
      </c>
      <c r="I69" s="10">
        <f t="shared" si="6"/>
        <v>165172</v>
      </c>
    </row>
    <row r="70" spans="1:9" s="2" customFormat="1" ht="27" x14ac:dyDescent="0.25">
      <c r="A70" s="13">
        <v>6</v>
      </c>
      <c r="B70" s="11">
        <v>1197010020</v>
      </c>
      <c r="C70" s="11">
        <v>42281530</v>
      </c>
      <c r="D70" s="17" t="s">
        <v>159</v>
      </c>
      <c r="E70" s="18" t="s">
        <v>160</v>
      </c>
      <c r="F70" s="12" t="s">
        <v>10</v>
      </c>
      <c r="G70" s="9">
        <v>36500</v>
      </c>
      <c r="H70" s="9">
        <f t="shared" si="5"/>
        <v>6935</v>
      </c>
      <c r="I70" s="10">
        <f t="shared" si="6"/>
        <v>43435</v>
      </c>
    </row>
    <row r="71" spans="1:9" s="2" customFormat="1" ht="90" x14ac:dyDescent="0.25">
      <c r="A71" s="13">
        <v>7</v>
      </c>
      <c r="B71" s="16" t="s">
        <v>17</v>
      </c>
      <c r="C71" s="16">
        <v>42281807</v>
      </c>
      <c r="D71" s="17" t="s">
        <v>161</v>
      </c>
      <c r="E71" s="35" t="s">
        <v>162</v>
      </c>
      <c r="F71" s="12" t="s">
        <v>10</v>
      </c>
      <c r="G71" s="36">
        <v>787500</v>
      </c>
      <c r="H71" s="9">
        <f t="shared" si="5"/>
        <v>149625</v>
      </c>
      <c r="I71" s="10">
        <f t="shared" si="6"/>
        <v>937125</v>
      </c>
    </row>
    <row r="72" spans="1:9" s="2" customFormat="1" ht="18" x14ac:dyDescent="0.25">
      <c r="A72" s="13">
        <v>8</v>
      </c>
      <c r="B72" s="11">
        <v>1123238400</v>
      </c>
      <c r="C72" s="11">
        <v>42281530</v>
      </c>
      <c r="D72" s="17" t="s">
        <v>163</v>
      </c>
      <c r="E72" s="18" t="s">
        <v>164</v>
      </c>
      <c r="F72" s="12" t="s">
        <v>10</v>
      </c>
      <c r="G72" s="9">
        <v>55000</v>
      </c>
      <c r="H72" s="9">
        <f t="shared" si="5"/>
        <v>10450</v>
      </c>
      <c r="I72" s="10">
        <f t="shared" si="6"/>
        <v>65450</v>
      </c>
    </row>
    <row r="73" spans="1:9" s="2" customFormat="1" x14ac:dyDescent="0.25">
      <c r="A73" s="61" t="s">
        <v>977</v>
      </c>
      <c r="B73" s="13"/>
      <c r="C73" s="13"/>
      <c r="D73" s="27"/>
      <c r="E73" s="27"/>
      <c r="F73" s="27"/>
      <c r="G73" s="65"/>
      <c r="H73" s="65"/>
      <c r="I73" s="66">
        <f>SUM(I65:I72)</f>
        <v>1817322</v>
      </c>
    </row>
    <row r="74" spans="1:9" s="2" customFormat="1" ht="12.75" customHeight="1" x14ac:dyDescent="0.25">
      <c r="A74" s="20" t="s">
        <v>23</v>
      </c>
      <c r="B74" s="114" t="s">
        <v>165</v>
      </c>
      <c r="C74" s="114"/>
      <c r="D74" s="114"/>
      <c r="E74" s="114"/>
      <c r="F74" s="69" t="s">
        <v>166</v>
      </c>
      <c r="G74" s="115" t="s">
        <v>1</v>
      </c>
      <c r="H74" s="115"/>
      <c r="I74" s="115"/>
    </row>
    <row r="75" spans="1:9" s="2" customFormat="1" ht="27" x14ac:dyDescent="0.25">
      <c r="A75" s="3" t="s">
        <v>2</v>
      </c>
      <c r="B75" s="3" t="s">
        <v>3</v>
      </c>
      <c r="C75" s="4" t="s">
        <v>824</v>
      </c>
      <c r="D75" s="4" t="s">
        <v>4</v>
      </c>
      <c r="E75" s="4" t="s">
        <v>148</v>
      </c>
      <c r="F75" s="4" t="s">
        <v>6</v>
      </c>
      <c r="G75" s="39" t="s">
        <v>7</v>
      </c>
      <c r="H75" s="39" t="s">
        <v>8</v>
      </c>
      <c r="I75" s="39" t="s">
        <v>9</v>
      </c>
    </row>
    <row r="76" spans="1:9" s="2" customFormat="1" ht="81" x14ac:dyDescent="0.25">
      <c r="A76" s="13">
        <v>1</v>
      </c>
      <c r="B76" s="11">
        <v>1196491104</v>
      </c>
      <c r="C76" s="8">
        <v>42295509</v>
      </c>
      <c r="D76" s="17" t="s">
        <v>167</v>
      </c>
      <c r="E76" s="17" t="s">
        <v>168</v>
      </c>
      <c r="F76" s="12" t="s">
        <v>10</v>
      </c>
      <c r="G76" s="9">
        <v>1470000</v>
      </c>
      <c r="H76" s="9">
        <f>ROUND(G76*0.19,0)</f>
        <v>279300</v>
      </c>
      <c r="I76" s="10">
        <f>+G76+H76</f>
        <v>1749300</v>
      </c>
    </row>
    <row r="77" spans="1:9" s="2" customFormat="1" ht="45" x14ac:dyDescent="0.25">
      <c r="A77" s="13">
        <v>2</v>
      </c>
      <c r="B77" s="11">
        <v>1197491140</v>
      </c>
      <c r="C77" s="8">
        <v>42295509</v>
      </c>
      <c r="D77" s="17" t="s">
        <v>169</v>
      </c>
      <c r="E77" s="17" t="s">
        <v>169</v>
      </c>
      <c r="F77" s="12" t="s">
        <v>10</v>
      </c>
      <c r="G77" s="9">
        <v>2875000</v>
      </c>
      <c r="H77" s="9">
        <f t="shared" ref="H77:H79" si="7">ROUND(G77*0.19,0)</f>
        <v>546250</v>
      </c>
      <c r="I77" s="10">
        <f t="shared" ref="I77:I79" si="8">+G77+H77</f>
        <v>3421250</v>
      </c>
    </row>
    <row r="78" spans="1:9" s="2" customFormat="1" ht="18" x14ac:dyDescent="0.25">
      <c r="A78" s="13">
        <v>3</v>
      </c>
      <c r="B78" s="11">
        <v>1196449004</v>
      </c>
      <c r="C78" s="8">
        <v>42295515</v>
      </c>
      <c r="D78" s="17" t="s">
        <v>170</v>
      </c>
      <c r="E78" s="18" t="s">
        <v>171</v>
      </c>
      <c r="F78" s="12" t="s">
        <v>10</v>
      </c>
      <c r="G78" s="9">
        <v>5605000</v>
      </c>
      <c r="H78" s="9">
        <f t="shared" si="7"/>
        <v>1064950</v>
      </c>
      <c r="I78" s="10">
        <f t="shared" si="8"/>
        <v>6669950</v>
      </c>
    </row>
    <row r="79" spans="1:9" s="2" customFormat="1" ht="45" x14ac:dyDescent="0.25">
      <c r="A79" s="13">
        <v>4</v>
      </c>
      <c r="B79" s="11">
        <v>1196490568</v>
      </c>
      <c r="C79" s="8">
        <v>42293906</v>
      </c>
      <c r="D79" s="17" t="s">
        <v>877</v>
      </c>
      <c r="E79" s="18" t="s">
        <v>878</v>
      </c>
      <c r="F79" s="12" t="s">
        <v>10</v>
      </c>
      <c r="G79" s="9">
        <v>2430000</v>
      </c>
      <c r="H79" s="9">
        <f t="shared" si="7"/>
        <v>461700</v>
      </c>
      <c r="I79" s="10">
        <f t="shared" si="8"/>
        <v>2891700</v>
      </c>
    </row>
    <row r="80" spans="1:9" s="2" customFormat="1" x14ac:dyDescent="0.25">
      <c r="A80" s="61" t="s">
        <v>978</v>
      </c>
      <c r="B80" s="13"/>
      <c r="C80" s="13"/>
      <c r="D80" s="27"/>
      <c r="E80" s="27"/>
      <c r="F80" s="27"/>
      <c r="G80" s="65"/>
      <c r="H80" s="65"/>
      <c r="I80" s="66">
        <f>SUM(I76:I79)</f>
        <v>14732200</v>
      </c>
    </row>
    <row r="81" spans="1:9" s="2" customFormat="1" ht="12.75" customHeight="1" x14ac:dyDescent="0.25">
      <c r="A81" s="40" t="s">
        <v>25</v>
      </c>
      <c r="B81" s="114" t="s">
        <v>172</v>
      </c>
      <c r="C81" s="114"/>
      <c r="D81" s="114"/>
      <c r="E81" s="114"/>
      <c r="F81" s="69" t="s">
        <v>173</v>
      </c>
      <c r="G81" s="115" t="s">
        <v>1</v>
      </c>
      <c r="H81" s="115"/>
      <c r="I81" s="115"/>
    </row>
    <row r="82" spans="1:9" s="2" customFormat="1" ht="27" x14ac:dyDescent="0.25">
      <c r="A82" s="3" t="s">
        <v>2</v>
      </c>
      <c r="B82" s="3" t="s">
        <v>3</v>
      </c>
      <c r="C82" s="3" t="s">
        <v>824</v>
      </c>
      <c r="D82" s="4" t="s">
        <v>4</v>
      </c>
      <c r="E82" s="4" t="s">
        <v>148</v>
      </c>
      <c r="F82" s="4" t="s">
        <v>6</v>
      </c>
      <c r="G82" s="5" t="s">
        <v>7</v>
      </c>
      <c r="H82" s="5" t="s">
        <v>8</v>
      </c>
      <c r="I82" s="5" t="s">
        <v>9</v>
      </c>
    </row>
    <row r="83" spans="1:9" s="68" customFormat="1" ht="18" x14ac:dyDescent="0.25">
      <c r="A83" s="13">
        <v>1</v>
      </c>
      <c r="B83" s="89">
        <v>1186220718</v>
      </c>
      <c r="C83" s="11">
        <v>42293406</v>
      </c>
      <c r="D83" s="17" t="s">
        <v>879</v>
      </c>
      <c r="E83" s="18" t="s">
        <v>880</v>
      </c>
      <c r="F83" s="12" t="s">
        <v>10</v>
      </c>
      <c r="G83" s="9">
        <v>448000</v>
      </c>
      <c r="H83" s="9">
        <f>ROUND(G83*0.19,0)</f>
        <v>85120</v>
      </c>
      <c r="I83" s="10">
        <f>+G83+H83</f>
        <v>533120</v>
      </c>
    </row>
    <row r="84" spans="1:9" s="2" customFormat="1" ht="27" x14ac:dyDescent="0.25">
      <c r="A84" s="13">
        <v>2</v>
      </c>
      <c r="B84" s="89">
        <v>1186290122</v>
      </c>
      <c r="C84" s="11">
        <v>42293406</v>
      </c>
      <c r="D84" s="17" t="s">
        <v>174</v>
      </c>
      <c r="E84" s="18" t="s">
        <v>175</v>
      </c>
      <c r="F84" s="12" t="s">
        <v>10</v>
      </c>
      <c r="G84" s="9">
        <v>2579000</v>
      </c>
      <c r="H84" s="9">
        <v>0</v>
      </c>
      <c r="I84" s="10">
        <f>+G84+H84</f>
        <v>2579000</v>
      </c>
    </row>
    <row r="85" spans="1:9" s="2" customFormat="1" x14ac:dyDescent="0.25">
      <c r="A85" s="61" t="s">
        <v>979</v>
      </c>
      <c r="B85" s="13"/>
      <c r="C85" s="13"/>
      <c r="D85" s="27"/>
      <c r="E85" s="27"/>
      <c r="F85" s="27"/>
      <c r="G85" s="63"/>
      <c r="H85" s="70"/>
      <c r="I85" s="66">
        <f>SUM(I83:I84)</f>
        <v>3112120</v>
      </c>
    </row>
    <row r="86" spans="1:9" s="2" customFormat="1" ht="12.75" customHeight="1" x14ac:dyDescent="0.25">
      <c r="A86" s="20" t="s">
        <v>27</v>
      </c>
      <c r="B86" s="114" t="s">
        <v>176</v>
      </c>
      <c r="C86" s="114"/>
      <c r="D86" s="114"/>
      <c r="E86" s="114"/>
      <c r="F86" s="69" t="s">
        <v>177</v>
      </c>
      <c r="G86" s="115" t="s">
        <v>1</v>
      </c>
      <c r="H86" s="115"/>
      <c r="I86" s="115"/>
    </row>
    <row r="87" spans="1:9" s="2" customFormat="1" ht="27" x14ac:dyDescent="0.25">
      <c r="A87" s="3" t="s">
        <v>2</v>
      </c>
      <c r="B87" s="3" t="s">
        <v>3</v>
      </c>
      <c r="C87" s="4" t="s">
        <v>824</v>
      </c>
      <c r="D87" s="4" t="s">
        <v>4</v>
      </c>
      <c r="E87" s="4" t="s">
        <v>148</v>
      </c>
      <c r="F87" s="4" t="s">
        <v>6</v>
      </c>
      <c r="G87" s="5" t="s">
        <v>7</v>
      </c>
      <c r="H87" s="5" t="s">
        <v>8</v>
      </c>
      <c r="I87" s="5" t="s">
        <v>9</v>
      </c>
    </row>
    <row r="88" spans="1:9" ht="90" x14ac:dyDescent="0.25">
      <c r="A88" s="13">
        <v>1</v>
      </c>
      <c r="B88" s="11">
        <v>1198010041</v>
      </c>
      <c r="C88" s="12" t="s">
        <v>864</v>
      </c>
      <c r="D88" s="17" t="s">
        <v>178</v>
      </c>
      <c r="E88" s="18" t="s">
        <v>881</v>
      </c>
      <c r="F88" s="12" t="s">
        <v>10</v>
      </c>
      <c r="G88" s="9">
        <v>1949770</v>
      </c>
      <c r="H88" s="9">
        <v>0</v>
      </c>
      <c r="I88" s="10">
        <f t="shared" ref="I88:I89" si="9">+G88+H88</f>
        <v>1949770</v>
      </c>
    </row>
    <row r="89" spans="1:9" s="2" customFormat="1" ht="99" x14ac:dyDescent="0.25">
      <c r="A89" s="13">
        <v>2</v>
      </c>
      <c r="B89" s="11">
        <v>1198010042</v>
      </c>
      <c r="C89" s="12" t="s">
        <v>864</v>
      </c>
      <c r="D89" s="17" t="s">
        <v>179</v>
      </c>
      <c r="E89" s="18" t="s">
        <v>180</v>
      </c>
      <c r="F89" s="12" t="s">
        <v>10</v>
      </c>
      <c r="G89" s="9">
        <v>1787300</v>
      </c>
      <c r="H89" s="9">
        <v>0</v>
      </c>
      <c r="I89" s="10">
        <f t="shared" si="9"/>
        <v>1787300</v>
      </c>
    </row>
    <row r="90" spans="1:9" s="2" customFormat="1" x14ac:dyDescent="0.25">
      <c r="A90" s="61" t="s">
        <v>980</v>
      </c>
      <c r="B90" s="11"/>
      <c r="C90" s="8"/>
      <c r="D90" s="17"/>
      <c r="E90" s="15"/>
      <c r="F90" s="12"/>
      <c r="G90" s="31"/>
      <c r="H90" s="9"/>
      <c r="I90" s="66">
        <f>SUM(I88:I89)</f>
        <v>3737070</v>
      </c>
    </row>
    <row r="91" spans="1:9" s="2" customFormat="1" ht="12.75" customHeight="1" x14ac:dyDescent="0.25">
      <c r="A91" s="20" t="s">
        <v>34</v>
      </c>
      <c r="B91" s="114" t="s">
        <v>184</v>
      </c>
      <c r="C91" s="114"/>
      <c r="D91" s="114"/>
      <c r="E91" s="114"/>
      <c r="F91" s="69" t="s">
        <v>173</v>
      </c>
      <c r="G91" s="115" t="s">
        <v>1</v>
      </c>
      <c r="H91" s="115"/>
      <c r="I91" s="115"/>
    </row>
    <row r="92" spans="1:9" s="2" customFormat="1" ht="27" x14ac:dyDescent="0.25">
      <c r="A92" s="3" t="s">
        <v>2</v>
      </c>
      <c r="B92" s="3" t="s">
        <v>3</v>
      </c>
      <c r="C92" s="3" t="s">
        <v>824</v>
      </c>
      <c r="D92" s="4" t="s">
        <v>4</v>
      </c>
      <c r="E92" s="4" t="s">
        <v>148</v>
      </c>
      <c r="F92" s="4" t="s">
        <v>6</v>
      </c>
      <c r="G92" s="5" t="s">
        <v>7</v>
      </c>
      <c r="H92" s="5" t="s">
        <v>8</v>
      </c>
      <c r="I92" s="5" t="s">
        <v>9</v>
      </c>
    </row>
    <row r="93" spans="1:9" ht="36" x14ac:dyDescent="0.25">
      <c r="A93" s="13">
        <v>1</v>
      </c>
      <c r="B93" s="11" t="s">
        <v>185</v>
      </c>
      <c r="C93" s="11" t="s">
        <v>865</v>
      </c>
      <c r="D93" s="17" t="s">
        <v>186</v>
      </c>
      <c r="E93" s="18" t="s">
        <v>186</v>
      </c>
      <c r="F93" s="12" t="s">
        <v>10</v>
      </c>
      <c r="G93" s="31">
        <v>1444270</v>
      </c>
      <c r="H93" s="9">
        <v>0</v>
      </c>
      <c r="I93" s="10">
        <f t="shared" ref="I93:I118" si="10">+G93+H93</f>
        <v>1444270</v>
      </c>
    </row>
    <row r="94" spans="1:9" s="2" customFormat="1" ht="36" x14ac:dyDescent="0.25">
      <c r="A94" s="13">
        <v>2</v>
      </c>
      <c r="B94" s="11">
        <v>1196491244</v>
      </c>
      <c r="C94" s="11" t="s">
        <v>865</v>
      </c>
      <c r="D94" s="17" t="s">
        <v>187</v>
      </c>
      <c r="E94" s="18" t="s">
        <v>187</v>
      </c>
      <c r="F94" s="12" t="s">
        <v>10</v>
      </c>
      <c r="G94" s="31">
        <v>2280174</v>
      </c>
      <c r="H94" s="9">
        <v>0</v>
      </c>
      <c r="I94" s="10">
        <f t="shared" si="10"/>
        <v>2280174</v>
      </c>
    </row>
    <row r="95" spans="1:9" s="2" customFormat="1" ht="36" x14ac:dyDescent="0.25">
      <c r="A95" s="13">
        <v>3</v>
      </c>
      <c r="B95" s="11">
        <v>1196491245</v>
      </c>
      <c r="C95" s="11" t="s">
        <v>865</v>
      </c>
      <c r="D95" s="17" t="s">
        <v>188</v>
      </c>
      <c r="E95" s="18" t="s">
        <v>188</v>
      </c>
      <c r="F95" s="12" t="s">
        <v>10</v>
      </c>
      <c r="G95" s="31">
        <v>3324368</v>
      </c>
      <c r="H95" s="9">
        <v>0</v>
      </c>
      <c r="I95" s="10">
        <f t="shared" si="10"/>
        <v>3324368</v>
      </c>
    </row>
    <row r="96" spans="1:9" s="2" customFormat="1" ht="36" x14ac:dyDescent="0.25">
      <c r="A96" s="13">
        <v>4</v>
      </c>
      <c r="B96" s="11">
        <v>1196491246</v>
      </c>
      <c r="C96" s="11" t="s">
        <v>865</v>
      </c>
      <c r="D96" s="17" t="s">
        <v>189</v>
      </c>
      <c r="E96" s="18" t="s">
        <v>189</v>
      </c>
      <c r="F96" s="12" t="s">
        <v>10</v>
      </c>
      <c r="G96" s="31">
        <v>7662926</v>
      </c>
      <c r="H96" s="9">
        <v>0</v>
      </c>
      <c r="I96" s="10">
        <f t="shared" si="10"/>
        <v>7662926</v>
      </c>
    </row>
    <row r="97" spans="1:9" ht="36" x14ac:dyDescent="0.25">
      <c r="A97" s="13">
        <v>5</v>
      </c>
      <c r="B97" s="11">
        <v>1196491247</v>
      </c>
      <c r="C97" s="11" t="s">
        <v>865</v>
      </c>
      <c r="D97" s="17" t="s">
        <v>190</v>
      </c>
      <c r="E97" s="18" t="s">
        <v>190</v>
      </c>
      <c r="F97" s="12" t="s">
        <v>10</v>
      </c>
      <c r="G97" s="31">
        <v>554112</v>
      </c>
      <c r="H97" s="9">
        <v>0</v>
      </c>
      <c r="I97" s="10">
        <f t="shared" si="10"/>
        <v>554112</v>
      </c>
    </row>
    <row r="98" spans="1:9" s="2" customFormat="1" ht="36" x14ac:dyDescent="0.25">
      <c r="A98" s="13">
        <v>6</v>
      </c>
      <c r="B98" s="11">
        <v>1196491248</v>
      </c>
      <c r="C98" s="11" t="s">
        <v>865</v>
      </c>
      <c r="D98" s="17" t="s">
        <v>191</v>
      </c>
      <c r="E98" s="18" t="s">
        <v>192</v>
      </c>
      <c r="F98" s="12" t="s">
        <v>10</v>
      </c>
      <c r="G98" s="31">
        <v>554112</v>
      </c>
      <c r="H98" s="9">
        <v>0</v>
      </c>
      <c r="I98" s="10">
        <f t="shared" si="10"/>
        <v>554112</v>
      </c>
    </row>
    <row r="99" spans="1:9" s="2" customFormat="1" ht="36" x14ac:dyDescent="0.25">
      <c r="A99" s="13">
        <v>7</v>
      </c>
      <c r="B99" s="11">
        <v>1196491249</v>
      </c>
      <c r="C99" s="11" t="s">
        <v>865</v>
      </c>
      <c r="D99" s="17" t="s">
        <v>193</v>
      </c>
      <c r="E99" s="18" t="s">
        <v>193</v>
      </c>
      <c r="F99" s="12" t="s">
        <v>10</v>
      </c>
      <c r="G99" s="31">
        <v>554112</v>
      </c>
      <c r="H99" s="9">
        <v>0</v>
      </c>
      <c r="I99" s="10">
        <f t="shared" si="10"/>
        <v>554112</v>
      </c>
    </row>
    <row r="100" spans="1:9" s="2" customFormat="1" ht="36" x14ac:dyDescent="0.25">
      <c r="A100" s="13">
        <v>8</v>
      </c>
      <c r="B100" s="11">
        <v>1196491250</v>
      </c>
      <c r="C100" s="11" t="s">
        <v>865</v>
      </c>
      <c r="D100" s="17" t="s">
        <v>194</v>
      </c>
      <c r="E100" s="18" t="s">
        <v>195</v>
      </c>
      <c r="F100" s="12" t="s">
        <v>10</v>
      </c>
      <c r="G100" s="31">
        <v>987886</v>
      </c>
      <c r="H100" s="9">
        <v>0</v>
      </c>
      <c r="I100" s="10">
        <f t="shared" si="10"/>
        <v>987886</v>
      </c>
    </row>
    <row r="101" spans="1:9" s="2" customFormat="1" ht="36" x14ac:dyDescent="0.25">
      <c r="A101" s="13">
        <v>9</v>
      </c>
      <c r="B101" s="11">
        <v>1196491251</v>
      </c>
      <c r="C101" s="11" t="s">
        <v>865</v>
      </c>
      <c r="D101" s="17" t="s">
        <v>196</v>
      </c>
      <c r="E101" s="18" t="s">
        <v>196</v>
      </c>
      <c r="F101" s="12" t="s">
        <v>10</v>
      </c>
      <c r="G101" s="31">
        <v>686934</v>
      </c>
      <c r="H101" s="9">
        <v>0</v>
      </c>
      <c r="I101" s="10">
        <f t="shared" si="10"/>
        <v>686934</v>
      </c>
    </row>
    <row r="102" spans="1:9" s="2" customFormat="1" ht="36" x14ac:dyDescent="0.25">
      <c r="A102" s="13">
        <v>10</v>
      </c>
      <c r="B102" s="11">
        <v>1196491252</v>
      </c>
      <c r="C102" s="11" t="s">
        <v>865</v>
      </c>
      <c r="D102" s="17" t="s">
        <v>197</v>
      </c>
      <c r="E102" s="18" t="s">
        <v>198</v>
      </c>
      <c r="F102" s="12" t="s">
        <v>10</v>
      </c>
      <c r="G102" s="31">
        <v>1580618</v>
      </c>
      <c r="H102" s="9">
        <v>0</v>
      </c>
      <c r="I102" s="10">
        <f t="shared" si="10"/>
        <v>1580618</v>
      </c>
    </row>
    <row r="103" spans="1:9" s="2" customFormat="1" ht="45" x14ac:dyDescent="0.25">
      <c r="A103" s="13">
        <v>11</v>
      </c>
      <c r="B103" s="11">
        <v>1196491253</v>
      </c>
      <c r="C103" s="11" t="s">
        <v>865</v>
      </c>
      <c r="D103" s="17" t="s">
        <v>199</v>
      </c>
      <c r="E103" s="18" t="s">
        <v>199</v>
      </c>
      <c r="F103" s="12" t="s">
        <v>10</v>
      </c>
      <c r="G103" s="31">
        <v>1303468</v>
      </c>
      <c r="H103" s="9">
        <v>0</v>
      </c>
      <c r="I103" s="10">
        <f t="shared" si="10"/>
        <v>1303468</v>
      </c>
    </row>
    <row r="104" spans="1:9" ht="36" x14ac:dyDescent="0.25">
      <c r="A104" s="13">
        <v>12</v>
      </c>
      <c r="B104" s="11">
        <v>1196491254</v>
      </c>
      <c r="C104" s="11" t="s">
        <v>865</v>
      </c>
      <c r="D104" s="17" t="s">
        <v>200</v>
      </c>
      <c r="E104" s="18" t="s">
        <v>200</v>
      </c>
      <c r="F104" s="12" t="s">
        <v>10</v>
      </c>
      <c r="G104" s="31">
        <v>1215998</v>
      </c>
      <c r="H104" s="9">
        <v>0</v>
      </c>
      <c r="I104" s="10">
        <f t="shared" si="10"/>
        <v>1215998</v>
      </c>
    </row>
    <row r="105" spans="1:9" s="2" customFormat="1" ht="36" x14ac:dyDescent="0.25">
      <c r="A105" s="13">
        <v>13</v>
      </c>
      <c r="B105" s="11">
        <v>1196491255</v>
      </c>
      <c r="C105" s="11" t="s">
        <v>865</v>
      </c>
      <c r="D105" s="17" t="s">
        <v>201</v>
      </c>
      <c r="E105" s="18" t="s">
        <v>202</v>
      </c>
      <c r="F105" s="12" t="s">
        <v>10</v>
      </c>
      <c r="G105" s="31">
        <v>987886</v>
      </c>
      <c r="H105" s="9">
        <v>0</v>
      </c>
      <c r="I105" s="10">
        <f t="shared" si="10"/>
        <v>987886</v>
      </c>
    </row>
    <row r="106" spans="1:9" s="2" customFormat="1" ht="36" x14ac:dyDescent="0.25">
      <c r="A106" s="13">
        <v>14</v>
      </c>
      <c r="B106" s="11">
        <v>1196491256</v>
      </c>
      <c r="C106" s="11" t="s">
        <v>865</v>
      </c>
      <c r="D106" s="17" t="s">
        <v>203</v>
      </c>
      <c r="E106" s="18" t="s">
        <v>204</v>
      </c>
      <c r="F106" s="12" t="s">
        <v>10</v>
      </c>
      <c r="G106" s="31">
        <v>987886</v>
      </c>
      <c r="H106" s="9">
        <v>0</v>
      </c>
      <c r="I106" s="10">
        <f t="shared" si="10"/>
        <v>987886</v>
      </c>
    </row>
    <row r="107" spans="1:9" s="2" customFormat="1" ht="36" x14ac:dyDescent="0.25">
      <c r="A107" s="13">
        <v>15</v>
      </c>
      <c r="B107" s="11">
        <v>1196491257</v>
      </c>
      <c r="C107" s="11" t="s">
        <v>865</v>
      </c>
      <c r="D107" s="17" t="s">
        <v>205</v>
      </c>
      <c r="E107" s="18" t="s">
        <v>206</v>
      </c>
      <c r="F107" s="12" t="s">
        <v>10</v>
      </c>
      <c r="G107" s="31">
        <v>987886</v>
      </c>
      <c r="H107" s="9">
        <v>0</v>
      </c>
      <c r="I107" s="10">
        <f t="shared" si="10"/>
        <v>987886</v>
      </c>
    </row>
    <row r="108" spans="1:9" ht="36" x14ac:dyDescent="0.25">
      <c r="A108" s="13">
        <v>16</v>
      </c>
      <c r="B108" s="11">
        <v>1196491258</v>
      </c>
      <c r="C108" s="11" t="s">
        <v>865</v>
      </c>
      <c r="D108" s="17" t="s">
        <v>207</v>
      </c>
      <c r="E108" s="18" t="s">
        <v>208</v>
      </c>
      <c r="F108" s="12" t="s">
        <v>10</v>
      </c>
      <c r="G108" s="31">
        <v>1580618</v>
      </c>
      <c r="H108" s="9">
        <v>0</v>
      </c>
      <c r="I108" s="10">
        <f t="shared" si="10"/>
        <v>1580618</v>
      </c>
    </row>
    <row r="109" spans="1:9" s="2" customFormat="1" ht="36" x14ac:dyDescent="0.25">
      <c r="A109" s="13">
        <v>17</v>
      </c>
      <c r="B109" s="11">
        <v>1196491259</v>
      </c>
      <c r="C109" s="11" t="s">
        <v>865</v>
      </c>
      <c r="D109" s="17" t="s">
        <v>209</v>
      </c>
      <c r="E109" s="18" t="s">
        <v>209</v>
      </c>
      <c r="F109" s="12" t="s">
        <v>10</v>
      </c>
      <c r="G109" s="31">
        <v>475167</v>
      </c>
      <c r="H109" s="9">
        <v>0</v>
      </c>
      <c r="I109" s="10">
        <f t="shared" si="10"/>
        <v>475167</v>
      </c>
    </row>
    <row r="110" spans="1:9" s="2" customFormat="1" ht="36" x14ac:dyDescent="0.25">
      <c r="A110" s="13">
        <v>18</v>
      </c>
      <c r="B110" s="11">
        <v>1196491260</v>
      </c>
      <c r="C110" s="11" t="s">
        <v>865</v>
      </c>
      <c r="D110" s="17" t="s">
        <v>210</v>
      </c>
      <c r="E110" s="18" t="s">
        <v>210</v>
      </c>
      <c r="F110" s="12" t="s">
        <v>10</v>
      </c>
      <c r="G110" s="31">
        <v>471589</v>
      </c>
      <c r="H110" s="9">
        <v>0</v>
      </c>
      <c r="I110" s="10">
        <f t="shared" si="10"/>
        <v>471589</v>
      </c>
    </row>
    <row r="111" spans="1:9" s="2" customFormat="1" ht="36" x14ac:dyDescent="0.25">
      <c r="A111" s="13">
        <v>19</v>
      </c>
      <c r="B111" s="11">
        <v>1196491261</v>
      </c>
      <c r="C111" s="11" t="s">
        <v>865</v>
      </c>
      <c r="D111" s="17" t="s">
        <v>211</v>
      </c>
      <c r="E111" s="18" t="s">
        <v>212</v>
      </c>
      <c r="F111" s="12" t="s">
        <v>10</v>
      </c>
      <c r="G111" s="31">
        <v>456891</v>
      </c>
      <c r="H111" s="9">
        <v>0</v>
      </c>
      <c r="I111" s="10">
        <f t="shared" si="10"/>
        <v>456891</v>
      </c>
    </row>
    <row r="112" spans="1:9" ht="36" x14ac:dyDescent="0.25">
      <c r="A112" s="13">
        <v>20</v>
      </c>
      <c r="B112" s="11">
        <v>1196491262</v>
      </c>
      <c r="C112" s="11" t="s">
        <v>865</v>
      </c>
      <c r="D112" s="17" t="s">
        <v>213</v>
      </c>
      <c r="E112" s="18" t="s">
        <v>214</v>
      </c>
      <c r="F112" s="12" t="s">
        <v>10</v>
      </c>
      <c r="G112" s="31">
        <v>548270</v>
      </c>
      <c r="H112" s="9">
        <v>0</v>
      </c>
      <c r="I112" s="10">
        <f t="shared" si="10"/>
        <v>548270</v>
      </c>
    </row>
    <row r="113" spans="1:9" s="2" customFormat="1" ht="36" x14ac:dyDescent="0.25">
      <c r="A113" s="13">
        <v>21</v>
      </c>
      <c r="B113" s="11">
        <v>1196491263</v>
      </c>
      <c r="C113" s="11" t="s">
        <v>865</v>
      </c>
      <c r="D113" s="17" t="s">
        <v>215</v>
      </c>
      <c r="E113" s="18" t="s">
        <v>216</v>
      </c>
      <c r="F113" s="12" t="s">
        <v>10</v>
      </c>
      <c r="G113" s="31">
        <v>548270</v>
      </c>
      <c r="H113" s="9">
        <v>0</v>
      </c>
      <c r="I113" s="10">
        <f t="shared" si="10"/>
        <v>548270</v>
      </c>
    </row>
    <row r="114" spans="1:9" s="2" customFormat="1" ht="36" x14ac:dyDescent="0.25">
      <c r="A114" s="13">
        <v>22</v>
      </c>
      <c r="B114" s="11">
        <v>1196491264</v>
      </c>
      <c r="C114" s="11" t="s">
        <v>865</v>
      </c>
      <c r="D114" s="17" t="s">
        <v>217</v>
      </c>
      <c r="E114" s="18" t="s">
        <v>217</v>
      </c>
      <c r="F114" s="12" t="s">
        <v>10</v>
      </c>
      <c r="G114" s="31">
        <v>584821</v>
      </c>
      <c r="H114" s="9">
        <v>0</v>
      </c>
      <c r="I114" s="10">
        <f t="shared" si="10"/>
        <v>584821</v>
      </c>
    </row>
    <row r="115" spans="1:9" s="2" customFormat="1" ht="36" x14ac:dyDescent="0.25">
      <c r="A115" s="13">
        <v>23</v>
      </c>
      <c r="B115" s="11">
        <v>1196491265</v>
      </c>
      <c r="C115" s="11" t="s">
        <v>865</v>
      </c>
      <c r="D115" s="17" t="s">
        <v>218</v>
      </c>
      <c r="E115" s="18" t="s">
        <v>218</v>
      </c>
      <c r="F115" s="12" t="s">
        <v>10</v>
      </c>
      <c r="G115" s="31">
        <v>718600</v>
      </c>
      <c r="H115" s="9">
        <v>0</v>
      </c>
      <c r="I115" s="10">
        <f t="shared" si="10"/>
        <v>718600</v>
      </c>
    </row>
    <row r="116" spans="1:9" s="2" customFormat="1" ht="36" x14ac:dyDescent="0.25">
      <c r="A116" s="13">
        <v>24</v>
      </c>
      <c r="B116" s="11">
        <v>1196491266</v>
      </c>
      <c r="C116" s="11" t="s">
        <v>865</v>
      </c>
      <c r="D116" s="17" t="s">
        <v>219</v>
      </c>
      <c r="E116" s="18" t="s">
        <v>219</v>
      </c>
      <c r="F116" s="12" t="s">
        <v>10</v>
      </c>
      <c r="G116" s="31">
        <v>718600</v>
      </c>
      <c r="H116" s="9">
        <v>0</v>
      </c>
      <c r="I116" s="10">
        <f t="shared" si="10"/>
        <v>718600</v>
      </c>
    </row>
    <row r="117" spans="1:9" s="2" customFormat="1" ht="36" x14ac:dyDescent="0.25">
      <c r="A117" s="13">
        <v>25</v>
      </c>
      <c r="B117" s="11">
        <v>1196491267</v>
      </c>
      <c r="C117" s="11" t="s">
        <v>865</v>
      </c>
      <c r="D117" s="17" t="s">
        <v>220</v>
      </c>
      <c r="E117" s="18" t="s">
        <v>220</v>
      </c>
      <c r="F117" s="12" t="s">
        <v>10</v>
      </c>
      <c r="G117" s="31">
        <v>510005</v>
      </c>
      <c r="H117" s="9">
        <v>0</v>
      </c>
      <c r="I117" s="10">
        <f t="shared" si="10"/>
        <v>510005</v>
      </c>
    </row>
    <row r="118" spans="1:9" s="2" customFormat="1" ht="36" x14ac:dyDescent="0.25">
      <c r="A118" s="13">
        <v>26</v>
      </c>
      <c r="B118" s="11">
        <v>1196491268</v>
      </c>
      <c r="C118" s="11" t="s">
        <v>865</v>
      </c>
      <c r="D118" s="17" t="s">
        <v>221</v>
      </c>
      <c r="E118" s="18" t="s">
        <v>221</v>
      </c>
      <c r="F118" s="12" t="s">
        <v>10</v>
      </c>
      <c r="G118" s="31">
        <v>510005</v>
      </c>
      <c r="H118" s="9">
        <v>0</v>
      </c>
      <c r="I118" s="10">
        <f t="shared" si="10"/>
        <v>510005</v>
      </c>
    </row>
    <row r="119" spans="1:9" ht="14.25" customHeight="1" x14ac:dyDescent="0.25">
      <c r="A119" s="61" t="s">
        <v>981</v>
      </c>
      <c r="B119" s="13"/>
      <c r="C119" s="13"/>
      <c r="D119" s="27"/>
      <c r="E119" s="27"/>
      <c r="F119" s="27"/>
      <c r="G119" s="63"/>
      <c r="H119" s="70"/>
      <c r="I119" s="66">
        <f>SUM(I93:I118)</f>
        <v>32235472</v>
      </c>
    </row>
    <row r="120" spans="1:9" s="2" customFormat="1" ht="12.75" customHeight="1" x14ac:dyDescent="0.25">
      <c r="A120" s="20" t="s">
        <v>110</v>
      </c>
      <c r="B120" s="114" t="s">
        <v>223</v>
      </c>
      <c r="C120" s="114"/>
      <c r="D120" s="114"/>
      <c r="E120" s="114"/>
      <c r="F120" s="69" t="s">
        <v>224</v>
      </c>
      <c r="G120" s="115" t="s">
        <v>1</v>
      </c>
      <c r="H120" s="115"/>
      <c r="I120" s="115"/>
    </row>
    <row r="121" spans="1:9" s="2" customFormat="1" ht="27" x14ac:dyDescent="0.25">
      <c r="A121" s="3" t="s">
        <v>2</v>
      </c>
      <c r="B121" s="3" t="s">
        <v>3</v>
      </c>
      <c r="C121" s="3" t="s">
        <v>824</v>
      </c>
      <c r="D121" s="4" t="s">
        <v>4</v>
      </c>
      <c r="E121" s="4" t="s">
        <v>148</v>
      </c>
      <c r="F121" s="4" t="s">
        <v>6</v>
      </c>
      <c r="G121" s="5" t="s">
        <v>7</v>
      </c>
      <c r="H121" s="5" t="s">
        <v>8</v>
      </c>
      <c r="I121" s="5" t="s">
        <v>9</v>
      </c>
    </row>
    <row r="122" spans="1:9" s="2" customFormat="1" ht="18" x14ac:dyDescent="0.25">
      <c r="A122" s="13">
        <v>1</v>
      </c>
      <c r="B122" s="11">
        <v>1186290016</v>
      </c>
      <c r="C122" s="11">
        <v>42203400</v>
      </c>
      <c r="D122" s="18" t="s">
        <v>225</v>
      </c>
      <c r="E122" s="18" t="s">
        <v>226</v>
      </c>
      <c r="F122" s="12" t="s">
        <v>10</v>
      </c>
      <c r="G122" s="9">
        <v>14700</v>
      </c>
      <c r="H122" s="9">
        <f t="shared" ref="H122:H123" si="11">ROUND(G122*0.19,0)</f>
        <v>2793</v>
      </c>
      <c r="I122" s="10">
        <f t="shared" ref="I122:I124" si="12">+G122+H122</f>
        <v>17493</v>
      </c>
    </row>
    <row r="123" spans="1:9" s="2" customFormat="1" x14ac:dyDescent="0.25">
      <c r="A123" s="13">
        <v>2</v>
      </c>
      <c r="B123" s="11">
        <v>1186220510</v>
      </c>
      <c r="C123" s="11">
        <v>42203400</v>
      </c>
      <c r="D123" s="15" t="s">
        <v>227</v>
      </c>
      <c r="E123" s="15" t="s">
        <v>228</v>
      </c>
      <c r="F123" s="12" t="s">
        <v>10</v>
      </c>
      <c r="G123" s="9">
        <v>35700</v>
      </c>
      <c r="H123" s="9">
        <f t="shared" si="11"/>
        <v>6783</v>
      </c>
      <c r="I123" s="10">
        <f t="shared" si="12"/>
        <v>42483</v>
      </c>
    </row>
    <row r="124" spans="1:9" s="2" customFormat="1" ht="18" x14ac:dyDescent="0.25">
      <c r="A124" s="13">
        <v>3</v>
      </c>
      <c r="B124" s="11">
        <v>1186220905</v>
      </c>
      <c r="C124" s="11">
        <v>42203400</v>
      </c>
      <c r="D124" s="15" t="s">
        <v>229</v>
      </c>
      <c r="E124" s="15" t="s">
        <v>230</v>
      </c>
      <c r="F124" s="12" t="s">
        <v>10</v>
      </c>
      <c r="G124" s="9">
        <v>119200</v>
      </c>
      <c r="H124" s="9">
        <v>0</v>
      </c>
      <c r="I124" s="10">
        <f t="shared" si="12"/>
        <v>119200</v>
      </c>
    </row>
    <row r="125" spans="1:9" s="2" customFormat="1" ht="18" x14ac:dyDescent="0.25">
      <c r="A125" s="13">
        <v>4</v>
      </c>
      <c r="B125" s="11">
        <v>1186220279</v>
      </c>
      <c r="C125" s="11">
        <v>42203400</v>
      </c>
      <c r="D125" s="15" t="s">
        <v>231</v>
      </c>
      <c r="E125" s="15" t="s">
        <v>232</v>
      </c>
      <c r="F125" s="12" t="s">
        <v>10</v>
      </c>
      <c r="G125" s="9">
        <v>82500</v>
      </c>
      <c r="H125" s="9">
        <v>0</v>
      </c>
      <c r="I125" s="10">
        <f>+G125+H125</f>
        <v>82500</v>
      </c>
    </row>
    <row r="126" spans="1:9" s="2" customFormat="1" ht="18" x14ac:dyDescent="0.25">
      <c r="A126" s="13">
        <v>5</v>
      </c>
      <c r="B126" s="11">
        <v>1186220291</v>
      </c>
      <c r="C126" s="11">
        <v>42203406</v>
      </c>
      <c r="D126" s="15" t="s">
        <v>233</v>
      </c>
      <c r="E126" s="15" t="s">
        <v>234</v>
      </c>
      <c r="F126" s="12" t="s">
        <v>10</v>
      </c>
      <c r="G126" s="9">
        <v>62350</v>
      </c>
      <c r="H126" s="9">
        <f>ROUND(G126*0.19,0)</f>
        <v>11847</v>
      </c>
      <c r="I126" s="10">
        <f>+G126+H126</f>
        <v>74197</v>
      </c>
    </row>
    <row r="127" spans="1:9" ht="18" x14ac:dyDescent="0.25">
      <c r="A127" s="13">
        <v>6</v>
      </c>
      <c r="B127" s="11">
        <v>1186220292</v>
      </c>
      <c r="C127" s="11">
        <v>42203406</v>
      </c>
      <c r="D127" s="15" t="s">
        <v>235</v>
      </c>
      <c r="E127" s="15" t="s">
        <v>236</v>
      </c>
      <c r="F127" s="12" t="s">
        <v>10</v>
      </c>
      <c r="G127" s="9">
        <v>86450</v>
      </c>
      <c r="H127" s="9">
        <f t="shared" ref="H127:H131" si="13">ROUND(G127*0.19,0)</f>
        <v>16426</v>
      </c>
      <c r="I127" s="10">
        <f t="shared" ref="I127:I131" si="14">+G127+H127</f>
        <v>102876</v>
      </c>
    </row>
    <row r="128" spans="1:9" s="2" customFormat="1" ht="18" x14ac:dyDescent="0.25">
      <c r="A128" s="13">
        <v>7</v>
      </c>
      <c r="B128" s="11">
        <v>1186220293</v>
      </c>
      <c r="C128" s="11">
        <v>42203406</v>
      </c>
      <c r="D128" s="15" t="s">
        <v>237</v>
      </c>
      <c r="E128" s="15" t="s">
        <v>238</v>
      </c>
      <c r="F128" s="12" t="s">
        <v>10</v>
      </c>
      <c r="G128" s="9">
        <v>62350</v>
      </c>
      <c r="H128" s="9">
        <f t="shared" si="13"/>
        <v>11847</v>
      </c>
      <c r="I128" s="10">
        <f t="shared" si="14"/>
        <v>74197</v>
      </c>
    </row>
    <row r="129" spans="1:9" s="2" customFormat="1" x14ac:dyDescent="0.25">
      <c r="A129" s="13">
        <v>8</v>
      </c>
      <c r="B129" s="11">
        <v>1186220431</v>
      </c>
      <c r="C129" s="11">
        <v>42203406</v>
      </c>
      <c r="D129" s="15" t="s">
        <v>239</v>
      </c>
      <c r="E129" s="15" t="s">
        <v>240</v>
      </c>
      <c r="F129" s="12" t="s">
        <v>10</v>
      </c>
      <c r="G129" s="9">
        <v>283250</v>
      </c>
      <c r="H129" s="9">
        <f t="shared" si="13"/>
        <v>53818</v>
      </c>
      <c r="I129" s="10">
        <f t="shared" si="14"/>
        <v>337068</v>
      </c>
    </row>
    <row r="130" spans="1:9" s="2" customFormat="1" ht="18" x14ac:dyDescent="0.25">
      <c r="A130" s="13">
        <v>9</v>
      </c>
      <c r="B130" s="11">
        <v>1186230643</v>
      </c>
      <c r="C130" s="11">
        <v>42203406</v>
      </c>
      <c r="D130" s="15" t="s">
        <v>241</v>
      </c>
      <c r="E130" s="15" t="s">
        <v>242</v>
      </c>
      <c r="F130" s="12" t="s">
        <v>10</v>
      </c>
      <c r="G130" s="9">
        <v>229300</v>
      </c>
      <c r="H130" s="9">
        <f t="shared" si="13"/>
        <v>43567</v>
      </c>
      <c r="I130" s="10">
        <f t="shared" si="14"/>
        <v>272867</v>
      </c>
    </row>
    <row r="131" spans="1:9" s="2" customFormat="1" ht="18" x14ac:dyDescent="0.25">
      <c r="A131" s="13">
        <v>10</v>
      </c>
      <c r="B131" s="11">
        <v>1186220021</v>
      </c>
      <c r="C131" s="11">
        <v>42203406</v>
      </c>
      <c r="D131" s="15" t="s">
        <v>243</v>
      </c>
      <c r="E131" s="15" t="s">
        <v>243</v>
      </c>
      <c r="F131" s="12" t="s">
        <v>10</v>
      </c>
      <c r="G131" s="9">
        <v>256800</v>
      </c>
      <c r="H131" s="9">
        <f t="shared" si="13"/>
        <v>48792</v>
      </c>
      <c r="I131" s="10">
        <f t="shared" si="14"/>
        <v>305592</v>
      </c>
    </row>
    <row r="132" spans="1:9" s="2" customFormat="1" ht="54" x14ac:dyDescent="0.25">
      <c r="A132" s="13">
        <v>11</v>
      </c>
      <c r="B132" s="11">
        <v>1186220021</v>
      </c>
      <c r="C132" s="11">
        <v>42221500</v>
      </c>
      <c r="D132" s="15" t="s">
        <v>244</v>
      </c>
      <c r="E132" s="15" t="s">
        <v>245</v>
      </c>
      <c r="F132" s="12" t="s">
        <v>13</v>
      </c>
      <c r="G132" s="9">
        <v>140300</v>
      </c>
      <c r="H132" s="9">
        <v>0</v>
      </c>
      <c r="I132" s="10">
        <f>+G132+H132</f>
        <v>140300</v>
      </c>
    </row>
    <row r="133" spans="1:9" ht="27" x14ac:dyDescent="0.25">
      <c r="A133" s="13">
        <v>13</v>
      </c>
      <c r="B133" s="11">
        <v>1186220092</v>
      </c>
      <c r="C133" s="11">
        <v>42203400</v>
      </c>
      <c r="D133" s="15" t="s">
        <v>246</v>
      </c>
      <c r="E133" s="15" t="s">
        <v>247</v>
      </c>
      <c r="F133" s="12" t="s">
        <v>10</v>
      </c>
      <c r="G133" s="9">
        <v>78050</v>
      </c>
      <c r="H133" s="9">
        <v>0</v>
      </c>
      <c r="I133" s="10">
        <f t="shared" ref="I133:I136" si="15">+G133+H133</f>
        <v>78050</v>
      </c>
    </row>
    <row r="134" spans="1:9" s="2" customFormat="1" ht="18" x14ac:dyDescent="0.25">
      <c r="A134" s="13">
        <v>14</v>
      </c>
      <c r="B134" s="11">
        <v>1186220275</v>
      </c>
      <c r="C134" s="11">
        <v>42203400</v>
      </c>
      <c r="D134" s="15" t="s">
        <v>248</v>
      </c>
      <c r="E134" s="15" t="s">
        <v>249</v>
      </c>
      <c r="F134" s="12"/>
      <c r="G134" s="9">
        <v>565250</v>
      </c>
      <c r="H134" s="9">
        <v>0</v>
      </c>
      <c r="I134" s="10">
        <f t="shared" si="15"/>
        <v>565250</v>
      </c>
    </row>
    <row r="135" spans="1:9" s="2" customFormat="1" ht="18" x14ac:dyDescent="0.25">
      <c r="A135" s="13">
        <v>15</v>
      </c>
      <c r="B135" s="11">
        <v>1186220274</v>
      </c>
      <c r="C135" s="11">
        <v>42221500</v>
      </c>
      <c r="D135" s="15" t="s">
        <v>250</v>
      </c>
      <c r="E135" s="15" t="s">
        <v>251</v>
      </c>
      <c r="F135" s="12" t="s">
        <v>10</v>
      </c>
      <c r="G135" s="9">
        <v>158250</v>
      </c>
      <c r="H135" s="9">
        <v>0</v>
      </c>
      <c r="I135" s="10">
        <f t="shared" si="15"/>
        <v>158250</v>
      </c>
    </row>
    <row r="136" spans="1:9" s="2" customFormat="1" ht="18" x14ac:dyDescent="0.25">
      <c r="A136" s="13">
        <v>16</v>
      </c>
      <c r="B136" s="11" t="s">
        <v>1141</v>
      </c>
      <c r="C136" s="11">
        <v>42221500</v>
      </c>
      <c r="D136" s="15" t="s">
        <v>252</v>
      </c>
      <c r="E136" s="15" t="s">
        <v>253</v>
      </c>
      <c r="F136" s="12" t="s">
        <v>10</v>
      </c>
      <c r="G136" s="9">
        <v>76250</v>
      </c>
      <c r="H136" s="9">
        <v>0</v>
      </c>
      <c r="I136" s="10">
        <f t="shared" si="15"/>
        <v>76250</v>
      </c>
    </row>
    <row r="137" spans="1:9" s="2" customFormat="1" x14ac:dyDescent="0.25">
      <c r="A137" s="61" t="s">
        <v>982</v>
      </c>
      <c r="B137" s="13"/>
      <c r="C137" s="13"/>
      <c r="D137" s="27"/>
      <c r="E137" s="27"/>
      <c r="F137" s="27"/>
      <c r="G137" s="63"/>
      <c r="H137" s="70"/>
      <c r="I137" s="67">
        <f>SUM(I122:I136)</f>
        <v>2446573</v>
      </c>
    </row>
    <row r="138" spans="1:9" s="2" customFormat="1" ht="12.75" customHeight="1" x14ac:dyDescent="0.25">
      <c r="A138" s="20" t="s">
        <v>111</v>
      </c>
      <c r="B138" s="114" t="s">
        <v>256</v>
      </c>
      <c r="C138" s="114"/>
      <c r="D138" s="114"/>
      <c r="E138" s="114"/>
      <c r="F138" s="69" t="s">
        <v>224</v>
      </c>
      <c r="G138" s="115" t="s">
        <v>1</v>
      </c>
      <c r="H138" s="115"/>
      <c r="I138" s="115"/>
    </row>
    <row r="139" spans="1:9" ht="14.25" customHeight="1" x14ac:dyDescent="0.25">
      <c r="A139" s="3" t="s">
        <v>2</v>
      </c>
      <c r="B139" s="3" t="s">
        <v>3</v>
      </c>
      <c r="C139" s="4" t="s">
        <v>824</v>
      </c>
      <c r="D139" s="4" t="s">
        <v>4</v>
      </c>
      <c r="E139" s="4" t="s">
        <v>148</v>
      </c>
      <c r="F139" s="4" t="s">
        <v>6</v>
      </c>
      <c r="G139" s="5" t="s">
        <v>7</v>
      </c>
      <c r="H139" s="5" t="s">
        <v>8</v>
      </c>
      <c r="I139" s="5" t="s">
        <v>9</v>
      </c>
    </row>
    <row r="140" spans="1:9" s="2" customFormat="1" ht="27" x14ac:dyDescent="0.25">
      <c r="A140" s="13">
        <v>1</v>
      </c>
      <c r="B140" s="8">
        <v>1186220462</v>
      </c>
      <c r="C140" s="8">
        <v>42203400</v>
      </c>
      <c r="D140" s="18" t="s">
        <v>257</v>
      </c>
      <c r="E140" s="18" t="s">
        <v>258</v>
      </c>
      <c r="F140" s="12" t="s">
        <v>10</v>
      </c>
      <c r="G140" s="9">
        <v>2677200</v>
      </c>
      <c r="H140" s="9">
        <v>0</v>
      </c>
      <c r="I140" s="10">
        <f t="shared" ref="I140:I156" si="16">+G140+H140</f>
        <v>2677200</v>
      </c>
    </row>
    <row r="141" spans="1:9" s="2" customFormat="1" ht="27" x14ac:dyDescent="0.25">
      <c r="A141" s="13">
        <v>2</v>
      </c>
      <c r="B141" s="8">
        <v>1186220422</v>
      </c>
      <c r="C141" s="8">
        <v>42203400</v>
      </c>
      <c r="D141" s="18" t="s">
        <v>259</v>
      </c>
      <c r="E141" s="18" t="s">
        <v>260</v>
      </c>
      <c r="F141" s="12" t="s">
        <v>10</v>
      </c>
      <c r="G141" s="9">
        <v>8757400</v>
      </c>
      <c r="H141" s="9">
        <v>0</v>
      </c>
      <c r="I141" s="10">
        <f t="shared" si="16"/>
        <v>8757400</v>
      </c>
    </row>
    <row r="142" spans="1:9" s="2" customFormat="1" ht="18" x14ac:dyDescent="0.25">
      <c r="A142" s="13">
        <v>3</v>
      </c>
      <c r="B142" s="8">
        <v>1186220427</v>
      </c>
      <c r="C142" s="8">
        <v>42203400</v>
      </c>
      <c r="D142" s="18" t="s">
        <v>261</v>
      </c>
      <c r="E142" s="18" t="s">
        <v>262</v>
      </c>
      <c r="F142" s="12" t="s">
        <v>10</v>
      </c>
      <c r="G142" s="9">
        <v>8158500</v>
      </c>
      <c r="H142" s="9">
        <v>0</v>
      </c>
      <c r="I142" s="10">
        <f t="shared" si="16"/>
        <v>8158500</v>
      </c>
    </row>
    <row r="143" spans="1:9" s="2" customFormat="1" ht="36" x14ac:dyDescent="0.25">
      <c r="A143" s="13">
        <v>4</v>
      </c>
      <c r="B143" s="8">
        <v>1186220907</v>
      </c>
      <c r="C143" s="8">
        <v>42203400</v>
      </c>
      <c r="D143" s="18" t="s">
        <v>263</v>
      </c>
      <c r="E143" s="18" t="s">
        <v>264</v>
      </c>
      <c r="F143" s="12" t="s">
        <v>10</v>
      </c>
      <c r="G143" s="9">
        <v>6506800</v>
      </c>
      <c r="H143" s="9">
        <v>0</v>
      </c>
      <c r="I143" s="10">
        <f t="shared" si="16"/>
        <v>6506800</v>
      </c>
    </row>
    <row r="144" spans="1:9" ht="36" x14ac:dyDescent="0.25">
      <c r="A144" s="13">
        <v>5</v>
      </c>
      <c r="B144" s="8">
        <v>1186220378</v>
      </c>
      <c r="C144" s="8">
        <v>42203400</v>
      </c>
      <c r="D144" s="18" t="s">
        <v>265</v>
      </c>
      <c r="E144" s="18" t="s">
        <v>266</v>
      </c>
      <c r="F144" s="12" t="s">
        <v>10</v>
      </c>
      <c r="G144" s="9">
        <v>3993000</v>
      </c>
      <c r="H144" s="9">
        <v>0</v>
      </c>
      <c r="I144" s="10">
        <f t="shared" si="16"/>
        <v>3993000</v>
      </c>
    </row>
    <row r="145" spans="1:9" ht="18" x14ac:dyDescent="0.25">
      <c r="A145" s="13">
        <v>6</v>
      </c>
      <c r="B145" s="8">
        <v>1186220500</v>
      </c>
      <c r="C145" s="8">
        <v>42203400</v>
      </c>
      <c r="D145" s="18" t="s">
        <v>267</v>
      </c>
      <c r="E145" s="18" t="s">
        <v>268</v>
      </c>
      <c r="F145" s="12" t="s">
        <v>10</v>
      </c>
      <c r="G145" s="9">
        <v>1706100</v>
      </c>
      <c r="H145" s="9">
        <v>0</v>
      </c>
      <c r="I145" s="10">
        <f t="shared" si="16"/>
        <v>1706100</v>
      </c>
    </row>
    <row r="146" spans="1:9" ht="18" x14ac:dyDescent="0.25">
      <c r="A146" s="13">
        <v>7</v>
      </c>
      <c r="B146" s="8">
        <v>1186220449</v>
      </c>
      <c r="C146" s="8">
        <v>42203400</v>
      </c>
      <c r="D146" s="18" t="s">
        <v>269</v>
      </c>
      <c r="E146" s="18" t="s">
        <v>270</v>
      </c>
      <c r="F146" s="12" t="s">
        <v>10</v>
      </c>
      <c r="G146" s="9">
        <v>1706100</v>
      </c>
      <c r="H146" s="9">
        <v>0</v>
      </c>
      <c r="I146" s="10">
        <f t="shared" si="16"/>
        <v>1706100</v>
      </c>
    </row>
    <row r="147" spans="1:9" ht="18" x14ac:dyDescent="0.25">
      <c r="A147" s="13">
        <v>8</v>
      </c>
      <c r="B147" s="8">
        <v>1186220422</v>
      </c>
      <c r="C147" s="8">
        <v>42203400</v>
      </c>
      <c r="D147" s="18" t="s">
        <v>271</v>
      </c>
      <c r="E147" s="18" t="s">
        <v>272</v>
      </c>
      <c r="F147" s="12" t="s">
        <v>10</v>
      </c>
      <c r="G147" s="9">
        <v>2677200</v>
      </c>
      <c r="H147" s="9">
        <v>0</v>
      </c>
      <c r="I147" s="10">
        <f t="shared" si="16"/>
        <v>2677200</v>
      </c>
    </row>
    <row r="148" spans="1:9" ht="36" x14ac:dyDescent="0.25">
      <c r="A148" s="13">
        <v>9</v>
      </c>
      <c r="B148" s="8">
        <v>1186220254</v>
      </c>
      <c r="C148" s="8">
        <v>42203400</v>
      </c>
      <c r="D148" s="18" t="s">
        <v>273</v>
      </c>
      <c r="E148" s="18" t="s">
        <v>274</v>
      </c>
      <c r="F148" s="12" t="s">
        <v>10</v>
      </c>
      <c r="G148" s="9">
        <v>950750</v>
      </c>
      <c r="H148" s="9">
        <v>0</v>
      </c>
      <c r="I148" s="10">
        <f t="shared" si="16"/>
        <v>950750</v>
      </c>
    </row>
    <row r="149" spans="1:9" ht="18" x14ac:dyDescent="0.25">
      <c r="A149" s="13">
        <v>10</v>
      </c>
      <c r="B149" s="8">
        <v>1186220273</v>
      </c>
      <c r="C149" s="8">
        <v>42203400</v>
      </c>
      <c r="D149" s="18" t="s">
        <v>275</v>
      </c>
      <c r="E149" s="18" t="s">
        <v>276</v>
      </c>
      <c r="F149" s="12" t="s">
        <v>10</v>
      </c>
      <c r="G149" s="9">
        <v>2593000</v>
      </c>
      <c r="H149" s="9">
        <v>0</v>
      </c>
      <c r="I149" s="10">
        <f t="shared" si="16"/>
        <v>2593000</v>
      </c>
    </row>
    <row r="150" spans="1:9" x14ac:dyDescent="0.25">
      <c r="A150" s="13">
        <v>11</v>
      </c>
      <c r="B150" s="8">
        <v>1186220276</v>
      </c>
      <c r="C150" s="8">
        <v>42203400</v>
      </c>
      <c r="D150" s="18" t="s">
        <v>277</v>
      </c>
      <c r="E150" s="18" t="s">
        <v>278</v>
      </c>
      <c r="F150" s="12" t="s">
        <v>10</v>
      </c>
      <c r="G150" s="9">
        <v>1897750</v>
      </c>
      <c r="H150" s="9">
        <v>0</v>
      </c>
      <c r="I150" s="10">
        <f t="shared" si="16"/>
        <v>1897750</v>
      </c>
    </row>
    <row r="151" spans="1:9" ht="36" x14ac:dyDescent="0.25">
      <c r="A151" s="13">
        <v>12</v>
      </c>
      <c r="B151" s="8">
        <v>1186220277</v>
      </c>
      <c r="C151" s="8">
        <v>42203400</v>
      </c>
      <c r="D151" s="18" t="s">
        <v>279</v>
      </c>
      <c r="E151" s="18" t="s">
        <v>280</v>
      </c>
      <c r="F151" s="12" t="s">
        <v>10</v>
      </c>
      <c r="G151" s="9">
        <v>1887600</v>
      </c>
      <c r="H151" s="9">
        <v>0</v>
      </c>
      <c r="I151" s="10">
        <f t="shared" si="16"/>
        <v>1887600</v>
      </c>
    </row>
    <row r="152" spans="1:9" s="34" customFormat="1" ht="27" x14ac:dyDescent="0.25">
      <c r="A152" s="13">
        <v>13</v>
      </c>
      <c r="B152" s="8">
        <v>1186220905</v>
      </c>
      <c r="C152" s="8">
        <v>42203400</v>
      </c>
      <c r="D152" s="18" t="s">
        <v>281</v>
      </c>
      <c r="E152" s="18" t="s">
        <v>282</v>
      </c>
      <c r="F152" s="12" t="s">
        <v>10</v>
      </c>
      <c r="G152" s="9">
        <v>382500</v>
      </c>
      <c r="H152" s="9">
        <v>0</v>
      </c>
      <c r="I152" s="10">
        <f t="shared" si="16"/>
        <v>382500</v>
      </c>
    </row>
    <row r="153" spans="1:9" s="107" customFormat="1" ht="27" x14ac:dyDescent="0.25">
      <c r="A153" s="13">
        <v>14</v>
      </c>
      <c r="B153" s="27">
        <v>1186220905</v>
      </c>
      <c r="C153" s="27">
        <v>42203400</v>
      </c>
      <c r="D153" s="22" t="s">
        <v>283</v>
      </c>
      <c r="E153" s="22" t="s">
        <v>284</v>
      </c>
      <c r="F153" s="16" t="s">
        <v>10</v>
      </c>
      <c r="G153" s="9">
        <v>382500</v>
      </c>
      <c r="H153" s="9">
        <v>0</v>
      </c>
      <c r="I153" s="10">
        <f t="shared" si="16"/>
        <v>382500</v>
      </c>
    </row>
    <row r="154" spans="1:9" s="34" customFormat="1" ht="18" x14ac:dyDescent="0.25">
      <c r="A154" s="13">
        <v>15</v>
      </c>
      <c r="B154" s="8">
        <v>1186220678</v>
      </c>
      <c r="C154" s="8">
        <v>42203400</v>
      </c>
      <c r="D154" s="18" t="s">
        <v>285</v>
      </c>
      <c r="E154" s="18" t="s">
        <v>286</v>
      </c>
      <c r="F154" s="12" t="s">
        <v>10</v>
      </c>
      <c r="G154" s="9">
        <v>325300</v>
      </c>
      <c r="H154" s="9">
        <f t="shared" ref="H154:H156" si="17">ROUND(G154*0.19,0)</f>
        <v>61807</v>
      </c>
      <c r="I154" s="10">
        <f t="shared" si="16"/>
        <v>387107</v>
      </c>
    </row>
    <row r="155" spans="1:9" ht="36" x14ac:dyDescent="0.25">
      <c r="A155" s="13">
        <v>16</v>
      </c>
      <c r="B155" s="16" t="s">
        <v>287</v>
      </c>
      <c r="C155" s="8">
        <v>42203400</v>
      </c>
      <c r="D155" s="18" t="s">
        <v>288</v>
      </c>
      <c r="E155" s="18" t="s">
        <v>289</v>
      </c>
      <c r="F155" s="12" t="s">
        <v>10</v>
      </c>
      <c r="G155" s="9">
        <v>587350</v>
      </c>
      <c r="H155" s="9">
        <f t="shared" si="17"/>
        <v>111597</v>
      </c>
      <c r="I155" s="10">
        <f t="shared" si="16"/>
        <v>698947</v>
      </c>
    </row>
    <row r="156" spans="1:9" s="34" customFormat="1" ht="18" x14ac:dyDescent="0.25">
      <c r="A156" s="13">
        <v>17</v>
      </c>
      <c r="B156" s="8">
        <v>1186290712</v>
      </c>
      <c r="C156" s="8">
        <v>42203400</v>
      </c>
      <c r="D156" s="18" t="s">
        <v>290</v>
      </c>
      <c r="E156" s="18" t="s">
        <v>291</v>
      </c>
      <c r="F156" s="12" t="s">
        <v>10</v>
      </c>
      <c r="G156" s="9">
        <v>256800</v>
      </c>
      <c r="H156" s="9">
        <f t="shared" si="17"/>
        <v>48792</v>
      </c>
      <c r="I156" s="10">
        <f t="shared" si="16"/>
        <v>305592</v>
      </c>
    </row>
    <row r="157" spans="1:9" s="34" customFormat="1" x14ac:dyDescent="0.25">
      <c r="A157" s="61" t="s">
        <v>983</v>
      </c>
      <c r="B157" s="13"/>
      <c r="C157" s="13"/>
      <c r="D157" s="27"/>
      <c r="E157" s="27"/>
      <c r="F157" s="27"/>
      <c r="G157" s="65"/>
      <c r="H157" s="65"/>
      <c r="I157" s="66">
        <f>SUM(I140:I156)</f>
        <v>45668046</v>
      </c>
    </row>
    <row r="158" spans="1:9" s="34" customFormat="1" ht="12.75" customHeight="1" x14ac:dyDescent="0.25">
      <c r="A158" s="20" t="s">
        <v>117</v>
      </c>
      <c r="B158" s="114" t="s">
        <v>293</v>
      </c>
      <c r="C158" s="114"/>
      <c r="D158" s="114"/>
      <c r="E158" s="114"/>
      <c r="F158" s="69" t="s">
        <v>224</v>
      </c>
      <c r="G158" s="116" t="s">
        <v>1</v>
      </c>
      <c r="H158" s="115"/>
      <c r="I158" s="115"/>
    </row>
    <row r="159" spans="1:9" s="34" customFormat="1" ht="27" x14ac:dyDescent="0.25">
      <c r="A159" s="3" t="s">
        <v>2</v>
      </c>
      <c r="B159" s="3" t="s">
        <v>3</v>
      </c>
      <c r="C159" s="4" t="s">
        <v>824</v>
      </c>
      <c r="D159" s="4" t="s">
        <v>4</v>
      </c>
      <c r="E159" s="4" t="s">
        <v>148</v>
      </c>
      <c r="F159" s="4" t="s">
        <v>6</v>
      </c>
      <c r="G159" s="5" t="s">
        <v>7</v>
      </c>
      <c r="H159" s="5" t="s">
        <v>8</v>
      </c>
      <c r="I159" s="5" t="s">
        <v>9</v>
      </c>
    </row>
    <row r="160" spans="1:9" s="34" customFormat="1" ht="18" x14ac:dyDescent="0.25">
      <c r="A160" s="13">
        <v>1</v>
      </c>
      <c r="B160" s="41">
        <v>1186220012</v>
      </c>
      <c r="C160" s="24">
        <v>42203400</v>
      </c>
      <c r="D160" s="25" t="s">
        <v>294</v>
      </c>
      <c r="E160" s="25" t="s">
        <v>295</v>
      </c>
      <c r="F160" s="24" t="s">
        <v>13</v>
      </c>
      <c r="G160" s="9">
        <v>7454500</v>
      </c>
      <c r="H160" s="9">
        <v>0</v>
      </c>
      <c r="I160" s="10">
        <f t="shared" ref="I160:I171" si="18">+G160+H160</f>
        <v>7454500</v>
      </c>
    </row>
    <row r="161" spans="1:9" s="34" customFormat="1" ht="36" x14ac:dyDescent="0.25">
      <c r="A161" s="13">
        <v>2</v>
      </c>
      <c r="B161" s="41">
        <v>1186220679</v>
      </c>
      <c r="C161" s="24">
        <v>42203400</v>
      </c>
      <c r="D161" s="25" t="s">
        <v>296</v>
      </c>
      <c r="E161" s="25" t="s">
        <v>297</v>
      </c>
      <c r="F161" s="24" t="s">
        <v>13</v>
      </c>
      <c r="G161" s="9">
        <v>7454500</v>
      </c>
      <c r="H161" s="9">
        <v>0</v>
      </c>
      <c r="I161" s="10">
        <f t="shared" si="18"/>
        <v>7454500</v>
      </c>
    </row>
    <row r="162" spans="1:9" ht="36" x14ac:dyDescent="0.25">
      <c r="A162" s="13">
        <v>3</v>
      </c>
      <c r="B162" s="41">
        <v>1186220933</v>
      </c>
      <c r="C162" s="24">
        <v>42203400</v>
      </c>
      <c r="D162" s="25" t="s">
        <v>298</v>
      </c>
      <c r="E162" s="25" t="s">
        <v>299</v>
      </c>
      <c r="F162" s="24" t="s">
        <v>13</v>
      </c>
      <c r="G162" s="9">
        <v>4321450</v>
      </c>
      <c r="H162" s="9">
        <v>0</v>
      </c>
      <c r="I162" s="10">
        <f t="shared" si="18"/>
        <v>4321450</v>
      </c>
    </row>
    <row r="163" spans="1:9" s="34" customFormat="1" ht="27" x14ac:dyDescent="0.25">
      <c r="A163" s="13">
        <v>4</v>
      </c>
      <c r="B163" s="41">
        <v>1186220024</v>
      </c>
      <c r="C163" s="24">
        <v>42203400</v>
      </c>
      <c r="D163" s="25" t="s">
        <v>300</v>
      </c>
      <c r="E163" s="25" t="s">
        <v>301</v>
      </c>
      <c r="F163" s="24" t="s">
        <v>13</v>
      </c>
      <c r="G163" s="9">
        <v>1296500</v>
      </c>
      <c r="H163" s="9">
        <v>0</v>
      </c>
      <c r="I163" s="10">
        <f t="shared" si="18"/>
        <v>1296500</v>
      </c>
    </row>
    <row r="164" spans="1:9" s="34" customFormat="1" ht="27" x14ac:dyDescent="0.25">
      <c r="A164" s="13">
        <v>5</v>
      </c>
      <c r="B164" s="41">
        <v>1186220912</v>
      </c>
      <c r="C164" s="24">
        <v>42203400</v>
      </c>
      <c r="D164" s="25" t="s">
        <v>302</v>
      </c>
      <c r="E164" s="25" t="s">
        <v>303</v>
      </c>
      <c r="F164" s="24" t="s">
        <v>13</v>
      </c>
      <c r="G164" s="9">
        <v>11235750</v>
      </c>
      <c r="H164" s="9">
        <v>0</v>
      </c>
      <c r="I164" s="10">
        <f t="shared" si="18"/>
        <v>11235750</v>
      </c>
    </row>
    <row r="165" spans="1:9" s="2" customFormat="1" ht="36" x14ac:dyDescent="0.25">
      <c r="A165" s="13">
        <v>6</v>
      </c>
      <c r="B165" s="41">
        <v>1186220392</v>
      </c>
      <c r="C165" s="24">
        <v>42203400</v>
      </c>
      <c r="D165" s="25" t="s">
        <v>304</v>
      </c>
      <c r="E165" s="25" t="s">
        <v>305</v>
      </c>
      <c r="F165" s="24" t="s">
        <v>13</v>
      </c>
      <c r="G165" s="9">
        <v>1296500</v>
      </c>
      <c r="H165" s="9">
        <v>0</v>
      </c>
      <c r="I165" s="10">
        <f t="shared" si="18"/>
        <v>1296500</v>
      </c>
    </row>
    <row r="166" spans="1:9" ht="27" x14ac:dyDescent="0.25">
      <c r="A166" s="13">
        <v>7</v>
      </c>
      <c r="B166" s="41">
        <v>1186220393</v>
      </c>
      <c r="C166" s="24">
        <v>42203400</v>
      </c>
      <c r="D166" s="25" t="s">
        <v>306</v>
      </c>
      <c r="E166" s="25" t="s">
        <v>307</v>
      </c>
      <c r="F166" s="24" t="s">
        <v>13</v>
      </c>
      <c r="G166" s="9">
        <v>1296500</v>
      </c>
      <c r="H166" s="9">
        <f t="shared" ref="H166:H168" si="19">ROUND(G166*0.19,0)</f>
        <v>246335</v>
      </c>
      <c r="I166" s="10">
        <f t="shared" si="18"/>
        <v>1542835</v>
      </c>
    </row>
    <row r="167" spans="1:9" s="34" customFormat="1" ht="27" x14ac:dyDescent="0.25">
      <c r="A167" s="13">
        <v>8</v>
      </c>
      <c r="B167" s="41">
        <v>1186220394</v>
      </c>
      <c r="C167" s="24">
        <v>42203400</v>
      </c>
      <c r="D167" s="25" t="s">
        <v>308</v>
      </c>
      <c r="E167" s="25" t="s">
        <v>309</v>
      </c>
      <c r="F167" s="24" t="s">
        <v>13</v>
      </c>
      <c r="G167" s="9">
        <v>283250</v>
      </c>
      <c r="H167" s="9">
        <f t="shared" si="19"/>
        <v>53818</v>
      </c>
      <c r="I167" s="10">
        <f t="shared" si="18"/>
        <v>337068</v>
      </c>
    </row>
    <row r="168" spans="1:9" s="34" customFormat="1" ht="18" x14ac:dyDescent="0.25">
      <c r="A168" s="13">
        <v>9</v>
      </c>
      <c r="B168" s="41">
        <v>1186220680</v>
      </c>
      <c r="C168" s="24">
        <v>42203400</v>
      </c>
      <c r="D168" s="25" t="s">
        <v>310</v>
      </c>
      <c r="E168" s="25" t="s">
        <v>311</v>
      </c>
      <c r="F168" s="24" t="s">
        <v>13</v>
      </c>
      <c r="G168" s="9">
        <v>352400</v>
      </c>
      <c r="H168" s="9">
        <f t="shared" si="19"/>
        <v>66956</v>
      </c>
      <c r="I168" s="10">
        <f t="shared" si="18"/>
        <v>419356</v>
      </c>
    </row>
    <row r="169" spans="1:9" s="34" customFormat="1" ht="27" x14ac:dyDescent="0.25">
      <c r="A169" s="13">
        <v>10</v>
      </c>
      <c r="B169" s="41">
        <v>1186220396</v>
      </c>
      <c r="C169" s="24">
        <v>42203400</v>
      </c>
      <c r="D169" s="25" t="s">
        <v>312</v>
      </c>
      <c r="E169" s="25" t="s">
        <v>313</v>
      </c>
      <c r="F169" s="24" t="s">
        <v>13</v>
      </c>
      <c r="G169" s="9">
        <v>12000000</v>
      </c>
      <c r="H169" s="9">
        <v>0</v>
      </c>
      <c r="I169" s="10">
        <f t="shared" si="18"/>
        <v>12000000</v>
      </c>
    </row>
    <row r="170" spans="1:9" s="34" customFormat="1" ht="18" x14ac:dyDescent="0.25">
      <c r="A170" s="13">
        <v>11</v>
      </c>
      <c r="B170" s="41">
        <v>1186220397</v>
      </c>
      <c r="C170" s="24">
        <v>42203400</v>
      </c>
      <c r="D170" s="25" t="s">
        <v>314</v>
      </c>
      <c r="E170" s="25" t="s">
        <v>315</v>
      </c>
      <c r="F170" s="24" t="s">
        <v>13</v>
      </c>
      <c r="G170" s="9">
        <v>12000000</v>
      </c>
      <c r="H170" s="9">
        <v>0</v>
      </c>
      <c r="I170" s="10">
        <f t="shared" si="18"/>
        <v>12000000</v>
      </c>
    </row>
    <row r="171" spans="1:9" ht="18" x14ac:dyDescent="0.25">
      <c r="A171" s="13">
        <v>12</v>
      </c>
      <c r="B171" s="16" t="s">
        <v>316</v>
      </c>
      <c r="C171" s="24">
        <v>42203400</v>
      </c>
      <c r="D171" s="25" t="s">
        <v>317</v>
      </c>
      <c r="E171" s="25" t="s">
        <v>318</v>
      </c>
      <c r="F171" s="24" t="s">
        <v>13</v>
      </c>
      <c r="G171" s="9">
        <v>12000000</v>
      </c>
      <c r="H171" s="9">
        <v>0</v>
      </c>
      <c r="I171" s="10">
        <f t="shared" si="18"/>
        <v>12000000</v>
      </c>
    </row>
    <row r="172" spans="1:9" s="34" customFormat="1" x14ac:dyDescent="0.25">
      <c r="A172" s="61" t="s">
        <v>984</v>
      </c>
      <c r="B172" s="13"/>
      <c r="C172" s="13"/>
      <c r="D172" s="27"/>
      <c r="E172" s="27"/>
      <c r="F172" s="27"/>
      <c r="G172" s="65"/>
      <c r="H172" s="65"/>
      <c r="I172" s="66">
        <f>SUM(I160:I171)</f>
        <v>71358459</v>
      </c>
    </row>
    <row r="173" spans="1:9" s="34" customFormat="1" ht="12.75" customHeight="1" x14ac:dyDescent="0.25">
      <c r="A173" s="20" t="s">
        <v>118</v>
      </c>
      <c r="B173" s="114" t="s">
        <v>882</v>
      </c>
      <c r="C173" s="114"/>
      <c r="D173" s="114"/>
      <c r="E173" s="114"/>
      <c r="F173" s="69" t="s">
        <v>323</v>
      </c>
      <c r="G173" s="115" t="s">
        <v>1</v>
      </c>
      <c r="H173" s="115"/>
      <c r="I173" s="115"/>
    </row>
    <row r="174" spans="1:9" s="34" customFormat="1" ht="27" x14ac:dyDescent="0.25">
      <c r="A174" s="3" t="s">
        <v>2</v>
      </c>
      <c r="B174" s="3" t="s">
        <v>3</v>
      </c>
      <c r="C174" s="4" t="s">
        <v>824</v>
      </c>
      <c r="D174" s="4" t="s">
        <v>4</v>
      </c>
      <c r="E174" s="4" t="s">
        <v>148</v>
      </c>
      <c r="F174" s="4" t="s">
        <v>6</v>
      </c>
      <c r="G174" s="5" t="s">
        <v>7</v>
      </c>
      <c r="H174" s="5" t="s">
        <v>8</v>
      </c>
      <c r="I174" s="5" t="s">
        <v>9</v>
      </c>
    </row>
    <row r="175" spans="1:9" s="34" customFormat="1" ht="54" x14ac:dyDescent="0.25">
      <c r="A175" s="13">
        <v>1</v>
      </c>
      <c r="B175" s="11">
        <v>1228405078</v>
      </c>
      <c r="C175" s="12" t="s">
        <v>866</v>
      </c>
      <c r="D175" s="17" t="s">
        <v>324</v>
      </c>
      <c r="E175" s="18" t="s">
        <v>1150</v>
      </c>
      <c r="F175" s="12" t="s">
        <v>10</v>
      </c>
      <c r="G175" s="9">
        <v>28600</v>
      </c>
      <c r="H175" s="9">
        <f t="shared" ref="H175" si="20">ROUND(G175*0.19,0)</f>
        <v>5434</v>
      </c>
      <c r="I175" s="10">
        <f t="shared" ref="I175" si="21">+G175+H175</f>
        <v>34034</v>
      </c>
    </row>
    <row r="176" spans="1:9" ht="18" customHeight="1" x14ac:dyDescent="0.25">
      <c r="A176" s="61" t="s">
        <v>985</v>
      </c>
      <c r="B176" s="11"/>
      <c r="C176" s="8"/>
      <c r="D176" s="17"/>
      <c r="E176" s="18"/>
      <c r="F176" s="12"/>
      <c r="G176" s="65"/>
      <c r="H176" s="65"/>
      <c r="I176" s="66">
        <f>SUM(I175)</f>
        <v>34034</v>
      </c>
    </row>
    <row r="177" spans="1:9" s="34" customFormat="1" ht="12.75" customHeight="1" x14ac:dyDescent="0.25">
      <c r="A177" s="20" t="s">
        <v>119</v>
      </c>
      <c r="B177" s="114" t="s">
        <v>332</v>
      </c>
      <c r="C177" s="114"/>
      <c r="D177" s="114"/>
      <c r="E177" s="114"/>
      <c r="F177" s="69" t="s">
        <v>331</v>
      </c>
      <c r="G177" s="115" t="s">
        <v>1</v>
      </c>
      <c r="H177" s="115"/>
      <c r="I177" s="115"/>
    </row>
    <row r="178" spans="1:9" s="34" customFormat="1" ht="27" x14ac:dyDescent="0.25">
      <c r="A178" s="3" t="s">
        <v>2</v>
      </c>
      <c r="B178" s="3" t="s">
        <v>3</v>
      </c>
      <c r="C178" s="4" t="s">
        <v>824</v>
      </c>
      <c r="D178" s="4" t="s">
        <v>4</v>
      </c>
      <c r="E178" s="4" t="s">
        <v>148</v>
      </c>
      <c r="F178" s="4" t="s">
        <v>6</v>
      </c>
      <c r="G178" s="5" t="s">
        <v>7</v>
      </c>
      <c r="H178" s="5" t="s">
        <v>8</v>
      </c>
      <c r="I178" s="5" t="s">
        <v>9</v>
      </c>
    </row>
    <row r="179" spans="1:9" s="34" customFormat="1" ht="27" x14ac:dyDescent="0.25">
      <c r="A179" s="13">
        <v>1</v>
      </c>
      <c r="B179" s="13">
        <v>1196420060</v>
      </c>
      <c r="C179" s="27">
        <v>42295900</v>
      </c>
      <c r="D179" s="17" t="s">
        <v>935</v>
      </c>
      <c r="E179" s="18" t="s">
        <v>936</v>
      </c>
      <c r="F179" s="12" t="s">
        <v>10</v>
      </c>
      <c r="G179" s="9">
        <v>1861448</v>
      </c>
      <c r="H179" s="9">
        <v>0</v>
      </c>
      <c r="I179" s="10">
        <f t="shared" ref="I179:I201" si="22">+G179+H179</f>
        <v>1861448</v>
      </c>
    </row>
    <row r="180" spans="1:9" s="34" customFormat="1" ht="27" x14ac:dyDescent="0.25">
      <c r="A180" s="13">
        <v>2</v>
      </c>
      <c r="B180" s="13">
        <v>1196420121</v>
      </c>
      <c r="C180" s="27">
        <v>42295900</v>
      </c>
      <c r="D180" s="17" t="s">
        <v>937</v>
      </c>
      <c r="E180" s="18" t="s">
        <v>938</v>
      </c>
      <c r="F180" s="12" t="s">
        <v>10</v>
      </c>
      <c r="G180" s="9">
        <v>1833044</v>
      </c>
      <c r="H180" s="9">
        <v>0</v>
      </c>
      <c r="I180" s="10">
        <f t="shared" si="22"/>
        <v>1833044</v>
      </c>
    </row>
    <row r="181" spans="1:9" s="34" customFormat="1" ht="27" x14ac:dyDescent="0.25">
      <c r="A181" s="13">
        <v>3</v>
      </c>
      <c r="B181" s="13">
        <v>1196420122</v>
      </c>
      <c r="C181" s="27">
        <v>42295900</v>
      </c>
      <c r="D181" s="17" t="s">
        <v>939</v>
      </c>
      <c r="E181" s="18" t="s">
        <v>940</v>
      </c>
      <c r="F181" s="12" t="s">
        <v>10</v>
      </c>
      <c r="G181" s="9">
        <v>1744644</v>
      </c>
      <c r="H181" s="9">
        <v>0</v>
      </c>
      <c r="I181" s="10">
        <f t="shared" si="22"/>
        <v>1744644</v>
      </c>
    </row>
    <row r="182" spans="1:9" s="34" customFormat="1" ht="27" x14ac:dyDescent="0.25">
      <c r="A182" s="13">
        <v>4</v>
      </c>
      <c r="B182" s="13">
        <v>1196420123</v>
      </c>
      <c r="C182" s="27">
        <v>42295900</v>
      </c>
      <c r="D182" s="17" t="s">
        <v>941</v>
      </c>
      <c r="E182" s="18" t="s">
        <v>942</v>
      </c>
      <c r="F182" s="12" t="s">
        <v>10</v>
      </c>
      <c r="G182" s="9">
        <v>1727977</v>
      </c>
      <c r="H182" s="9">
        <v>0</v>
      </c>
      <c r="I182" s="10">
        <f t="shared" si="22"/>
        <v>1727977</v>
      </c>
    </row>
    <row r="183" spans="1:9" ht="18" x14ac:dyDescent="0.25">
      <c r="A183" s="13">
        <v>5</v>
      </c>
      <c r="B183" s="13">
        <v>1196420088</v>
      </c>
      <c r="C183" s="27">
        <v>42295900</v>
      </c>
      <c r="D183" s="17" t="s">
        <v>943</v>
      </c>
      <c r="E183" s="18" t="s">
        <v>944</v>
      </c>
      <c r="F183" s="12" t="s">
        <v>10</v>
      </c>
      <c r="G183" s="9">
        <v>1916210</v>
      </c>
      <c r="H183" s="9">
        <v>0</v>
      </c>
      <c r="I183" s="10">
        <f t="shared" si="22"/>
        <v>1916210</v>
      </c>
    </row>
    <row r="184" spans="1:9" s="34" customFormat="1" ht="27" x14ac:dyDescent="0.25">
      <c r="A184" s="13">
        <v>6</v>
      </c>
      <c r="B184" s="13">
        <v>1196420091</v>
      </c>
      <c r="C184" s="27">
        <v>42295900</v>
      </c>
      <c r="D184" s="17" t="s">
        <v>945</v>
      </c>
      <c r="E184" s="18" t="s">
        <v>946</v>
      </c>
      <c r="F184" s="12" t="s">
        <v>10</v>
      </c>
      <c r="G184" s="9">
        <v>2127277</v>
      </c>
      <c r="H184" s="9">
        <v>0</v>
      </c>
      <c r="I184" s="10">
        <f t="shared" si="22"/>
        <v>2127277</v>
      </c>
    </row>
    <row r="185" spans="1:9" s="34" customFormat="1" ht="27" x14ac:dyDescent="0.25">
      <c r="A185" s="13">
        <v>7</v>
      </c>
      <c r="B185" s="13">
        <v>1196420091</v>
      </c>
      <c r="C185" s="27">
        <v>42295900</v>
      </c>
      <c r="D185" s="17" t="s">
        <v>947</v>
      </c>
      <c r="E185" s="18" t="s">
        <v>948</v>
      </c>
      <c r="F185" s="12" t="s">
        <v>10</v>
      </c>
      <c r="G185" s="9">
        <v>1925588</v>
      </c>
      <c r="H185" s="9">
        <v>0</v>
      </c>
      <c r="I185" s="10">
        <f t="shared" si="22"/>
        <v>1925588</v>
      </c>
    </row>
    <row r="186" spans="1:9" s="34" customFormat="1" ht="27" x14ac:dyDescent="0.25">
      <c r="A186" s="13">
        <v>8</v>
      </c>
      <c r="B186" s="13">
        <v>1196420092</v>
      </c>
      <c r="C186" s="27">
        <v>42295900</v>
      </c>
      <c r="D186" s="17" t="s">
        <v>949</v>
      </c>
      <c r="E186" s="18" t="s">
        <v>950</v>
      </c>
      <c r="F186" s="12" t="s">
        <v>10</v>
      </c>
      <c r="G186" s="9">
        <v>2178559</v>
      </c>
      <c r="H186" s="9">
        <v>0</v>
      </c>
      <c r="I186" s="10">
        <f t="shared" si="22"/>
        <v>2178559</v>
      </c>
    </row>
    <row r="187" spans="1:9" s="34" customFormat="1" ht="27" x14ac:dyDescent="0.25">
      <c r="A187" s="13">
        <v>9</v>
      </c>
      <c r="B187" s="13">
        <v>1196420093</v>
      </c>
      <c r="C187" s="27">
        <v>42295900</v>
      </c>
      <c r="D187" s="17" t="s">
        <v>951</v>
      </c>
      <c r="E187" s="18" t="s">
        <v>952</v>
      </c>
      <c r="F187" s="12" t="s">
        <v>10</v>
      </c>
      <c r="G187" s="9">
        <v>2178559</v>
      </c>
      <c r="H187" s="9">
        <v>0</v>
      </c>
      <c r="I187" s="10">
        <f t="shared" si="22"/>
        <v>2178559</v>
      </c>
    </row>
    <row r="188" spans="1:9" s="2" customFormat="1" ht="27" x14ac:dyDescent="0.25">
      <c r="A188" s="13">
        <v>10</v>
      </c>
      <c r="B188" s="13">
        <v>1196420124</v>
      </c>
      <c r="C188" s="27">
        <v>42295900</v>
      </c>
      <c r="D188" s="17" t="s">
        <v>953</v>
      </c>
      <c r="E188" s="18" t="s">
        <v>954</v>
      </c>
      <c r="F188" s="12" t="s">
        <v>10</v>
      </c>
      <c r="G188" s="9">
        <v>2052106</v>
      </c>
      <c r="H188" s="9">
        <v>0</v>
      </c>
      <c r="I188" s="10">
        <f t="shared" si="22"/>
        <v>2052106</v>
      </c>
    </row>
    <row r="189" spans="1:9" s="34" customFormat="1" ht="27" x14ac:dyDescent="0.25">
      <c r="A189" s="13">
        <v>11</v>
      </c>
      <c r="B189" s="13">
        <v>1196420079</v>
      </c>
      <c r="C189" s="27">
        <v>42295900</v>
      </c>
      <c r="D189" s="17" t="s">
        <v>955</v>
      </c>
      <c r="E189" s="18" t="s">
        <v>956</v>
      </c>
      <c r="F189" s="12" t="s">
        <v>10</v>
      </c>
      <c r="G189" s="9">
        <v>2425123</v>
      </c>
      <c r="H189" s="9">
        <v>0</v>
      </c>
      <c r="I189" s="10">
        <f t="shared" si="22"/>
        <v>2425123</v>
      </c>
    </row>
    <row r="190" spans="1:9" s="34" customFormat="1" ht="27" x14ac:dyDescent="0.25">
      <c r="A190" s="13">
        <v>12</v>
      </c>
      <c r="B190" s="13">
        <v>1196420094</v>
      </c>
      <c r="C190" s="27">
        <v>42295900</v>
      </c>
      <c r="D190" s="17" t="s">
        <v>957</v>
      </c>
      <c r="E190" s="18" t="s">
        <v>958</v>
      </c>
      <c r="F190" s="12" t="s">
        <v>10</v>
      </c>
      <c r="G190" s="9">
        <v>2438781</v>
      </c>
      <c r="H190" s="9">
        <v>0</v>
      </c>
      <c r="I190" s="10">
        <f t="shared" si="22"/>
        <v>2438781</v>
      </c>
    </row>
    <row r="191" spans="1:9" s="34" customFormat="1" ht="27" x14ac:dyDescent="0.25">
      <c r="A191" s="13">
        <v>13</v>
      </c>
      <c r="B191" s="13">
        <v>1196420096</v>
      </c>
      <c r="C191" s="27">
        <v>42295900</v>
      </c>
      <c r="D191" s="17" t="s">
        <v>959</v>
      </c>
      <c r="E191" s="18" t="s">
        <v>960</v>
      </c>
      <c r="F191" s="12" t="s">
        <v>10</v>
      </c>
      <c r="G191" s="9">
        <v>2417066</v>
      </c>
      <c r="H191" s="9">
        <v>0</v>
      </c>
      <c r="I191" s="10">
        <f t="shared" si="22"/>
        <v>2417066</v>
      </c>
    </row>
    <row r="192" spans="1:9" s="34" customFormat="1" ht="27" x14ac:dyDescent="0.25">
      <c r="A192" s="13">
        <v>14</v>
      </c>
      <c r="B192" s="13">
        <v>1196420097</v>
      </c>
      <c r="C192" s="27">
        <v>42295900</v>
      </c>
      <c r="D192" s="17" t="s">
        <v>961</v>
      </c>
      <c r="E192" s="18" t="s">
        <v>962</v>
      </c>
      <c r="F192" s="12" t="s">
        <v>10</v>
      </c>
      <c r="G192" s="9">
        <v>2366927</v>
      </c>
      <c r="H192" s="9">
        <v>0</v>
      </c>
      <c r="I192" s="10">
        <f t="shared" si="22"/>
        <v>2366927</v>
      </c>
    </row>
    <row r="193" spans="1:10" s="34" customFormat="1" ht="27" x14ac:dyDescent="0.25">
      <c r="A193" s="13">
        <v>15</v>
      </c>
      <c r="B193" s="13">
        <v>1196420098</v>
      </c>
      <c r="C193" s="27">
        <v>42295900</v>
      </c>
      <c r="D193" s="17" t="s">
        <v>963</v>
      </c>
      <c r="E193" s="18" t="s">
        <v>964</v>
      </c>
      <c r="F193" s="12" t="s">
        <v>10</v>
      </c>
      <c r="G193" s="9">
        <v>2627344</v>
      </c>
      <c r="H193" s="9">
        <v>0</v>
      </c>
      <c r="I193" s="10">
        <f t="shared" si="22"/>
        <v>2627344</v>
      </c>
    </row>
    <row r="194" spans="1:10" ht="16.5" customHeight="1" x14ac:dyDescent="0.25">
      <c r="A194" s="61" t="s">
        <v>986</v>
      </c>
      <c r="B194" s="13"/>
      <c r="C194" s="13"/>
      <c r="D194" s="27"/>
      <c r="E194" s="27"/>
      <c r="F194" s="27"/>
      <c r="G194" s="63"/>
      <c r="H194" s="70"/>
      <c r="I194" s="66">
        <f>SUM(I179:I193)</f>
        <v>31820653</v>
      </c>
    </row>
    <row r="195" spans="1:10" s="34" customFormat="1" ht="12.75" customHeight="1" x14ac:dyDescent="0.25">
      <c r="A195" s="20" t="s">
        <v>896</v>
      </c>
      <c r="B195" s="114" t="s">
        <v>928</v>
      </c>
      <c r="C195" s="114"/>
      <c r="D195" s="114"/>
      <c r="E195" s="114"/>
      <c r="F195" s="69" t="s">
        <v>331</v>
      </c>
      <c r="G195" s="115" t="s">
        <v>1</v>
      </c>
      <c r="H195" s="115"/>
      <c r="I195" s="115"/>
    </row>
    <row r="196" spans="1:10" s="34" customFormat="1" ht="27" x14ac:dyDescent="0.25">
      <c r="A196" s="3" t="s">
        <v>2</v>
      </c>
      <c r="B196" s="3" t="s">
        <v>3</v>
      </c>
      <c r="C196" s="4" t="s">
        <v>824</v>
      </c>
      <c r="D196" s="4" t="s">
        <v>4</v>
      </c>
      <c r="E196" s="4" t="s">
        <v>148</v>
      </c>
      <c r="F196" s="4" t="s">
        <v>6</v>
      </c>
      <c r="G196" s="5" t="s">
        <v>7</v>
      </c>
      <c r="H196" s="5" t="s">
        <v>8</v>
      </c>
      <c r="I196" s="5" t="s">
        <v>9</v>
      </c>
    </row>
    <row r="197" spans="1:10" s="34" customFormat="1" ht="27" x14ac:dyDescent="0.25">
      <c r="A197" s="13">
        <v>1</v>
      </c>
      <c r="B197" s="13">
        <v>1196420102</v>
      </c>
      <c r="C197" s="27">
        <v>42295900</v>
      </c>
      <c r="D197" s="17" t="s">
        <v>1147</v>
      </c>
      <c r="E197" s="18" t="s">
        <v>1147</v>
      </c>
      <c r="F197" s="12" t="s">
        <v>10</v>
      </c>
      <c r="G197" s="9">
        <v>3746693</v>
      </c>
      <c r="H197" s="9">
        <v>0</v>
      </c>
      <c r="I197" s="10">
        <f t="shared" si="22"/>
        <v>3746693</v>
      </c>
    </row>
    <row r="198" spans="1:10" ht="36" x14ac:dyDescent="0.25">
      <c r="A198" s="13">
        <v>2</v>
      </c>
      <c r="B198" s="13">
        <v>1196420071</v>
      </c>
      <c r="C198" s="27">
        <v>42295900</v>
      </c>
      <c r="D198" s="17" t="s">
        <v>1148</v>
      </c>
      <c r="E198" s="18" t="s">
        <v>1148</v>
      </c>
      <c r="F198" s="12" t="s">
        <v>10</v>
      </c>
      <c r="G198" s="9">
        <v>4238070</v>
      </c>
      <c r="H198" s="9">
        <v>0</v>
      </c>
      <c r="I198" s="10">
        <f t="shared" si="22"/>
        <v>4238070</v>
      </c>
      <c r="J198" s="34"/>
    </row>
    <row r="199" spans="1:10" s="34" customFormat="1" ht="45" x14ac:dyDescent="0.25">
      <c r="A199" s="13">
        <v>3</v>
      </c>
      <c r="B199" s="13">
        <v>1196420073</v>
      </c>
      <c r="C199" s="27">
        <v>42295900</v>
      </c>
      <c r="D199" s="17" t="s">
        <v>1149</v>
      </c>
      <c r="E199" s="18" t="s">
        <v>1149</v>
      </c>
      <c r="F199" s="12" t="s">
        <v>10</v>
      </c>
      <c r="G199" s="9">
        <v>4025088</v>
      </c>
      <c r="H199" s="9">
        <v>0</v>
      </c>
      <c r="I199" s="10">
        <f t="shared" si="22"/>
        <v>4025088</v>
      </c>
    </row>
    <row r="200" spans="1:10" s="34" customFormat="1" ht="54" x14ac:dyDescent="0.25">
      <c r="A200" s="13">
        <v>4</v>
      </c>
      <c r="B200" s="13">
        <v>1196420070</v>
      </c>
      <c r="C200" s="27">
        <v>42295900</v>
      </c>
      <c r="D200" s="17" t="s">
        <v>336</v>
      </c>
      <c r="E200" s="18" t="s">
        <v>336</v>
      </c>
      <c r="F200" s="12" t="s">
        <v>10</v>
      </c>
      <c r="G200" s="9">
        <v>4940120</v>
      </c>
      <c r="H200" s="9">
        <v>0</v>
      </c>
      <c r="I200" s="10">
        <f t="shared" si="22"/>
        <v>4940120</v>
      </c>
    </row>
    <row r="201" spans="1:10" s="34" customFormat="1" ht="63" x14ac:dyDescent="0.25">
      <c r="A201" s="13">
        <v>5</v>
      </c>
      <c r="B201" s="11">
        <v>1196420072</v>
      </c>
      <c r="C201" s="8">
        <v>42295900</v>
      </c>
      <c r="D201" s="17" t="s">
        <v>337</v>
      </c>
      <c r="E201" s="18" t="s">
        <v>338</v>
      </c>
      <c r="F201" s="12" t="s">
        <v>10</v>
      </c>
      <c r="G201" s="9">
        <v>2930939</v>
      </c>
      <c r="H201" s="9">
        <v>0</v>
      </c>
      <c r="I201" s="10">
        <f t="shared" si="22"/>
        <v>2930939</v>
      </c>
    </row>
    <row r="202" spans="1:10" s="34" customFormat="1" x14ac:dyDescent="0.25">
      <c r="A202" s="61" t="s">
        <v>987</v>
      </c>
      <c r="B202" s="13"/>
      <c r="C202" s="13"/>
      <c r="D202" s="27"/>
      <c r="E202" s="27"/>
      <c r="F202" s="27"/>
      <c r="G202" s="63"/>
      <c r="H202" s="70"/>
      <c r="I202" s="66">
        <f>SUM(I197:I201)</f>
        <v>19880910</v>
      </c>
    </row>
    <row r="203" spans="1:10" s="34" customFormat="1" ht="12.75" customHeight="1" x14ac:dyDescent="0.25">
      <c r="A203" s="20" t="s">
        <v>898</v>
      </c>
      <c r="B203" s="114" t="s">
        <v>342</v>
      </c>
      <c r="C203" s="114"/>
      <c r="D203" s="114"/>
      <c r="E203" s="114"/>
      <c r="F203" s="69" t="s">
        <v>166</v>
      </c>
      <c r="G203" s="115" t="s">
        <v>1</v>
      </c>
      <c r="H203" s="115"/>
      <c r="I203" s="115"/>
    </row>
    <row r="204" spans="1:10" s="34" customFormat="1" ht="27" x14ac:dyDescent="0.25">
      <c r="A204" s="3" t="s">
        <v>2</v>
      </c>
      <c r="B204" s="3" t="s">
        <v>3</v>
      </c>
      <c r="C204" s="4" t="s">
        <v>824</v>
      </c>
      <c r="D204" s="4" t="s">
        <v>4</v>
      </c>
      <c r="E204" s="4" t="s">
        <v>148</v>
      </c>
      <c r="F204" s="4" t="s">
        <v>6</v>
      </c>
      <c r="G204" s="5" t="s">
        <v>7</v>
      </c>
      <c r="H204" s="5" t="s">
        <v>8</v>
      </c>
      <c r="I204" s="5" t="s">
        <v>9</v>
      </c>
    </row>
    <row r="205" spans="1:10" s="34" customFormat="1" ht="18" x14ac:dyDescent="0.25">
      <c r="A205" s="13">
        <v>1</v>
      </c>
      <c r="B205" s="41">
        <v>1196460436</v>
      </c>
      <c r="C205" s="24">
        <v>42203400</v>
      </c>
      <c r="D205" s="25" t="s">
        <v>343</v>
      </c>
      <c r="E205" s="25" t="s">
        <v>344</v>
      </c>
      <c r="F205" s="24" t="s">
        <v>13</v>
      </c>
      <c r="G205" s="9">
        <v>1194547</v>
      </c>
      <c r="H205" s="9">
        <v>0</v>
      </c>
      <c r="I205" s="10">
        <f t="shared" ref="I205:I207" si="23">+G205+H205</f>
        <v>1194547</v>
      </c>
    </row>
    <row r="206" spans="1:10" s="34" customFormat="1" ht="18" x14ac:dyDescent="0.25">
      <c r="A206" s="13">
        <v>2</v>
      </c>
      <c r="B206" s="41">
        <v>1196490433</v>
      </c>
      <c r="C206" s="24">
        <v>42203400</v>
      </c>
      <c r="D206" s="25" t="s">
        <v>345</v>
      </c>
      <c r="E206" s="25" t="s">
        <v>346</v>
      </c>
      <c r="F206" s="24" t="s">
        <v>13</v>
      </c>
      <c r="G206" s="9">
        <v>1194547</v>
      </c>
      <c r="H206" s="9">
        <v>0</v>
      </c>
      <c r="I206" s="10">
        <f t="shared" si="23"/>
        <v>1194547</v>
      </c>
    </row>
    <row r="207" spans="1:10" s="34" customFormat="1" ht="18" x14ac:dyDescent="0.25">
      <c r="A207" s="13">
        <v>3</v>
      </c>
      <c r="B207" s="41">
        <v>1196490431</v>
      </c>
      <c r="C207" s="24">
        <v>42203400</v>
      </c>
      <c r="D207" s="25" t="s">
        <v>347</v>
      </c>
      <c r="E207" s="25" t="s">
        <v>348</v>
      </c>
      <c r="F207" s="24" t="s">
        <v>13</v>
      </c>
      <c r="G207" s="9">
        <v>1513093</v>
      </c>
      <c r="H207" s="9">
        <v>0</v>
      </c>
      <c r="I207" s="10">
        <f t="shared" si="23"/>
        <v>1513093</v>
      </c>
    </row>
    <row r="208" spans="1:10" s="34" customFormat="1" x14ac:dyDescent="0.25">
      <c r="A208" s="61" t="s">
        <v>988</v>
      </c>
      <c r="B208" s="13"/>
      <c r="C208" s="13"/>
      <c r="D208" s="27"/>
      <c r="E208" s="27"/>
      <c r="F208" s="27"/>
      <c r="G208" s="65"/>
      <c r="H208" s="65"/>
      <c r="I208" s="66">
        <f>SUM(I205:I207)</f>
        <v>3902187</v>
      </c>
    </row>
    <row r="209" spans="1:9" s="34" customFormat="1" ht="12.75" customHeight="1" x14ac:dyDescent="0.25">
      <c r="A209" s="40" t="s">
        <v>899</v>
      </c>
      <c r="B209" s="114" t="s">
        <v>349</v>
      </c>
      <c r="C209" s="114"/>
      <c r="D209" s="114"/>
      <c r="E209" s="114"/>
      <c r="F209" s="69" t="s">
        <v>120</v>
      </c>
      <c r="G209" s="115" t="s">
        <v>1</v>
      </c>
      <c r="H209" s="115"/>
      <c r="I209" s="115"/>
    </row>
    <row r="210" spans="1:9" s="34" customFormat="1" ht="27" x14ac:dyDescent="0.25">
      <c r="A210" s="3" t="s">
        <v>2</v>
      </c>
      <c r="B210" s="3" t="s">
        <v>3</v>
      </c>
      <c r="C210" s="4" t="s">
        <v>824</v>
      </c>
      <c r="D210" s="4" t="s">
        <v>4</v>
      </c>
      <c r="E210" s="4" t="s">
        <v>148</v>
      </c>
      <c r="F210" s="4" t="s">
        <v>6</v>
      </c>
      <c r="G210" s="5" t="s">
        <v>7</v>
      </c>
      <c r="H210" s="5" t="s">
        <v>8</v>
      </c>
      <c r="I210" s="5" t="s">
        <v>9</v>
      </c>
    </row>
    <row r="211" spans="1:9" s="34" customFormat="1" ht="9" customHeight="1" x14ac:dyDescent="0.25">
      <c r="A211" s="13">
        <v>1</v>
      </c>
      <c r="B211" s="41">
        <v>1186220181</v>
      </c>
      <c r="C211" s="24">
        <v>42295433</v>
      </c>
      <c r="D211" s="24" t="s">
        <v>350</v>
      </c>
      <c r="E211" s="25" t="s">
        <v>351</v>
      </c>
      <c r="F211" s="24" t="s">
        <v>138</v>
      </c>
      <c r="G211" s="31">
        <v>195000</v>
      </c>
      <c r="H211" s="9">
        <f t="shared" ref="H211:H212" si="24">ROUND(G211*0.19,0)</f>
        <v>37050</v>
      </c>
      <c r="I211" s="10">
        <f t="shared" ref="I211:I212" si="25">+G211+H211</f>
        <v>232050</v>
      </c>
    </row>
    <row r="212" spans="1:9" s="34" customFormat="1" ht="18" x14ac:dyDescent="0.25">
      <c r="A212" s="13">
        <v>2</v>
      </c>
      <c r="B212" s="41">
        <v>1186290323</v>
      </c>
      <c r="C212" s="24">
        <v>42295433</v>
      </c>
      <c r="D212" s="24" t="s">
        <v>352</v>
      </c>
      <c r="E212" s="25" t="s">
        <v>353</v>
      </c>
      <c r="F212" s="24" t="s">
        <v>138</v>
      </c>
      <c r="G212" s="31">
        <v>195000</v>
      </c>
      <c r="H212" s="9">
        <f t="shared" si="24"/>
        <v>37050</v>
      </c>
      <c r="I212" s="10">
        <f t="shared" si="25"/>
        <v>232050</v>
      </c>
    </row>
    <row r="213" spans="1:9" s="34" customFormat="1" x14ac:dyDescent="0.25">
      <c r="A213" s="61" t="s">
        <v>989</v>
      </c>
      <c r="B213" s="13"/>
      <c r="C213" s="13"/>
      <c r="D213" s="27"/>
      <c r="E213" s="27"/>
      <c r="F213" s="27"/>
      <c r="G213" s="63"/>
      <c r="H213" s="70"/>
      <c r="I213" s="66">
        <f>SUM(I211:I212)</f>
        <v>464100</v>
      </c>
    </row>
    <row r="214" spans="1:9" s="34" customFormat="1" ht="12.75" customHeight="1" x14ac:dyDescent="0.25">
      <c r="A214" s="20" t="s">
        <v>900</v>
      </c>
      <c r="B214" s="114" t="s">
        <v>354</v>
      </c>
      <c r="C214" s="114"/>
      <c r="D214" s="114"/>
      <c r="E214" s="114"/>
      <c r="F214" s="69" t="s">
        <v>120</v>
      </c>
      <c r="G214" s="115" t="s">
        <v>1</v>
      </c>
      <c r="H214" s="115"/>
      <c r="I214" s="115"/>
    </row>
    <row r="215" spans="1:9" s="34" customFormat="1" ht="27" x14ac:dyDescent="0.25">
      <c r="A215" s="3" t="s">
        <v>2</v>
      </c>
      <c r="B215" s="3" t="s">
        <v>3</v>
      </c>
      <c r="C215" s="4" t="s">
        <v>824</v>
      </c>
      <c r="D215" s="4" t="s">
        <v>4</v>
      </c>
      <c r="E215" s="4" t="s">
        <v>148</v>
      </c>
      <c r="F215" s="4" t="s">
        <v>6</v>
      </c>
      <c r="G215" s="5" t="s">
        <v>7</v>
      </c>
      <c r="H215" s="5" t="s">
        <v>8</v>
      </c>
      <c r="I215" s="5" t="s">
        <v>9</v>
      </c>
    </row>
    <row r="216" spans="1:9" s="34" customFormat="1" ht="18" x14ac:dyDescent="0.25">
      <c r="A216" s="13">
        <v>1</v>
      </c>
      <c r="B216" s="11">
        <v>1196491207</v>
      </c>
      <c r="C216" s="12">
        <v>42295516</v>
      </c>
      <c r="D216" s="17" t="s">
        <v>355</v>
      </c>
      <c r="E216" s="18" t="s">
        <v>356</v>
      </c>
      <c r="F216" s="12" t="s">
        <v>138</v>
      </c>
      <c r="G216" s="9">
        <v>1060000</v>
      </c>
      <c r="H216" s="9">
        <v>0</v>
      </c>
      <c r="I216" s="10">
        <f t="shared" ref="I216:I218" si="26">+G216+H216</f>
        <v>1060000</v>
      </c>
    </row>
    <row r="217" spans="1:9" ht="18" x14ac:dyDescent="0.25">
      <c r="A217" s="13">
        <v>2</v>
      </c>
      <c r="B217" s="11">
        <v>1196491336</v>
      </c>
      <c r="C217" s="12">
        <v>42295516</v>
      </c>
      <c r="D217" s="17" t="s">
        <v>357</v>
      </c>
      <c r="E217" s="18" t="s">
        <v>358</v>
      </c>
      <c r="F217" s="12" t="s">
        <v>138</v>
      </c>
      <c r="G217" s="9">
        <v>1060000</v>
      </c>
      <c r="H217" s="9">
        <v>0</v>
      </c>
      <c r="I217" s="10">
        <f t="shared" si="26"/>
        <v>1060000</v>
      </c>
    </row>
    <row r="218" spans="1:9" ht="18" x14ac:dyDescent="0.25">
      <c r="A218" s="13">
        <v>3</v>
      </c>
      <c r="B218" s="11">
        <v>1196491337</v>
      </c>
      <c r="C218" s="12">
        <v>42295516</v>
      </c>
      <c r="D218" s="17" t="s">
        <v>359</v>
      </c>
      <c r="E218" s="18" t="s">
        <v>360</v>
      </c>
      <c r="F218" s="12" t="s">
        <v>138</v>
      </c>
      <c r="G218" s="9">
        <v>1060000</v>
      </c>
      <c r="H218" s="9">
        <v>0</v>
      </c>
      <c r="I218" s="10">
        <f t="shared" si="26"/>
        <v>1060000</v>
      </c>
    </row>
    <row r="219" spans="1:9" x14ac:dyDescent="0.25">
      <c r="A219" s="61" t="s">
        <v>990</v>
      </c>
      <c r="B219" s="13"/>
      <c r="C219" s="13"/>
      <c r="D219" s="27"/>
      <c r="E219" s="27"/>
      <c r="F219" s="27"/>
      <c r="G219" s="65"/>
      <c r="H219" s="65"/>
      <c r="I219" s="66">
        <f>SUM(I216:I218)</f>
        <v>3180000</v>
      </c>
    </row>
    <row r="220" spans="1:9" ht="12.75" customHeight="1" x14ac:dyDescent="0.25">
      <c r="A220" s="20" t="s">
        <v>901</v>
      </c>
      <c r="B220" s="114" t="s">
        <v>362</v>
      </c>
      <c r="C220" s="114"/>
      <c r="D220" s="114"/>
      <c r="E220" s="114"/>
      <c r="F220" s="69" t="s">
        <v>329</v>
      </c>
      <c r="G220" s="115" t="s">
        <v>1</v>
      </c>
      <c r="H220" s="115"/>
      <c r="I220" s="115"/>
    </row>
    <row r="221" spans="1:9" ht="27" x14ac:dyDescent="0.25">
      <c r="A221" s="3" t="s">
        <v>2</v>
      </c>
      <c r="B221" s="3" t="s">
        <v>3</v>
      </c>
      <c r="C221" s="4" t="s">
        <v>824</v>
      </c>
      <c r="D221" s="4" t="s">
        <v>4</v>
      </c>
      <c r="E221" s="4" t="s">
        <v>148</v>
      </c>
      <c r="F221" s="4" t="s">
        <v>6</v>
      </c>
      <c r="G221" s="5" t="s">
        <v>7</v>
      </c>
      <c r="H221" s="5" t="s">
        <v>8</v>
      </c>
      <c r="I221" s="5" t="s">
        <v>9</v>
      </c>
    </row>
    <row r="222" spans="1:9" ht="36" x14ac:dyDescent="0.25">
      <c r="A222" s="27">
        <v>1</v>
      </c>
      <c r="B222" s="11">
        <v>1198010021</v>
      </c>
      <c r="C222" s="12" t="s">
        <v>867</v>
      </c>
      <c r="D222" s="17" t="s">
        <v>363</v>
      </c>
      <c r="E222" s="18" t="s">
        <v>364</v>
      </c>
      <c r="F222" s="16" t="s">
        <v>10</v>
      </c>
      <c r="G222" s="31">
        <v>620000</v>
      </c>
      <c r="H222" s="9">
        <f t="shared" ref="H222:H223" si="27">ROUND(G222*0.19,0)</f>
        <v>117800</v>
      </c>
      <c r="I222" s="9">
        <f t="shared" ref="I222:I223" si="28">+G222+H222</f>
        <v>737800</v>
      </c>
    </row>
    <row r="223" spans="1:9" ht="27" x14ac:dyDescent="0.25">
      <c r="A223" s="13">
        <v>2</v>
      </c>
      <c r="B223" s="11">
        <v>1198010019</v>
      </c>
      <c r="C223" s="12">
        <v>42294213</v>
      </c>
      <c r="D223" s="17" t="s">
        <v>365</v>
      </c>
      <c r="E223" s="18" t="s">
        <v>366</v>
      </c>
      <c r="F223" s="12" t="s">
        <v>10</v>
      </c>
      <c r="G223" s="31">
        <v>795400</v>
      </c>
      <c r="H223" s="9">
        <f t="shared" si="27"/>
        <v>151126</v>
      </c>
      <c r="I223" s="10">
        <f t="shared" si="28"/>
        <v>946526</v>
      </c>
    </row>
    <row r="224" spans="1:9" x14ac:dyDescent="0.25">
      <c r="A224" s="61" t="s">
        <v>991</v>
      </c>
      <c r="B224" s="13"/>
      <c r="C224" s="13"/>
      <c r="D224" s="27"/>
      <c r="E224" s="27"/>
      <c r="F224" s="27"/>
      <c r="G224" s="63"/>
      <c r="H224" s="70"/>
      <c r="I224" s="67">
        <f>SUM(I222:I223)</f>
        <v>1684326</v>
      </c>
    </row>
    <row r="225" spans="1:9" ht="12.75" customHeight="1" x14ac:dyDescent="0.25">
      <c r="A225" s="20" t="s">
        <v>902</v>
      </c>
      <c r="B225" s="114" t="s">
        <v>367</v>
      </c>
      <c r="C225" s="114"/>
      <c r="D225" s="114"/>
      <c r="E225" s="114"/>
      <c r="F225" s="69" t="s">
        <v>329</v>
      </c>
      <c r="G225" s="115" t="s">
        <v>1</v>
      </c>
      <c r="H225" s="115"/>
      <c r="I225" s="115"/>
    </row>
    <row r="226" spans="1:9" ht="27" x14ac:dyDescent="0.25">
      <c r="A226" s="3" t="s">
        <v>2</v>
      </c>
      <c r="B226" s="3" t="s">
        <v>3</v>
      </c>
      <c r="C226" s="4" t="s">
        <v>824</v>
      </c>
      <c r="D226" s="4" t="s">
        <v>4</v>
      </c>
      <c r="E226" s="4" t="s">
        <v>148</v>
      </c>
      <c r="F226" s="4" t="s">
        <v>6</v>
      </c>
      <c r="G226" s="5" t="s">
        <v>7</v>
      </c>
      <c r="H226" s="5" t="s">
        <v>8</v>
      </c>
      <c r="I226" s="5" t="s">
        <v>9</v>
      </c>
    </row>
    <row r="227" spans="1:9" ht="27" x14ac:dyDescent="0.25">
      <c r="A227" s="13">
        <v>1</v>
      </c>
      <c r="B227" s="11">
        <v>1196490743</v>
      </c>
      <c r="C227" s="32">
        <v>42143102</v>
      </c>
      <c r="D227" s="17" t="s">
        <v>368</v>
      </c>
      <c r="E227" s="18" t="s">
        <v>369</v>
      </c>
      <c r="F227" s="12" t="s">
        <v>10</v>
      </c>
      <c r="G227" s="9">
        <v>605000</v>
      </c>
      <c r="H227" s="9">
        <f t="shared" ref="H227:H231" si="29">ROUND(G227*0.19,0)</f>
        <v>114950</v>
      </c>
      <c r="I227" s="10">
        <f>+G227+H227</f>
        <v>719950</v>
      </c>
    </row>
    <row r="228" spans="1:9" ht="18" x14ac:dyDescent="0.25">
      <c r="A228" s="13">
        <v>2</v>
      </c>
      <c r="B228" s="11">
        <v>1196490741</v>
      </c>
      <c r="C228" s="32">
        <v>42143102</v>
      </c>
      <c r="D228" s="17" t="s">
        <v>370</v>
      </c>
      <c r="E228" s="18" t="s">
        <v>371</v>
      </c>
      <c r="F228" s="12" t="s">
        <v>10</v>
      </c>
      <c r="G228" s="9">
        <v>334400</v>
      </c>
      <c r="H228" s="9">
        <f t="shared" si="29"/>
        <v>63536</v>
      </c>
      <c r="I228" s="10">
        <f t="shared" ref="I228:I231" si="30">+G228+H228</f>
        <v>397936</v>
      </c>
    </row>
    <row r="229" spans="1:9" ht="18" x14ac:dyDescent="0.25">
      <c r="A229" s="13">
        <v>3</v>
      </c>
      <c r="B229" s="11">
        <v>1196490740</v>
      </c>
      <c r="C229" s="32">
        <v>42143102</v>
      </c>
      <c r="D229" s="17" t="s">
        <v>372</v>
      </c>
      <c r="E229" s="18" t="s">
        <v>373</v>
      </c>
      <c r="F229" s="12" t="s">
        <v>10</v>
      </c>
      <c r="G229" s="9">
        <v>334400</v>
      </c>
      <c r="H229" s="9">
        <f t="shared" si="29"/>
        <v>63536</v>
      </c>
      <c r="I229" s="10">
        <f t="shared" si="30"/>
        <v>397936</v>
      </c>
    </row>
    <row r="230" spans="1:9" ht="54" x14ac:dyDescent="0.25">
      <c r="A230" s="13">
        <v>4</v>
      </c>
      <c r="B230" s="11">
        <v>1196491241</v>
      </c>
      <c r="C230" s="32">
        <v>42143102</v>
      </c>
      <c r="D230" s="17" t="s">
        <v>374</v>
      </c>
      <c r="E230" s="18" t="s">
        <v>375</v>
      </c>
      <c r="F230" s="12" t="s">
        <v>10</v>
      </c>
      <c r="G230" s="9">
        <v>242000</v>
      </c>
      <c r="H230" s="9">
        <f t="shared" si="29"/>
        <v>45980</v>
      </c>
      <c r="I230" s="10">
        <f t="shared" si="30"/>
        <v>287980</v>
      </c>
    </row>
    <row r="231" spans="1:9" ht="18" x14ac:dyDescent="0.25">
      <c r="A231" s="13">
        <v>5</v>
      </c>
      <c r="B231" s="11">
        <v>1196490742</v>
      </c>
      <c r="C231" s="32">
        <v>42143106</v>
      </c>
      <c r="D231" s="17" t="s">
        <v>376</v>
      </c>
      <c r="E231" s="18" t="s">
        <v>377</v>
      </c>
      <c r="F231" s="12" t="s">
        <v>10</v>
      </c>
      <c r="G231" s="9">
        <v>334400</v>
      </c>
      <c r="H231" s="9">
        <f t="shared" si="29"/>
        <v>63536</v>
      </c>
      <c r="I231" s="10">
        <f t="shared" si="30"/>
        <v>397936</v>
      </c>
    </row>
    <row r="232" spans="1:9" s="34" customFormat="1" x14ac:dyDescent="0.25">
      <c r="A232" s="61" t="s">
        <v>992</v>
      </c>
      <c r="B232" s="6"/>
      <c r="C232" s="62"/>
      <c r="D232" s="62"/>
      <c r="E232" s="62"/>
      <c r="F232" s="62"/>
      <c r="G232" s="65"/>
      <c r="H232" s="65"/>
      <c r="I232" s="66">
        <f>SUM(I227:I231)</f>
        <v>2201738</v>
      </c>
    </row>
    <row r="233" spans="1:9" s="34" customFormat="1" ht="12.75" customHeight="1" x14ac:dyDescent="0.25">
      <c r="A233" s="20" t="s">
        <v>903</v>
      </c>
      <c r="B233" s="114" t="s">
        <v>378</v>
      </c>
      <c r="C233" s="114"/>
      <c r="D233" s="114"/>
      <c r="E233" s="114"/>
      <c r="F233" s="69" t="s">
        <v>329</v>
      </c>
      <c r="G233" s="115" t="s">
        <v>1</v>
      </c>
      <c r="H233" s="115"/>
      <c r="I233" s="115"/>
    </row>
    <row r="234" spans="1:9" s="34" customFormat="1" ht="27" x14ac:dyDescent="0.25">
      <c r="A234" s="3" t="s">
        <v>2</v>
      </c>
      <c r="B234" s="3" t="s">
        <v>3</v>
      </c>
      <c r="C234" s="4" t="s">
        <v>824</v>
      </c>
      <c r="D234" s="4" t="s">
        <v>4</v>
      </c>
      <c r="E234" s="4" t="s">
        <v>148</v>
      </c>
      <c r="F234" s="4" t="s">
        <v>6</v>
      </c>
      <c r="G234" s="5" t="s">
        <v>7</v>
      </c>
      <c r="H234" s="5" t="s">
        <v>8</v>
      </c>
      <c r="I234" s="5" t="s">
        <v>9</v>
      </c>
    </row>
    <row r="235" spans="1:9" s="34" customFormat="1" ht="27" x14ac:dyDescent="0.25">
      <c r="A235" s="27">
        <v>1</v>
      </c>
      <c r="B235" s="11">
        <v>1199020183</v>
      </c>
      <c r="C235" s="12">
        <v>42293902</v>
      </c>
      <c r="D235" s="17" t="s">
        <v>379</v>
      </c>
      <c r="E235" s="18" t="s">
        <v>380</v>
      </c>
      <c r="F235" s="16" t="s">
        <v>10</v>
      </c>
      <c r="G235" s="9">
        <v>291307</v>
      </c>
      <c r="H235" s="9">
        <f>ROUND(G235*0.19,0)</f>
        <v>55348</v>
      </c>
      <c r="I235" s="9">
        <f t="shared" ref="I235:I237" si="31">+G235+H235</f>
        <v>346655</v>
      </c>
    </row>
    <row r="236" spans="1:9" s="34" customFormat="1" ht="27" x14ac:dyDescent="0.25">
      <c r="A236" s="27">
        <v>2</v>
      </c>
      <c r="B236" s="11">
        <v>1199020189</v>
      </c>
      <c r="C236" s="32">
        <v>42143102</v>
      </c>
      <c r="D236" s="17" t="s">
        <v>381</v>
      </c>
      <c r="E236" s="18" t="s">
        <v>382</v>
      </c>
      <c r="F236" s="16" t="s">
        <v>10</v>
      </c>
      <c r="G236" s="9">
        <v>293968</v>
      </c>
      <c r="H236" s="9">
        <f t="shared" ref="H236:H237" si="32">ROUND(G236*0.19,0)</f>
        <v>55854</v>
      </c>
      <c r="I236" s="9">
        <f t="shared" si="31"/>
        <v>349822</v>
      </c>
    </row>
    <row r="237" spans="1:9" s="34" customFormat="1" ht="27" x14ac:dyDescent="0.25">
      <c r="A237" s="27">
        <v>3</v>
      </c>
      <c r="B237" s="11">
        <v>1199020190</v>
      </c>
      <c r="C237" s="32">
        <v>42143106</v>
      </c>
      <c r="D237" s="17" t="s">
        <v>383</v>
      </c>
      <c r="E237" s="18" t="s">
        <v>384</v>
      </c>
      <c r="F237" s="16" t="s">
        <v>10</v>
      </c>
      <c r="G237" s="9">
        <v>240150</v>
      </c>
      <c r="H237" s="9">
        <f t="shared" si="32"/>
        <v>45629</v>
      </c>
      <c r="I237" s="9">
        <f t="shared" si="31"/>
        <v>285779</v>
      </c>
    </row>
    <row r="238" spans="1:9" s="34" customFormat="1" x14ac:dyDescent="0.25">
      <c r="A238" s="61" t="s">
        <v>993</v>
      </c>
      <c r="B238" s="13"/>
      <c r="C238" s="13"/>
      <c r="D238" s="27"/>
      <c r="E238" s="27"/>
      <c r="F238" s="27"/>
      <c r="G238" s="65"/>
      <c r="H238" s="65"/>
      <c r="I238" s="66">
        <f>SUM(I235:I237)</f>
        <v>982256</v>
      </c>
    </row>
    <row r="239" spans="1:9" s="34" customFormat="1" ht="33" customHeight="1" x14ac:dyDescent="0.25">
      <c r="A239" s="20" t="s">
        <v>904</v>
      </c>
      <c r="B239" s="114" t="s">
        <v>385</v>
      </c>
      <c r="C239" s="114"/>
      <c r="D239" s="114"/>
      <c r="E239" s="114"/>
      <c r="F239" s="69" t="s">
        <v>329</v>
      </c>
      <c r="G239" s="115" t="s">
        <v>1</v>
      </c>
      <c r="H239" s="115"/>
      <c r="I239" s="115"/>
    </row>
    <row r="240" spans="1:9" s="34" customFormat="1" ht="27" x14ac:dyDescent="0.25">
      <c r="A240" s="3" t="s">
        <v>2</v>
      </c>
      <c r="B240" s="3" t="s">
        <v>3</v>
      </c>
      <c r="C240" s="4" t="s">
        <v>824</v>
      </c>
      <c r="D240" s="4" t="s">
        <v>4</v>
      </c>
      <c r="E240" s="4" t="s">
        <v>148</v>
      </c>
      <c r="F240" s="4" t="s">
        <v>6</v>
      </c>
      <c r="G240" s="5" t="s">
        <v>7</v>
      </c>
      <c r="H240" s="5" t="s">
        <v>8</v>
      </c>
      <c r="I240" s="5" t="s">
        <v>9</v>
      </c>
    </row>
    <row r="241" spans="1:9" s="34" customFormat="1" ht="27" x14ac:dyDescent="0.25">
      <c r="A241" s="13">
        <v>1</v>
      </c>
      <c r="B241" s="11">
        <v>1199020191</v>
      </c>
      <c r="C241" s="12">
        <v>42293902</v>
      </c>
      <c r="D241" s="17" t="s">
        <v>386</v>
      </c>
      <c r="E241" s="18" t="s">
        <v>387</v>
      </c>
      <c r="F241" s="12" t="s">
        <v>10</v>
      </c>
      <c r="G241" s="9">
        <v>53000</v>
      </c>
      <c r="H241" s="9">
        <v>0</v>
      </c>
      <c r="I241" s="10">
        <f t="shared" ref="I241:I249" si="33">+G241+H241</f>
        <v>53000</v>
      </c>
    </row>
    <row r="242" spans="1:9" s="34" customFormat="1" ht="36" x14ac:dyDescent="0.25">
      <c r="A242" s="13">
        <v>2</v>
      </c>
      <c r="B242" s="11">
        <v>1199020193</v>
      </c>
      <c r="C242" s="12">
        <v>42293902</v>
      </c>
      <c r="D242" s="17" t="s">
        <v>388</v>
      </c>
      <c r="E242" s="18" t="s">
        <v>389</v>
      </c>
      <c r="F242" s="12" t="s">
        <v>10</v>
      </c>
      <c r="G242" s="9">
        <v>53000</v>
      </c>
      <c r="H242" s="9">
        <v>0</v>
      </c>
      <c r="I242" s="10">
        <f t="shared" si="33"/>
        <v>53000</v>
      </c>
    </row>
    <row r="243" spans="1:9" s="34" customFormat="1" ht="36" x14ac:dyDescent="0.25">
      <c r="A243" s="13">
        <v>3</v>
      </c>
      <c r="B243" s="11">
        <v>1199020194</v>
      </c>
      <c r="C243" s="12">
        <v>42293902</v>
      </c>
      <c r="D243" s="17" t="s">
        <v>390</v>
      </c>
      <c r="E243" s="18" t="s">
        <v>391</v>
      </c>
      <c r="F243" s="12" t="s">
        <v>10</v>
      </c>
      <c r="G243" s="9">
        <v>53000</v>
      </c>
      <c r="H243" s="9">
        <v>0</v>
      </c>
      <c r="I243" s="10">
        <f t="shared" si="33"/>
        <v>53000</v>
      </c>
    </row>
    <row r="244" spans="1:9" s="34" customFormat="1" ht="27" x14ac:dyDescent="0.25">
      <c r="A244" s="13">
        <v>4</v>
      </c>
      <c r="B244" s="11">
        <v>1199020195</v>
      </c>
      <c r="C244" s="12">
        <v>42293902</v>
      </c>
      <c r="D244" s="17" t="s">
        <v>392</v>
      </c>
      <c r="E244" s="17" t="s">
        <v>392</v>
      </c>
      <c r="F244" s="12" t="s">
        <v>10</v>
      </c>
      <c r="G244" s="9">
        <v>53000</v>
      </c>
      <c r="H244" s="9">
        <v>0</v>
      </c>
      <c r="I244" s="10">
        <f t="shared" si="33"/>
        <v>53000</v>
      </c>
    </row>
    <row r="245" spans="1:9" s="34" customFormat="1" ht="18" x14ac:dyDescent="0.25">
      <c r="A245" s="13">
        <v>5</v>
      </c>
      <c r="B245" s="11">
        <v>1199020196</v>
      </c>
      <c r="C245" s="12">
        <v>42293902</v>
      </c>
      <c r="D245" s="17" t="s">
        <v>393</v>
      </c>
      <c r="E245" s="17" t="s">
        <v>393</v>
      </c>
      <c r="F245" s="12" t="s">
        <v>10</v>
      </c>
      <c r="G245" s="9">
        <v>53000</v>
      </c>
      <c r="H245" s="9">
        <v>0</v>
      </c>
      <c r="I245" s="10">
        <f t="shared" si="33"/>
        <v>53000</v>
      </c>
    </row>
    <row r="246" spans="1:9" s="34" customFormat="1" ht="18" x14ac:dyDescent="0.25">
      <c r="A246" s="13">
        <v>6</v>
      </c>
      <c r="B246" s="11">
        <v>1199020197</v>
      </c>
      <c r="C246" s="12">
        <v>42293902</v>
      </c>
      <c r="D246" s="17" t="s">
        <v>394</v>
      </c>
      <c r="E246" s="17" t="s">
        <v>394</v>
      </c>
      <c r="F246" s="12" t="s">
        <v>10</v>
      </c>
      <c r="G246" s="9">
        <v>53000</v>
      </c>
      <c r="H246" s="9">
        <v>0</v>
      </c>
      <c r="I246" s="10">
        <f t="shared" si="33"/>
        <v>53000</v>
      </c>
    </row>
    <row r="247" spans="1:9" s="34" customFormat="1" ht="99" x14ac:dyDescent="0.25">
      <c r="A247" s="13">
        <v>7</v>
      </c>
      <c r="B247" s="16" t="s">
        <v>395</v>
      </c>
      <c r="C247" s="12">
        <v>42293902</v>
      </c>
      <c r="D247" s="17" t="s">
        <v>396</v>
      </c>
      <c r="E247" s="17" t="s">
        <v>396</v>
      </c>
      <c r="F247" s="12" t="s">
        <v>10</v>
      </c>
      <c r="G247" s="9">
        <v>130000</v>
      </c>
      <c r="H247" s="9">
        <v>0</v>
      </c>
      <c r="I247" s="10">
        <f t="shared" si="33"/>
        <v>130000</v>
      </c>
    </row>
    <row r="248" spans="1:9" s="34" customFormat="1" ht="99" x14ac:dyDescent="0.25">
      <c r="A248" s="13">
        <v>8</v>
      </c>
      <c r="B248" s="11">
        <v>1199020198</v>
      </c>
      <c r="C248" s="12">
        <v>42293902</v>
      </c>
      <c r="D248" s="17" t="s">
        <v>397</v>
      </c>
      <c r="E248" s="17" t="s">
        <v>398</v>
      </c>
      <c r="F248" s="12" t="s">
        <v>10</v>
      </c>
      <c r="G248" s="9">
        <v>130000</v>
      </c>
      <c r="H248" s="9">
        <v>0</v>
      </c>
      <c r="I248" s="10">
        <f t="shared" si="33"/>
        <v>130000</v>
      </c>
    </row>
    <row r="249" spans="1:9" s="34" customFormat="1" ht="27" x14ac:dyDescent="0.25">
      <c r="A249" s="13">
        <v>9</v>
      </c>
      <c r="B249" s="11">
        <v>1196491383</v>
      </c>
      <c r="C249" s="12">
        <v>42293902</v>
      </c>
      <c r="D249" s="17" t="s">
        <v>965</v>
      </c>
      <c r="E249" s="18" t="s">
        <v>1131</v>
      </c>
      <c r="F249" s="12" t="s">
        <v>10</v>
      </c>
      <c r="G249" s="9">
        <v>53000</v>
      </c>
      <c r="H249" s="9">
        <v>0</v>
      </c>
      <c r="I249" s="10">
        <f t="shared" si="33"/>
        <v>53000</v>
      </c>
    </row>
    <row r="250" spans="1:9" s="34" customFormat="1" x14ac:dyDescent="0.25">
      <c r="A250" s="61" t="s">
        <v>994</v>
      </c>
      <c r="B250" s="13"/>
      <c r="C250" s="13"/>
      <c r="D250" s="27"/>
      <c r="E250" s="27"/>
      <c r="F250" s="27"/>
      <c r="G250" s="65"/>
      <c r="H250" s="65"/>
      <c r="I250" s="66">
        <f>SUM(I241:I249)</f>
        <v>631000</v>
      </c>
    </row>
    <row r="251" spans="1:9" ht="16.5" customHeight="1" x14ac:dyDescent="0.25">
      <c r="A251" s="20" t="s">
        <v>905</v>
      </c>
      <c r="B251" s="114" t="s">
        <v>399</v>
      </c>
      <c r="C251" s="114"/>
      <c r="D251" s="114"/>
      <c r="E251" s="114"/>
      <c r="F251" s="69" t="s">
        <v>121</v>
      </c>
      <c r="G251" s="115" t="s">
        <v>1</v>
      </c>
      <c r="H251" s="115"/>
      <c r="I251" s="115"/>
    </row>
    <row r="252" spans="1:9" s="34" customFormat="1" ht="18" customHeight="1" x14ac:dyDescent="0.25">
      <c r="A252" s="3" t="s">
        <v>2</v>
      </c>
      <c r="B252" s="3" t="s">
        <v>3</v>
      </c>
      <c r="C252" s="4" t="s">
        <v>824</v>
      </c>
      <c r="D252" s="4" t="s">
        <v>4</v>
      </c>
      <c r="E252" s="4" t="s">
        <v>148</v>
      </c>
      <c r="F252" s="4" t="s">
        <v>6</v>
      </c>
      <c r="G252" s="5" t="s">
        <v>7</v>
      </c>
      <c r="H252" s="5" t="s">
        <v>8</v>
      </c>
      <c r="I252" s="5" t="s">
        <v>9</v>
      </c>
    </row>
    <row r="253" spans="1:9" s="34" customFormat="1" ht="54" x14ac:dyDescent="0.25">
      <c r="A253" s="13">
        <v>1</v>
      </c>
      <c r="B253" s="11">
        <v>1186220096</v>
      </c>
      <c r="C253" s="12">
        <v>42221614</v>
      </c>
      <c r="D253" s="17" t="s">
        <v>400</v>
      </c>
      <c r="E253" s="18" t="s">
        <v>401</v>
      </c>
      <c r="F253" s="12" t="s">
        <v>10</v>
      </c>
      <c r="G253" s="9">
        <v>120343</v>
      </c>
      <c r="H253" s="9">
        <v>0</v>
      </c>
      <c r="I253" s="10">
        <f>+G253+H253</f>
        <v>120343</v>
      </c>
    </row>
    <row r="254" spans="1:9" s="34" customFormat="1" ht="126" x14ac:dyDescent="0.25">
      <c r="A254" s="13">
        <v>2</v>
      </c>
      <c r="B254" s="11">
        <v>1196410675</v>
      </c>
      <c r="C254" s="12">
        <v>42221614</v>
      </c>
      <c r="D254" s="17" t="s">
        <v>402</v>
      </c>
      <c r="E254" s="18" t="s">
        <v>403</v>
      </c>
      <c r="F254" s="12" t="s">
        <v>10</v>
      </c>
      <c r="G254" s="9">
        <v>93200</v>
      </c>
      <c r="H254" s="9">
        <v>0</v>
      </c>
      <c r="I254" s="10">
        <f>+G254+H254</f>
        <v>93200</v>
      </c>
    </row>
    <row r="255" spans="1:9" s="34" customFormat="1" ht="72" x14ac:dyDescent="0.25">
      <c r="A255" s="13">
        <v>3</v>
      </c>
      <c r="B255" s="11">
        <v>1196410660</v>
      </c>
      <c r="C255" s="12">
        <v>42221614</v>
      </c>
      <c r="D255" s="17" t="s">
        <v>404</v>
      </c>
      <c r="E255" s="18" t="s">
        <v>405</v>
      </c>
      <c r="F255" s="12" t="s">
        <v>10</v>
      </c>
      <c r="G255" s="9">
        <v>149490</v>
      </c>
      <c r="H255" s="9">
        <v>0</v>
      </c>
      <c r="I255" s="10">
        <f>+G255+H255</f>
        <v>149490</v>
      </c>
    </row>
    <row r="256" spans="1:9" s="34" customFormat="1" ht="72" x14ac:dyDescent="0.25">
      <c r="A256" s="13">
        <v>4</v>
      </c>
      <c r="B256" s="11">
        <v>1196410656</v>
      </c>
      <c r="C256" s="12">
        <v>42221614</v>
      </c>
      <c r="D256" s="17" t="s">
        <v>406</v>
      </c>
      <c r="E256" s="18" t="s">
        <v>407</v>
      </c>
      <c r="F256" s="12" t="s">
        <v>10</v>
      </c>
      <c r="G256" s="9">
        <v>137823</v>
      </c>
      <c r="H256" s="9">
        <v>0</v>
      </c>
      <c r="I256" s="10">
        <f>+G256+H256</f>
        <v>137823</v>
      </c>
    </row>
    <row r="257" spans="1:9" s="34" customFormat="1" ht="72" x14ac:dyDescent="0.25">
      <c r="A257" s="13">
        <v>5</v>
      </c>
      <c r="B257" s="11">
        <v>1196410068</v>
      </c>
      <c r="C257" s="12">
        <v>42221614</v>
      </c>
      <c r="D257" s="17" t="s">
        <v>408</v>
      </c>
      <c r="E257" s="18" t="s">
        <v>409</v>
      </c>
      <c r="F257" s="12" t="s">
        <v>10</v>
      </c>
      <c r="G257" s="9">
        <v>160040</v>
      </c>
      <c r="H257" s="9">
        <v>0</v>
      </c>
      <c r="I257" s="10">
        <f t="shared" ref="I257:I258" si="34">+G257+H257</f>
        <v>160040</v>
      </c>
    </row>
    <row r="258" spans="1:9" s="34" customFormat="1" ht="54" x14ac:dyDescent="0.25">
      <c r="A258" s="13">
        <v>6</v>
      </c>
      <c r="B258" s="11">
        <v>1196410067</v>
      </c>
      <c r="C258" s="12">
        <v>42221614</v>
      </c>
      <c r="D258" s="17" t="s">
        <v>410</v>
      </c>
      <c r="E258" s="18" t="s">
        <v>411</v>
      </c>
      <c r="F258" s="12" t="s">
        <v>10</v>
      </c>
      <c r="G258" s="9">
        <v>160040</v>
      </c>
      <c r="H258" s="9">
        <v>0</v>
      </c>
      <c r="I258" s="10">
        <f t="shared" si="34"/>
        <v>160040</v>
      </c>
    </row>
    <row r="259" spans="1:9" s="34" customFormat="1" x14ac:dyDescent="0.25">
      <c r="A259" s="61" t="s">
        <v>995</v>
      </c>
      <c r="B259" s="13"/>
      <c r="C259" s="13"/>
      <c r="D259" s="27"/>
      <c r="E259" s="27"/>
      <c r="F259" s="27"/>
      <c r="G259" s="63"/>
      <c r="H259" s="70"/>
      <c r="I259" s="66">
        <f>SUM(I253:I258)</f>
        <v>820936</v>
      </c>
    </row>
    <row r="260" spans="1:9" s="34" customFormat="1" ht="9" customHeight="1" x14ac:dyDescent="0.25">
      <c r="A260" s="20" t="s">
        <v>906</v>
      </c>
      <c r="B260" s="114" t="s">
        <v>412</v>
      </c>
      <c r="C260" s="114"/>
      <c r="D260" s="114"/>
      <c r="E260" s="114"/>
      <c r="F260" s="69" t="s">
        <v>121</v>
      </c>
      <c r="G260" s="115" t="s">
        <v>1</v>
      </c>
      <c r="H260" s="115"/>
      <c r="I260" s="115"/>
    </row>
    <row r="261" spans="1:9" s="34" customFormat="1" ht="27" x14ac:dyDescent="0.25">
      <c r="A261" s="3" t="s">
        <v>2</v>
      </c>
      <c r="B261" s="3" t="s">
        <v>3</v>
      </c>
      <c r="C261" s="4" t="s">
        <v>824</v>
      </c>
      <c r="D261" s="4" t="s">
        <v>4</v>
      </c>
      <c r="E261" s="4" t="s">
        <v>148</v>
      </c>
      <c r="F261" s="4" t="s">
        <v>6</v>
      </c>
      <c r="G261" s="5" t="s">
        <v>7</v>
      </c>
      <c r="H261" s="5" t="s">
        <v>8</v>
      </c>
      <c r="I261" s="5" t="s">
        <v>9</v>
      </c>
    </row>
    <row r="262" spans="1:9" s="34" customFormat="1" ht="38.25" x14ac:dyDescent="0.25">
      <c r="A262" s="11">
        <v>1</v>
      </c>
      <c r="B262" s="11">
        <v>1196410100</v>
      </c>
      <c r="C262" s="8">
        <v>42271705</v>
      </c>
      <c r="D262" s="17" t="s">
        <v>413</v>
      </c>
      <c r="E262" s="73" t="s">
        <v>887</v>
      </c>
      <c r="F262" s="12" t="s">
        <v>10</v>
      </c>
      <c r="G262" s="52">
        <v>1166</v>
      </c>
      <c r="H262" s="52">
        <f>ROUND(G262*0.19,0)</f>
        <v>222</v>
      </c>
      <c r="I262" s="75">
        <f>+G262+H262</f>
        <v>1388</v>
      </c>
    </row>
    <row r="263" spans="1:9" s="34" customFormat="1" ht="38.25" x14ac:dyDescent="0.25">
      <c r="A263" s="11">
        <v>2</v>
      </c>
      <c r="B263" s="11">
        <v>1196410091</v>
      </c>
      <c r="C263" s="8">
        <v>42271705</v>
      </c>
      <c r="D263" s="17" t="s">
        <v>414</v>
      </c>
      <c r="E263" s="73" t="s">
        <v>888</v>
      </c>
      <c r="F263" s="12" t="s">
        <v>10</v>
      </c>
      <c r="G263" s="52">
        <v>1291</v>
      </c>
      <c r="H263" s="52">
        <f t="shared" ref="H263:H304" si="35">ROUND(G263*0.19,0)</f>
        <v>245</v>
      </c>
      <c r="I263" s="75">
        <f t="shared" ref="I263:I304" si="36">+G263+H263</f>
        <v>1536</v>
      </c>
    </row>
    <row r="264" spans="1:9" s="34" customFormat="1" ht="38.25" x14ac:dyDescent="0.25">
      <c r="A264" s="11">
        <v>3</v>
      </c>
      <c r="B264" s="11">
        <v>1196410092</v>
      </c>
      <c r="C264" s="8">
        <v>42271705</v>
      </c>
      <c r="D264" s="17" t="s">
        <v>415</v>
      </c>
      <c r="E264" s="73" t="s">
        <v>889</v>
      </c>
      <c r="F264" s="12" t="s">
        <v>10</v>
      </c>
      <c r="G264" s="52">
        <v>1387</v>
      </c>
      <c r="H264" s="52">
        <f t="shared" si="35"/>
        <v>264</v>
      </c>
      <c r="I264" s="75">
        <f t="shared" si="36"/>
        <v>1651</v>
      </c>
    </row>
    <row r="265" spans="1:9" s="34" customFormat="1" ht="38.25" x14ac:dyDescent="0.25">
      <c r="A265" s="11">
        <v>4</v>
      </c>
      <c r="B265" s="11">
        <v>1196410093</v>
      </c>
      <c r="C265" s="8">
        <v>42271705</v>
      </c>
      <c r="D265" s="17" t="s">
        <v>416</v>
      </c>
      <c r="E265" s="73" t="s">
        <v>890</v>
      </c>
      <c r="F265" s="12" t="s">
        <v>10</v>
      </c>
      <c r="G265" s="52">
        <v>1492</v>
      </c>
      <c r="H265" s="52">
        <f t="shared" si="35"/>
        <v>283</v>
      </c>
      <c r="I265" s="75">
        <f t="shared" si="36"/>
        <v>1775</v>
      </c>
    </row>
    <row r="266" spans="1:9" s="34" customFormat="1" ht="38.25" x14ac:dyDescent="0.25">
      <c r="A266" s="11">
        <v>5</v>
      </c>
      <c r="B266" s="11">
        <v>1196410230</v>
      </c>
      <c r="C266" s="8">
        <v>42271705</v>
      </c>
      <c r="D266" s="17" t="s">
        <v>417</v>
      </c>
      <c r="E266" s="73" t="s">
        <v>891</v>
      </c>
      <c r="F266" s="12" t="s">
        <v>10</v>
      </c>
      <c r="G266" s="52">
        <v>3489</v>
      </c>
      <c r="H266" s="52">
        <f t="shared" si="35"/>
        <v>663</v>
      </c>
      <c r="I266" s="75">
        <f t="shared" si="36"/>
        <v>4152</v>
      </c>
    </row>
    <row r="267" spans="1:9" s="34" customFormat="1" ht="38.25" x14ac:dyDescent="0.25">
      <c r="A267" s="11">
        <v>6</v>
      </c>
      <c r="B267" s="11">
        <v>1196410094</v>
      </c>
      <c r="C267" s="8">
        <v>42271705</v>
      </c>
      <c r="D267" s="17" t="s">
        <v>418</v>
      </c>
      <c r="E267" s="73" t="s">
        <v>892</v>
      </c>
      <c r="F267" s="12" t="s">
        <v>10</v>
      </c>
      <c r="G267" s="52">
        <v>1569</v>
      </c>
      <c r="H267" s="52">
        <f t="shared" si="35"/>
        <v>298</v>
      </c>
      <c r="I267" s="75">
        <f t="shared" si="36"/>
        <v>1867</v>
      </c>
    </row>
    <row r="268" spans="1:9" s="34" customFormat="1" ht="25.5" x14ac:dyDescent="0.25">
      <c r="A268" s="11">
        <v>7</v>
      </c>
      <c r="B268" s="11">
        <v>1196490674</v>
      </c>
      <c r="C268" s="8">
        <v>42272004</v>
      </c>
      <c r="D268" s="17" t="s">
        <v>419</v>
      </c>
      <c r="E268" s="73" t="s">
        <v>893</v>
      </c>
      <c r="F268" s="12" t="s">
        <v>10</v>
      </c>
      <c r="G268" s="52">
        <v>4735</v>
      </c>
      <c r="H268" s="52">
        <f t="shared" si="35"/>
        <v>900</v>
      </c>
      <c r="I268" s="75">
        <f t="shared" si="36"/>
        <v>5635</v>
      </c>
    </row>
    <row r="269" spans="1:9" s="34" customFormat="1" ht="27" x14ac:dyDescent="0.25">
      <c r="A269" s="13">
        <v>8</v>
      </c>
      <c r="B269" s="27">
        <v>1196490593</v>
      </c>
      <c r="C269" s="27">
        <v>42272004</v>
      </c>
      <c r="D269" s="17" t="s">
        <v>420</v>
      </c>
      <c r="E269" s="18" t="s">
        <v>421</v>
      </c>
      <c r="F269" s="12" t="s">
        <v>10</v>
      </c>
      <c r="G269" s="9">
        <v>9079</v>
      </c>
      <c r="H269" s="9">
        <f t="shared" si="35"/>
        <v>1725</v>
      </c>
      <c r="I269" s="10">
        <f t="shared" si="36"/>
        <v>10804</v>
      </c>
    </row>
    <row r="270" spans="1:9" s="34" customFormat="1" ht="18" x14ac:dyDescent="0.25">
      <c r="A270" s="13">
        <v>9</v>
      </c>
      <c r="B270" s="27">
        <v>1186220168</v>
      </c>
      <c r="C270" s="27">
        <v>42272004</v>
      </c>
      <c r="D270" s="17" t="s">
        <v>422</v>
      </c>
      <c r="E270" s="18" t="s">
        <v>423</v>
      </c>
      <c r="F270" s="12" t="s">
        <v>10</v>
      </c>
      <c r="G270" s="9">
        <v>6169</v>
      </c>
      <c r="H270" s="9">
        <f t="shared" si="35"/>
        <v>1172</v>
      </c>
      <c r="I270" s="10">
        <f t="shared" si="36"/>
        <v>7341</v>
      </c>
    </row>
    <row r="271" spans="1:9" ht="27" x14ac:dyDescent="0.25">
      <c r="A271" s="13">
        <v>10</v>
      </c>
      <c r="B271" s="16" t="s">
        <v>424</v>
      </c>
      <c r="C271" s="27">
        <v>42272004</v>
      </c>
      <c r="D271" s="17" t="s">
        <v>425</v>
      </c>
      <c r="E271" s="18" t="s">
        <v>426</v>
      </c>
      <c r="F271" s="12" t="s">
        <v>10</v>
      </c>
      <c r="G271" s="9">
        <v>216076</v>
      </c>
      <c r="H271" s="9">
        <f t="shared" si="35"/>
        <v>41054</v>
      </c>
      <c r="I271" s="10">
        <f t="shared" si="36"/>
        <v>257130</v>
      </c>
    </row>
    <row r="272" spans="1:9" s="34" customFormat="1" ht="27" x14ac:dyDescent="0.25">
      <c r="A272" s="13">
        <v>11</v>
      </c>
      <c r="B272" s="16" t="s">
        <v>424</v>
      </c>
      <c r="C272" s="27">
        <v>42272004</v>
      </c>
      <c r="D272" s="17" t="s">
        <v>427</v>
      </c>
      <c r="E272" s="18" t="s">
        <v>428</v>
      </c>
      <c r="F272" s="12" t="s">
        <v>10</v>
      </c>
      <c r="G272" s="9">
        <v>222150</v>
      </c>
      <c r="H272" s="9">
        <f t="shared" si="35"/>
        <v>42209</v>
      </c>
      <c r="I272" s="10">
        <f t="shared" si="36"/>
        <v>264359</v>
      </c>
    </row>
    <row r="273" spans="1:9" s="34" customFormat="1" ht="27" x14ac:dyDescent="0.25">
      <c r="A273" s="13">
        <v>12</v>
      </c>
      <c r="B273" s="16" t="s">
        <v>424</v>
      </c>
      <c r="C273" s="27">
        <v>42272004</v>
      </c>
      <c r="D273" s="17" t="s">
        <v>429</v>
      </c>
      <c r="E273" s="18" t="s">
        <v>430</v>
      </c>
      <c r="F273" s="12" t="s">
        <v>10</v>
      </c>
      <c r="G273" s="9">
        <v>216076</v>
      </c>
      <c r="H273" s="9">
        <f t="shared" si="35"/>
        <v>41054</v>
      </c>
      <c r="I273" s="10">
        <f t="shared" si="36"/>
        <v>257130</v>
      </c>
    </row>
    <row r="274" spans="1:9" s="34" customFormat="1" ht="27" x14ac:dyDescent="0.25">
      <c r="A274" s="13">
        <v>13</v>
      </c>
      <c r="B274" s="16" t="s">
        <v>424</v>
      </c>
      <c r="C274" s="27">
        <v>42272004</v>
      </c>
      <c r="D274" s="17" t="s">
        <v>431</v>
      </c>
      <c r="E274" s="18" t="s">
        <v>432</v>
      </c>
      <c r="F274" s="12" t="s">
        <v>10</v>
      </c>
      <c r="G274" s="9">
        <v>209593</v>
      </c>
      <c r="H274" s="9">
        <f t="shared" si="35"/>
        <v>39823</v>
      </c>
      <c r="I274" s="10">
        <f t="shared" si="36"/>
        <v>249416</v>
      </c>
    </row>
    <row r="275" spans="1:9" s="34" customFormat="1" ht="27" x14ac:dyDescent="0.25">
      <c r="A275" s="13">
        <v>14</v>
      </c>
      <c r="B275" s="27">
        <v>1196430125</v>
      </c>
      <c r="C275" s="27">
        <v>42271715</v>
      </c>
      <c r="D275" s="17" t="s">
        <v>433</v>
      </c>
      <c r="E275" s="18" t="s">
        <v>434</v>
      </c>
      <c r="F275" s="12" t="s">
        <v>10</v>
      </c>
      <c r="G275" s="9">
        <v>216076</v>
      </c>
      <c r="H275" s="9">
        <f t="shared" si="35"/>
        <v>41054</v>
      </c>
      <c r="I275" s="10">
        <f t="shared" si="36"/>
        <v>257130</v>
      </c>
    </row>
    <row r="276" spans="1:9" s="34" customFormat="1" ht="27" x14ac:dyDescent="0.25">
      <c r="A276" s="13">
        <v>15</v>
      </c>
      <c r="B276" s="27">
        <v>1196430133</v>
      </c>
      <c r="C276" s="27">
        <v>42271715</v>
      </c>
      <c r="D276" s="17" t="s">
        <v>435</v>
      </c>
      <c r="E276" s="18" t="s">
        <v>436</v>
      </c>
      <c r="F276" s="12" t="s">
        <v>10</v>
      </c>
      <c r="G276" s="9">
        <v>209593</v>
      </c>
      <c r="H276" s="9">
        <f t="shared" si="35"/>
        <v>39823</v>
      </c>
      <c r="I276" s="10">
        <f t="shared" si="36"/>
        <v>249416</v>
      </c>
    </row>
    <row r="277" spans="1:9" s="34" customFormat="1" ht="18" x14ac:dyDescent="0.25">
      <c r="A277" s="13">
        <v>16</v>
      </c>
      <c r="B277" s="27">
        <v>1196430540</v>
      </c>
      <c r="C277" s="27">
        <v>42271715</v>
      </c>
      <c r="D277" s="17" t="s">
        <v>437</v>
      </c>
      <c r="E277" s="18" t="s">
        <v>437</v>
      </c>
      <c r="F277" s="12" t="s">
        <v>10</v>
      </c>
      <c r="G277" s="9">
        <v>3697</v>
      </c>
      <c r="H277" s="9">
        <f t="shared" si="35"/>
        <v>702</v>
      </c>
      <c r="I277" s="10">
        <f t="shared" si="36"/>
        <v>4399</v>
      </c>
    </row>
    <row r="278" spans="1:9" s="34" customFormat="1" ht="18" x14ac:dyDescent="0.25">
      <c r="A278" s="13">
        <v>17</v>
      </c>
      <c r="B278" s="27">
        <v>1196430601</v>
      </c>
      <c r="C278" s="27">
        <v>42271715</v>
      </c>
      <c r="D278" s="17" t="s">
        <v>438</v>
      </c>
      <c r="E278" s="18" t="s">
        <v>438</v>
      </c>
      <c r="F278" s="12" t="s">
        <v>10</v>
      </c>
      <c r="G278" s="9">
        <v>3697</v>
      </c>
      <c r="H278" s="9">
        <f t="shared" si="35"/>
        <v>702</v>
      </c>
      <c r="I278" s="10">
        <f t="shared" si="36"/>
        <v>4399</v>
      </c>
    </row>
    <row r="279" spans="1:9" s="34" customFormat="1" ht="18" x14ac:dyDescent="0.25">
      <c r="A279" s="13">
        <v>18</v>
      </c>
      <c r="B279" s="27" t="s">
        <v>11</v>
      </c>
      <c r="C279" s="27">
        <v>42271715</v>
      </c>
      <c r="D279" s="17" t="s">
        <v>439</v>
      </c>
      <c r="E279" s="17" t="s">
        <v>439</v>
      </c>
      <c r="F279" s="12" t="s">
        <v>13</v>
      </c>
      <c r="G279" s="9">
        <v>3886</v>
      </c>
      <c r="H279" s="9">
        <f t="shared" si="35"/>
        <v>738</v>
      </c>
      <c r="I279" s="10">
        <f t="shared" si="36"/>
        <v>4624</v>
      </c>
    </row>
    <row r="280" spans="1:9" s="34" customFormat="1" ht="18" x14ac:dyDescent="0.25">
      <c r="A280" s="13">
        <v>19</v>
      </c>
      <c r="B280" s="27">
        <v>1196430494</v>
      </c>
      <c r="C280" s="27">
        <v>42271715</v>
      </c>
      <c r="D280" s="17" t="s">
        <v>440</v>
      </c>
      <c r="E280" s="18" t="s">
        <v>440</v>
      </c>
      <c r="F280" s="12" t="s">
        <v>10</v>
      </c>
      <c r="G280" s="9">
        <v>3697</v>
      </c>
      <c r="H280" s="9">
        <f t="shared" si="35"/>
        <v>702</v>
      </c>
      <c r="I280" s="10">
        <f t="shared" si="36"/>
        <v>4399</v>
      </c>
    </row>
    <row r="281" spans="1:9" s="34" customFormat="1" ht="18" x14ac:dyDescent="0.25">
      <c r="A281" s="13">
        <v>20</v>
      </c>
      <c r="B281" s="27">
        <v>1196430495</v>
      </c>
      <c r="C281" s="27">
        <v>42271715</v>
      </c>
      <c r="D281" s="17" t="s">
        <v>441</v>
      </c>
      <c r="E281" s="18" t="s">
        <v>441</v>
      </c>
      <c r="F281" s="12" t="s">
        <v>10</v>
      </c>
      <c r="G281" s="9">
        <v>3697</v>
      </c>
      <c r="H281" s="9">
        <f t="shared" si="35"/>
        <v>702</v>
      </c>
      <c r="I281" s="10">
        <f t="shared" si="36"/>
        <v>4399</v>
      </c>
    </row>
    <row r="282" spans="1:9" s="34" customFormat="1" ht="18" x14ac:dyDescent="0.25">
      <c r="A282" s="13">
        <v>21</v>
      </c>
      <c r="B282" s="27">
        <v>1196430496</v>
      </c>
      <c r="C282" s="27">
        <v>42271715</v>
      </c>
      <c r="D282" s="17" t="s">
        <v>442</v>
      </c>
      <c r="E282" s="18" t="s">
        <v>442</v>
      </c>
      <c r="F282" s="12" t="s">
        <v>10</v>
      </c>
      <c r="G282" s="9">
        <v>3886</v>
      </c>
      <c r="H282" s="9">
        <f t="shared" si="35"/>
        <v>738</v>
      </c>
      <c r="I282" s="10">
        <f t="shared" si="36"/>
        <v>4624</v>
      </c>
    </row>
    <row r="283" spans="1:9" s="34" customFormat="1" ht="18" x14ac:dyDescent="0.25">
      <c r="A283" s="13">
        <v>22</v>
      </c>
      <c r="B283" s="27">
        <v>1196430513</v>
      </c>
      <c r="C283" s="27">
        <v>42271715</v>
      </c>
      <c r="D283" s="17" t="s">
        <v>443</v>
      </c>
      <c r="E283" s="18" t="s">
        <v>443</v>
      </c>
      <c r="F283" s="12" t="s">
        <v>10</v>
      </c>
      <c r="G283" s="9">
        <v>3886</v>
      </c>
      <c r="H283" s="9">
        <f t="shared" si="35"/>
        <v>738</v>
      </c>
      <c r="I283" s="10">
        <f t="shared" si="36"/>
        <v>4624</v>
      </c>
    </row>
    <row r="284" spans="1:9" s="34" customFormat="1" ht="18" x14ac:dyDescent="0.25">
      <c r="A284" s="13">
        <v>23</v>
      </c>
      <c r="B284" s="27">
        <v>1196430490</v>
      </c>
      <c r="C284" s="27">
        <v>42271715</v>
      </c>
      <c r="D284" s="17" t="s">
        <v>444</v>
      </c>
      <c r="E284" s="18" t="s">
        <v>444</v>
      </c>
      <c r="F284" s="12" t="s">
        <v>10</v>
      </c>
      <c r="G284" s="9">
        <v>3886</v>
      </c>
      <c r="H284" s="9">
        <f t="shared" si="35"/>
        <v>738</v>
      </c>
      <c r="I284" s="10">
        <f t="shared" si="36"/>
        <v>4624</v>
      </c>
    </row>
    <row r="285" spans="1:9" s="34" customFormat="1" ht="18" x14ac:dyDescent="0.25">
      <c r="A285" s="13">
        <v>24</v>
      </c>
      <c r="B285" s="27">
        <v>1196430512</v>
      </c>
      <c r="C285" s="27">
        <v>42271715</v>
      </c>
      <c r="D285" s="17" t="s">
        <v>445</v>
      </c>
      <c r="E285" s="18" t="s">
        <v>445</v>
      </c>
      <c r="F285" s="12" t="s">
        <v>10</v>
      </c>
      <c r="G285" s="9">
        <v>3886</v>
      </c>
      <c r="H285" s="9">
        <f t="shared" si="35"/>
        <v>738</v>
      </c>
      <c r="I285" s="10">
        <f t="shared" si="36"/>
        <v>4624</v>
      </c>
    </row>
    <row r="286" spans="1:9" ht="18" x14ac:dyDescent="0.25">
      <c r="A286" s="13">
        <v>25</v>
      </c>
      <c r="B286" s="27">
        <v>1196430510</v>
      </c>
      <c r="C286" s="27">
        <v>42271715</v>
      </c>
      <c r="D286" s="17" t="s">
        <v>446</v>
      </c>
      <c r="E286" s="18" t="s">
        <v>446</v>
      </c>
      <c r="F286" s="12" t="s">
        <v>10</v>
      </c>
      <c r="G286" s="9">
        <v>3886</v>
      </c>
      <c r="H286" s="9">
        <f t="shared" si="35"/>
        <v>738</v>
      </c>
      <c r="I286" s="10">
        <f t="shared" si="36"/>
        <v>4624</v>
      </c>
    </row>
    <row r="287" spans="1:9" s="34" customFormat="1" ht="18" x14ac:dyDescent="0.25">
      <c r="A287" s="13">
        <v>26</v>
      </c>
      <c r="B287" s="27">
        <v>1196430520</v>
      </c>
      <c r="C287" s="27">
        <v>42271715</v>
      </c>
      <c r="D287" s="17" t="s">
        <v>447</v>
      </c>
      <c r="E287" s="18" t="s">
        <v>447</v>
      </c>
      <c r="F287" s="12" t="s">
        <v>10</v>
      </c>
      <c r="G287" s="9">
        <v>3886</v>
      </c>
      <c r="H287" s="9">
        <f t="shared" si="35"/>
        <v>738</v>
      </c>
      <c r="I287" s="10">
        <f t="shared" si="36"/>
        <v>4624</v>
      </c>
    </row>
    <row r="288" spans="1:9" s="34" customFormat="1" ht="18" x14ac:dyDescent="0.25">
      <c r="A288" s="13">
        <v>27</v>
      </c>
      <c r="B288" s="27">
        <v>1196430530</v>
      </c>
      <c r="C288" s="27">
        <v>42271715</v>
      </c>
      <c r="D288" s="17" t="s">
        <v>448</v>
      </c>
      <c r="E288" s="18" t="s">
        <v>448</v>
      </c>
      <c r="F288" s="12" t="s">
        <v>10</v>
      </c>
      <c r="G288" s="9">
        <v>3886</v>
      </c>
      <c r="H288" s="9">
        <f t="shared" si="35"/>
        <v>738</v>
      </c>
      <c r="I288" s="10">
        <f t="shared" si="36"/>
        <v>4624</v>
      </c>
    </row>
    <row r="289" spans="1:9" s="34" customFormat="1" ht="36" x14ac:dyDescent="0.25">
      <c r="A289" s="13">
        <v>28</v>
      </c>
      <c r="B289" s="27">
        <v>1196430129</v>
      </c>
      <c r="C289" s="27">
        <v>42271715</v>
      </c>
      <c r="D289" s="17" t="s">
        <v>449</v>
      </c>
      <c r="E289" s="18" t="s">
        <v>449</v>
      </c>
      <c r="F289" s="12" t="s">
        <v>10</v>
      </c>
      <c r="G289" s="9">
        <v>22083</v>
      </c>
      <c r="H289" s="9">
        <f t="shared" si="35"/>
        <v>4196</v>
      </c>
      <c r="I289" s="10">
        <f t="shared" si="36"/>
        <v>26279</v>
      </c>
    </row>
    <row r="290" spans="1:9" s="34" customFormat="1" ht="36" x14ac:dyDescent="0.25">
      <c r="A290" s="13">
        <v>29</v>
      </c>
      <c r="B290" s="27">
        <v>1196430101</v>
      </c>
      <c r="C290" s="27">
        <v>42271715</v>
      </c>
      <c r="D290" s="17" t="s">
        <v>450</v>
      </c>
      <c r="E290" s="18" t="s">
        <v>451</v>
      </c>
      <c r="F290" s="12" t="s">
        <v>10</v>
      </c>
      <c r="G290" s="9">
        <v>22083</v>
      </c>
      <c r="H290" s="9">
        <f t="shared" si="35"/>
        <v>4196</v>
      </c>
      <c r="I290" s="10">
        <f t="shared" si="36"/>
        <v>26279</v>
      </c>
    </row>
    <row r="291" spans="1:9" ht="36" x14ac:dyDescent="0.25">
      <c r="A291" s="13">
        <v>30</v>
      </c>
      <c r="B291" s="27">
        <v>1196430102</v>
      </c>
      <c r="C291" s="27">
        <v>42271715</v>
      </c>
      <c r="D291" s="17" t="s">
        <v>452</v>
      </c>
      <c r="E291" s="18" t="s">
        <v>452</v>
      </c>
      <c r="F291" s="12" t="s">
        <v>10</v>
      </c>
      <c r="G291" s="9">
        <v>22083</v>
      </c>
      <c r="H291" s="9">
        <f t="shared" si="35"/>
        <v>4196</v>
      </c>
      <c r="I291" s="10">
        <f t="shared" si="36"/>
        <v>26279</v>
      </c>
    </row>
    <row r="292" spans="1:9" s="34" customFormat="1" ht="36" x14ac:dyDescent="0.25">
      <c r="A292" s="13">
        <v>31</v>
      </c>
      <c r="B292" s="27">
        <v>1196430106</v>
      </c>
      <c r="C292" s="27">
        <v>42271715</v>
      </c>
      <c r="D292" s="17" t="s">
        <v>453</v>
      </c>
      <c r="E292" s="18" t="s">
        <v>453</v>
      </c>
      <c r="F292" s="12" t="s">
        <v>10</v>
      </c>
      <c r="G292" s="9">
        <v>22083</v>
      </c>
      <c r="H292" s="9">
        <f t="shared" si="35"/>
        <v>4196</v>
      </c>
      <c r="I292" s="10">
        <f t="shared" si="36"/>
        <v>26279</v>
      </c>
    </row>
    <row r="293" spans="1:9" s="34" customFormat="1" ht="36" x14ac:dyDescent="0.25">
      <c r="A293" s="13">
        <v>32</v>
      </c>
      <c r="B293" s="27">
        <v>1196430103</v>
      </c>
      <c r="C293" s="27">
        <v>42271715</v>
      </c>
      <c r="D293" s="17" t="s">
        <v>454</v>
      </c>
      <c r="E293" s="18" t="s">
        <v>454</v>
      </c>
      <c r="F293" s="12" t="s">
        <v>10</v>
      </c>
      <c r="G293" s="9">
        <v>22083</v>
      </c>
      <c r="H293" s="9">
        <f t="shared" si="35"/>
        <v>4196</v>
      </c>
      <c r="I293" s="10">
        <f t="shared" si="36"/>
        <v>26279</v>
      </c>
    </row>
    <row r="294" spans="1:9" s="34" customFormat="1" ht="36" x14ac:dyDescent="0.25">
      <c r="A294" s="13">
        <v>33</v>
      </c>
      <c r="B294" s="27">
        <v>1196430105</v>
      </c>
      <c r="C294" s="27">
        <v>42271715</v>
      </c>
      <c r="D294" s="17" t="s">
        <v>455</v>
      </c>
      <c r="E294" s="18" t="s">
        <v>456</v>
      </c>
      <c r="F294" s="12" t="s">
        <v>10</v>
      </c>
      <c r="G294" s="9">
        <v>22083</v>
      </c>
      <c r="H294" s="9">
        <f t="shared" si="35"/>
        <v>4196</v>
      </c>
      <c r="I294" s="10">
        <f t="shared" si="36"/>
        <v>26279</v>
      </c>
    </row>
    <row r="295" spans="1:9" s="34" customFormat="1" ht="45" x14ac:dyDescent="0.25">
      <c r="A295" s="13">
        <v>34</v>
      </c>
      <c r="B295" s="27">
        <v>1196430104</v>
      </c>
      <c r="C295" s="27">
        <v>42271715</v>
      </c>
      <c r="D295" s="17" t="s">
        <v>457</v>
      </c>
      <c r="E295" s="18" t="s">
        <v>457</v>
      </c>
      <c r="F295" s="12" t="s">
        <v>10</v>
      </c>
      <c r="G295" s="9">
        <v>20525</v>
      </c>
      <c r="H295" s="9">
        <f t="shared" si="35"/>
        <v>3900</v>
      </c>
      <c r="I295" s="10">
        <f t="shared" si="36"/>
        <v>24425</v>
      </c>
    </row>
    <row r="296" spans="1:9" s="34" customFormat="1" ht="18" x14ac:dyDescent="0.25">
      <c r="A296" s="13">
        <v>35</v>
      </c>
      <c r="B296" s="27">
        <v>1196430031</v>
      </c>
      <c r="C296" s="27">
        <v>42271715</v>
      </c>
      <c r="D296" s="17" t="s">
        <v>458</v>
      </c>
      <c r="E296" s="18" t="s">
        <v>459</v>
      </c>
      <c r="F296" s="12" t="s">
        <v>10</v>
      </c>
      <c r="G296" s="9">
        <v>276959</v>
      </c>
      <c r="H296" s="9">
        <f t="shared" si="35"/>
        <v>52622</v>
      </c>
      <c r="I296" s="10">
        <f t="shared" si="36"/>
        <v>329581</v>
      </c>
    </row>
    <row r="297" spans="1:9" s="34" customFormat="1" ht="18" x14ac:dyDescent="0.25">
      <c r="A297" s="13">
        <v>36</v>
      </c>
      <c r="B297" s="27">
        <v>1196430127</v>
      </c>
      <c r="C297" s="27">
        <v>42271715</v>
      </c>
      <c r="D297" s="17" t="s">
        <v>460</v>
      </c>
      <c r="E297" s="18" t="s">
        <v>461</v>
      </c>
      <c r="F297" s="12" t="s">
        <v>10</v>
      </c>
      <c r="G297" s="9">
        <v>262420</v>
      </c>
      <c r="H297" s="9">
        <f t="shared" si="35"/>
        <v>49860</v>
      </c>
      <c r="I297" s="10">
        <f t="shared" si="36"/>
        <v>312280</v>
      </c>
    </row>
    <row r="298" spans="1:9" s="34" customFormat="1" ht="18" x14ac:dyDescent="0.25">
      <c r="A298" s="13">
        <v>37</v>
      </c>
      <c r="B298" s="27" t="s">
        <v>11</v>
      </c>
      <c r="C298" s="27">
        <v>42271715</v>
      </c>
      <c r="D298" s="17" t="s">
        <v>462</v>
      </c>
      <c r="E298" s="18" t="s">
        <v>462</v>
      </c>
      <c r="F298" s="12" t="s">
        <v>13</v>
      </c>
      <c r="G298" s="9">
        <v>3066</v>
      </c>
      <c r="H298" s="9">
        <f t="shared" si="35"/>
        <v>583</v>
      </c>
      <c r="I298" s="10">
        <f t="shared" si="36"/>
        <v>3649</v>
      </c>
    </row>
    <row r="299" spans="1:9" s="2" customFormat="1" ht="18" x14ac:dyDescent="0.25">
      <c r="A299" s="13">
        <v>38</v>
      </c>
      <c r="B299" s="27">
        <v>1196430420</v>
      </c>
      <c r="C299" s="27">
        <v>42271715</v>
      </c>
      <c r="D299" s="17" t="s">
        <v>463</v>
      </c>
      <c r="E299" s="18" t="s">
        <v>463</v>
      </c>
      <c r="F299" s="12" t="s">
        <v>10</v>
      </c>
      <c r="G299" s="9">
        <v>2909</v>
      </c>
      <c r="H299" s="9">
        <f t="shared" si="35"/>
        <v>553</v>
      </c>
      <c r="I299" s="10">
        <f t="shared" si="36"/>
        <v>3462</v>
      </c>
    </row>
    <row r="300" spans="1:9" s="34" customFormat="1" ht="18" x14ac:dyDescent="0.25">
      <c r="A300" s="13">
        <v>39</v>
      </c>
      <c r="B300" s="27">
        <v>1196430430</v>
      </c>
      <c r="C300" s="27">
        <v>42271715</v>
      </c>
      <c r="D300" s="17" t="s">
        <v>464</v>
      </c>
      <c r="E300" s="18" t="s">
        <v>464</v>
      </c>
      <c r="F300" s="12" t="s">
        <v>10</v>
      </c>
      <c r="G300" s="9">
        <v>2909</v>
      </c>
      <c r="H300" s="9">
        <f t="shared" si="35"/>
        <v>553</v>
      </c>
      <c r="I300" s="10">
        <f t="shared" si="36"/>
        <v>3462</v>
      </c>
    </row>
    <row r="301" spans="1:9" s="34" customFormat="1" ht="18" x14ac:dyDescent="0.25">
      <c r="A301" s="13">
        <v>40</v>
      </c>
      <c r="B301" s="27">
        <v>1196430440</v>
      </c>
      <c r="C301" s="27">
        <v>42271715</v>
      </c>
      <c r="D301" s="17" t="s">
        <v>465</v>
      </c>
      <c r="E301" s="18" t="s">
        <v>465</v>
      </c>
      <c r="F301" s="12" t="s">
        <v>10</v>
      </c>
      <c r="G301" s="9">
        <v>2909</v>
      </c>
      <c r="H301" s="9">
        <f t="shared" si="35"/>
        <v>553</v>
      </c>
      <c r="I301" s="10">
        <f t="shared" si="36"/>
        <v>3462</v>
      </c>
    </row>
    <row r="302" spans="1:9" s="34" customFormat="1" ht="18" x14ac:dyDescent="0.25">
      <c r="A302" s="13">
        <v>41</v>
      </c>
      <c r="B302" s="27">
        <v>1196430450</v>
      </c>
      <c r="C302" s="27">
        <v>42271715</v>
      </c>
      <c r="D302" s="17" t="s">
        <v>466</v>
      </c>
      <c r="E302" s="18" t="s">
        <v>466</v>
      </c>
      <c r="F302" s="12" t="s">
        <v>10</v>
      </c>
      <c r="G302" s="9">
        <v>2909</v>
      </c>
      <c r="H302" s="9">
        <f t="shared" si="35"/>
        <v>553</v>
      </c>
      <c r="I302" s="10">
        <f t="shared" si="36"/>
        <v>3462</v>
      </c>
    </row>
    <row r="303" spans="1:9" s="2" customFormat="1" ht="18" x14ac:dyDescent="0.25">
      <c r="A303" s="13">
        <v>42</v>
      </c>
      <c r="B303" s="27">
        <v>1196430460</v>
      </c>
      <c r="C303" s="27">
        <v>42271715</v>
      </c>
      <c r="D303" s="17" t="s">
        <v>467</v>
      </c>
      <c r="E303" s="18" t="s">
        <v>467</v>
      </c>
      <c r="F303" s="12" t="s">
        <v>10</v>
      </c>
      <c r="G303" s="9">
        <v>2909</v>
      </c>
      <c r="H303" s="9">
        <f t="shared" si="35"/>
        <v>553</v>
      </c>
      <c r="I303" s="10">
        <f t="shared" si="36"/>
        <v>3462</v>
      </c>
    </row>
    <row r="304" spans="1:9" s="34" customFormat="1" ht="18" x14ac:dyDescent="0.25">
      <c r="A304" s="13">
        <v>43</v>
      </c>
      <c r="B304" s="27">
        <v>1196430470</v>
      </c>
      <c r="C304" s="27">
        <v>42271715</v>
      </c>
      <c r="D304" s="17" t="s">
        <v>468</v>
      </c>
      <c r="E304" s="18" t="s">
        <v>468</v>
      </c>
      <c r="F304" s="12" t="s">
        <v>10</v>
      </c>
      <c r="G304" s="9">
        <v>2909</v>
      </c>
      <c r="H304" s="9">
        <f t="shared" si="35"/>
        <v>553</v>
      </c>
      <c r="I304" s="10">
        <f t="shared" si="36"/>
        <v>3462</v>
      </c>
    </row>
    <row r="305" spans="1:9" s="34" customFormat="1" x14ac:dyDescent="0.25">
      <c r="A305" s="61" t="s">
        <v>996</v>
      </c>
      <c r="B305" s="13"/>
      <c r="C305" s="13"/>
      <c r="D305" s="27"/>
      <c r="E305" s="27"/>
      <c r="F305" s="27"/>
      <c r="G305" s="65"/>
      <c r="H305" s="65"/>
      <c r="I305" s="66">
        <f>SUM(I262:I304)</f>
        <v>2473699</v>
      </c>
    </row>
    <row r="306" spans="1:9" s="34" customFormat="1" ht="9" customHeight="1" x14ac:dyDescent="0.25">
      <c r="A306" s="20" t="s">
        <v>907</v>
      </c>
      <c r="B306" s="114" t="s">
        <v>470</v>
      </c>
      <c r="C306" s="114"/>
      <c r="D306" s="114"/>
      <c r="E306" s="114"/>
      <c r="F306" s="69" t="s">
        <v>173</v>
      </c>
      <c r="G306" s="115" t="s">
        <v>1</v>
      </c>
      <c r="H306" s="115"/>
      <c r="I306" s="115"/>
    </row>
    <row r="307" spans="1:9" s="34" customFormat="1" ht="27" x14ac:dyDescent="0.25">
      <c r="A307" s="3" t="s">
        <v>2</v>
      </c>
      <c r="B307" s="3" t="s">
        <v>3</v>
      </c>
      <c r="C307" s="4" t="s">
        <v>824</v>
      </c>
      <c r="D307" s="4" t="s">
        <v>4</v>
      </c>
      <c r="E307" s="4" t="s">
        <v>148</v>
      </c>
      <c r="F307" s="4" t="s">
        <v>6</v>
      </c>
      <c r="G307" s="5" t="s">
        <v>7</v>
      </c>
      <c r="H307" s="5" t="s">
        <v>8</v>
      </c>
      <c r="I307" s="5" t="s">
        <v>9</v>
      </c>
    </row>
    <row r="308" spans="1:9" s="34" customFormat="1" ht="27" x14ac:dyDescent="0.25">
      <c r="A308" s="13">
        <v>1</v>
      </c>
      <c r="B308" s="11">
        <v>1196420017</v>
      </c>
      <c r="C308" s="12">
        <v>42296101</v>
      </c>
      <c r="D308" s="17" t="s">
        <v>471</v>
      </c>
      <c r="E308" s="18" t="s">
        <v>472</v>
      </c>
      <c r="F308" s="12" t="s">
        <v>10</v>
      </c>
      <c r="G308" s="31">
        <v>1150000</v>
      </c>
      <c r="H308" s="31">
        <v>0</v>
      </c>
      <c r="I308" s="43">
        <f t="shared" ref="I308" si="37">+G308+H308</f>
        <v>1150000</v>
      </c>
    </row>
    <row r="309" spans="1:9" s="34" customFormat="1" x14ac:dyDescent="0.25">
      <c r="A309" s="61" t="s">
        <v>997</v>
      </c>
      <c r="B309" s="13"/>
      <c r="C309" s="13"/>
      <c r="D309" s="27"/>
      <c r="E309" s="27"/>
      <c r="F309" s="27"/>
      <c r="G309" s="65"/>
      <c r="H309" s="65"/>
      <c r="I309" s="66">
        <f>SUM(I308)</f>
        <v>1150000</v>
      </c>
    </row>
    <row r="310" spans="1:9" s="34" customFormat="1" ht="12.75" customHeight="1" x14ac:dyDescent="0.25">
      <c r="A310" s="20" t="s">
        <v>908</v>
      </c>
      <c r="B310" s="114" t="s">
        <v>473</v>
      </c>
      <c r="C310" s="114"/>
      <c r="D310" s="114"/>
      <c r="E310" s="114"/>
      <c r="F310" s="69" t="s">
        <v>173</v>
      </c>
      <c r="G310" s="115" t="s">
        <v>1</v>
      </c>
      <c r="H310" s="115"/>
      <c r="I310" s="115"/>
    </row>
    <row r="311" spans="1:9" s="34" customFormat="1" ht="27" x14ac:dyDescent="0.25">
      <c r="A311" s="3" t="s">
        <v>2</v>
      </c>
      <c r="B311" s="3" t="s">
        <v>3</v>
      </c>
      <c r="C311" s="4" t="s">
        <v>824</v>
      </c>
      <c r="D311" s="4" t="s">
        <v>4</v>
      </c>
      <c r="E311" s="4" t="s">
        <v>148</v>
      </c>
      <c r="F311" s="4" t="s">
        <v>6</v>
      </c>
      <c r="G311" s="5" t="s">
        <v>7</v>
      </c>
      <c r="H311" s="5" t="s">
        <v>8</v>
      </c>
      <c r="I311" s="5" t="s">
        <v>9</v>
      </c>
    </row>
    <row r="312" spans="1:9" ht="27" x14ac:dyDescent="0.25">
      <c r="A312" s="13">
        <v>1</v>
      </c>
      <c r="B312" s="11">
        <v>1186220911</v>
      </c>
      <c r="C312" s="12">
        <v>42293406</v>
      </c>
      <c r="D312" s="17" t="s">
        <v>474</v>
      </c>
      <c r="E312" s="18" t="s">
        <v>475</v>
      </c>
      <c r="F312" s="12" t="s">
        <v>10</v>
      </c>
      <c r="G312" s="31">
        <v>2163380</v>
      </c>
      <c r="H312" s="31">
        <v>0</v>
      </c>
      <c r="I312" s="43">
        <f t="shared" ref="I312:I317" si="38">+G312+H312</f>
        <v>2163380</v>
      </c>
    </row>
    <row r="313" spans="1:9" s="2" customFormat="1" ht="18" x14ac:dyDescent="0.25">
      <c r="A313" s="13">
        <v>2</v>
      </c>
      <c r="B313" s="11">
        <v>1186290013</v>
      </c>
      <c r="C313" s="12">
        <v>42203403</v>
      </c>
      <c r="D313" s="17" t="s">
        <v>476</v>
      </c>
      <c r="E313" s="18" t="s">
        <v>477</v>
      </c>
      <c r="F313" s="12" t="s">
        <v>10</v>
      </c>
      <c r="G313" s="31">
        <v>2329390</v>
      </c>
      <c r="H313" s="31">
        <v>0</v>
      </c>
      <c r="I313" s="43">
        <f t="shared" si="38"/>
        <v>2329390</v>
      </c>
    </row>
    <row r="314" spans="1:9" s="2" customFormat="1" ht="18" x14ac:dyDescent="0.25">
      <c r="A314" s="13">
        <v>3</v>
      </c>
      <c r="B314" s="11">
        <v>1186290012</v>
      </c>
      <c r="C314" s="12">
        <v>42203403</v>
      </c>
      <c r="D314" s="17" t="s">
        <v>478</v>
      </c>
      <c r="E314" s="18" t="s">
        <v>477</v>
      </c>
      <c r="F314" s="12" t="s">
        <v>10</v>
      </c>
      <c r="G314" s="31">
        <v>2196057</v>
      </c>
      <c r="H314" s="31">
        <v>0</v>
      </c>
      <c r="I314" s="43">
        <f t="shared" si="38"/>
        <v>2196057</v>
      </c>
    </row>
    <row r="315" spans="1:9" s="2" customFormat="1" x14ac:dyDescent="0.25">
      <c r="A315" s="13">
        <v>4</v>
      </c>
      <c r="B315" s="11">
        <v>1186220110</v>
      </c>
      <c r="C315" s="12">
        <v>42203406</v>
      </c>
      <c r="D315" s="17" t="s">
        <v>479</v>
      </c>
      <c r="E315" s="18" t="s">
        <v>480</v>
      </c>
      <c r="F315" s="12" t="s">
        <v>10</v>
      </c>
      <c r="G315" s="31">
        <v>2136022</v>
      </c>
      <c r="H315" s="31">
        <f t="shared" ref="H315:H317" si="39">ROUND(G315*0.19,0)</f>
        <v>405844</v>
      </c>
      <c r="I315" s="43">
        <f t="shared" si="38"/>
        <v>2541866</v>
      </c>
    </row>
    <row r="316" spans="1:9" s="2" customFormat="1" ht="54" x14ac:dyDescent="0.25">
      <c r="A316" s="13">
        <v>5</v>
      </c>
      <c r="B316" s="11">
        <v>1186220913</v>
      </c>
      <c r="C316" s="12">
        <v>42203403</v>
      </c>
      <c r="D316" s="17" t="s">
        <v>481</v>
      </c>
      <c r="E316" s="18" t="s">
        <v>482</v>
      </c>
      <c r="F316" s="12" t="s">
        <v>10</v>
      </c>
      <c r="G316" s="31">
        <v>1058125</v>
      </c>
      <c r="H316" s="31">
        <f t="shared" si="39"/>
        <v>201044</v>
      </c>
      <c r="I316" s="43">
        <f t="shared" si="38"/>
        <v>1259169</v>
      </c>
    </row>
    <row r="317" spans="1:9" s="2" customFormat="1" ht="18" x14ac:dyDescent="0.25">
      <c r="A317" s="13">
        <v>6</v>
      </c>
      <c r="B317" s="11">
        <v>1186290057</v>
      </c>
      <c r="C317" s="12">
        <v>42203406</v>
      </c>
      <c r="D317" s="17" t="s">
        <v>483</v>
      </c>
      <c r="E317" s="18" t="s">
        <v>483</v>
      </c>
      <c r="F317" s="12" t="s">
        <v>10</v>
      </c>
      <c r="G317" s="31">
        <v>2243594</v>
      </c>
      <c r="H317" s="31">
        <f t="shared" si="39"/>
        <v>426283</v>
      </c>
      <c r="I317" s="43">
        <f t="shared" si="38"/>
        <v>2669877</v>
      </c>
    </row>
    <row r="318" spans="1:9" s="2" customFormat="1" ht="13.5" customHeight="1" x14ac:dyDescent="0.25">
      <c r="A318" s="61" t="s">
        <v>998</v>
      </c>
      <c r="B318" s="13"/>
      <c r="C318" s="13"/>
      <c r="D318" s="27"/>
      <c r="E318" s="27"/>
      <c r="F318" s="27"/>
      <c r="G318" s="63"/>
      <c r="H318" s="63"/>
      <c r="I318" s="67">
        <f>SUM(I312:I317)</f>
        <v>13159739</v>
      </c>
    </row>
    <row r="319" spans="1:9" ht="12.75" customHeight="1" x14ac:dyDescent="0.25">
      <c r="A319" s="20" t="s">
        <v>909</v>
      </c>
      <c r="B319" s="114" t="s">
        <v>484</v>
      </c>
      <c r="C319" s="114"/>
      <c r="D319" s="114"/>
      <c r="E319" s="114"/>
      <c r="F319" s="69" t="s">
        <v>173</v>
      </c>
      <c r="G319" s="115" t="s">
        <v>1</v>
      </c>
      <c r="H319" s="115"/>
      <c r="I319" s="115"/>
    </row>
    <row r="320" spans="1:9" s="2" customFormat="1" ht="12.75" customHeight="1" x14ac:dyDescent="0.25">
      <c r="A320" s="3" t="s">
        <v>2</v>
      </c>
      <c r="B320" s="3" t="s">
        <v>3</v>
      </c>
      <c r="C320" s="4" t="s">
        <v>824</v>
      </c>
      <c r="D320" s="4" t="s">
        <v>4</v>
      </c>
      <c r="E320" s="4" t="s">
        <v>148</v>
      </c>
      <c r="F320" s="4" t="s">
        <v>6</v>
      </c>
      <c r="G320" s="5" t="s">
        <v>7</v>
      </c>
      <c r="H320" s="5" t="s">
        <v>8</v>
      </c>
      <c r="I320" s="5" t="s">
        <v>9</v>
      </c>
    </row>
    <row r="321" spans="1:9" s="2" customFormat="1" ht="27" x14ac:dyDescent="0.25">
      <c r="A321" s="13">
        <v>1</v>
      </c>
      <c r="B321" s="11">
        <v>1121020569</v>
      </c>
      <c r="C321" s="12">
        <v>42296100</v>
      </c>
      <c r="D321" s="17" t="s">
        <v>485</v>
      </c>
      <c r="E321" s="18" t="s">
        <v>485</v>
      </c>
      <c r="F321" s="12" t="s">
        <v>10</v>
      </c>
      <c r="G321" s="9">
        <v>541792</v>
      </c>
      <c r="H321" s="31">
        <f t="shared" ref="H321" si="40">ROUND(G321*0.19,0)</f>
        <v>102940</v>
      </c>
      <c r="I321" s="10">
        <f>+G321+H321</f>
        <v>644732</v>
      </c>
    </row>
    <row r="322" spans="1:9" s="2" customFormat="1" x14ac:dyDescent="0.25">
      <c r="A322" s="13">
        <v>2</v>
      </c>
      <c r="B322" s="11">
        <v>1186220498</v>
      </c>
      <c r="C322" s="12">
        <v>42296100</v>
      </c>
      <c r="D322" s="17" t="s">
        <v>486</v>
      </c>
      <c r="E322" s="18" t="s">
        <v>486</v>
      </c>
      <c r="F322" s="12" t="s">
        <v>10</v>
      </c>
      <c r="G322" s="9">
        <v>1150364</v>
      </c>
      <c r="H322" s="31">
        <v>0</v>
      </c>
      <c r="I322" s="10">
        <f t="shared" ref="I322:I325" si="41">+G322+H322</f>
        <v>1150364</v>
      </c>
    </row>
    <row r="323" spans="1:9" s="2" customFormat="1" x14ac:dyDescent="0.25">
      <c r="A323" s="13">
        <v>3</v>
      </c>
      <c r="B323" s="11">
        <v>1186220498</v>
      </c>
      <c r="C323" s="12">
        <v>42296100</v>
      </c>
      <c r="D323" s="17" t="s">
        <v>487</v>
      </c>
      <c r="E323" s="18" t="s">
        <v>488</v>
      </c>
      <c r="F323" s="12" t="s">
        <v>10</v>
      </c>
      <c r="G323" s="9">
        <v>1041581</v>
      </c>
      <c r="H323" s="31">
        <v>0</v>
      </c>
      <c r="I323" s="10">
        <f t="shared" si="41"/>
        <v>1041581</v>
      </c>
    </row>
    <row r="324" spans="1:9" s="2" customFormat="1" x14ac:dyDescent="0.25">
      <c r="A324" s="13">
        <v>4</v>
      </c>
      <c r="B324" s="11">
        <v>1196490987</v>
      </c>
      <c r="C324" s="12">
        <v>42296100</v>
      </c>
      <c r="D324" s="17" t="s">
        <v>489</v>
      </c>
      <c r="E324" s="18" t="s">
        <v>489</v>
      </c>
      <c r="F324" s="12" t="s">
        <v>10</v>
      </c>
      <c r="G324" s="9">
        <v>2644068</v>
      </c>
      <c r="H324" s="31">
        <v>0</v>
      </c>
      <c r="I324" s="10">
        <f t="shared" si="41"/>
        <v>2644068</v>
      </c>
    </row>
    <row r="325" spans="1:9" s="2" customFormat="1" x14ac:dyDescent="0.25">
      <c r="A325" s="13">
        <v>5</v>
      </c>
      <c r="B325" s="11">
        <v>1186220048</v>
      </c>
      <c r="C325" s="12">
        <v>42296100</v>
      </c>
      <c r="D325" s="17" t="s">
        <v>490</v>
      </c>
      <c r="E325" s="18" t="s">
        <v>490</v>
      </c>
      <c r="F325" s="12" t="s">
        <v>10</v>
      </c>
      <c r="G325" s="9">
        <v>15918535</v>
      </c>
      <c r="H325" s="31">
        <v>0</v>
      </c>
      <c r="I325" s="10">
        <f t="shared" si="41"/>
        <v>15918535</v>
      </c>
    </row>
    <row r="326" spans="1:9" s="30" customFormat="1" x14ac:dyDescent="0.25">
      <c r="A326" s="61" t="s">
        <v>999</v>
      </c>
      <c r="B326" s="13"/>
      <c r="C326" s="13"/>
      <c r="D326" s="27"/>
      <c r="E326" s="27"/>
      <c r="F326" s="27"/>
      <c r="G326" s="65"/>
      <c r="H326" s="65"/>
      <c r="I326" s="66">
        <f>SUM(I321:I325)</f>
        <v>21399280</v>
      </c>
    </row>
    <row r="327" spans="1:9" s="30" customFormat="1" ht="9" customHeight="1" x14ac:dyDescent="0.25">
      <c r="A327" s="20" t="s">
        <v>910</v>
      </c>
      <c r="B327" s="114" t="s">
        <v>491</v>
      </c>
      <c r="C327" s="114"/>
      <c r="D327" s="114"/>
      <c r="E327" s="114"/>
      <c r="F327" s="69" t="s">
        <v>341</v>
      </c>
      <c r="G327" s="115" t="s">
        <v>1</v>
      </c>
      <c r="H327" s="115"/>
      <c r="I327" s="115"/>
    </row>
    <row r="328" spans="1:9" s="30" customFormat="1" ht="27" x14ac:dyDescent="0.25">
      <c r="A328" s="3" t="s">
        <v>2</v>
      </c>
      <c r="B328" s="3" t="s">
        <v>3</v>
      </c>
      <c r="C328" s="4" t="s">
        <v>824</v>
      </c>
      <c r="D328" s="4" t="s">
        <v>4</v>
      </c>
      <c r="E328" s="4" t="s">
        <v>148</v>
      </c>
      <c r="F328" s="4" t="s">
        <v>6</v>
      </c>
      <c r="G328" s="5" t="s">
        <v>7</v>
      </c>
      <c r="H328" s="5" t="s">
        <v>8</v>
      </c>
      <c r="I328" s="5" t="s">
        <v>9</v>
      </c>
    </row>
    <row r="329" spans="1:9" s="30" customFormat="1" ht="54" x14ac:dyDescent="0.25">
      <c r="A329" s="13">
        <v>1</v>
      </c>
      <c r="B329" s="11">
        <v>1196430260</v>
      </c>
      <c r="C329" s="12">
        <v>42311901</v>
      </c>
      <c r="D329" s="17" t="s">
        <v>492</v>
      </c>
      <c r="E329" s="18" t="s">
        <v>493</v>
      </c>
      <c r="F329" s="12" t="s">
        <v>10</v>
      </c>
      <c r="G329" s="9">
        <v>778</v>
      </c>
      <c r="H329" s="9">
        <v>0</v>
      </c>
      <c r="I329" s="10">
        <f t="shared" ref="I329:I341" si="42">+G329+H329</f>
        <v>778</v>
      </c>
    </row>
    <row r="330" spans="1:9" s="30" customFormat="1" ht="63" x14ac:dyDescent="0.25">
      <c r="A330" s="13">
        <v>2</v>
      </c>
      <c r="B330" s="11">
        <v>1196430270</v>
      </c>
      <c r="C330" s="12">
        <v>42311901</v>
      </c>
      <c r="D330" s="17" t="s">
        <v>494</v>
      </c>
      <c r="E330" s="18" t="s">
        <v>495</v>
      </c>
      <c r="F330" s="12" t="s">
        <v>10</v>
      </c>
      <c r="G330" s="9">
        <v>822</v>
      </c>
      <c r="H330" s="9">
        <v>0</v>
      </c>
      <c r="I330" s="10">
        <f t="shared" si="42"/>
        <v>822</v>
      </c>
    </row>
    <row r="331" spans="1:9" s="30" customFormat="1" ht="63" x14ac:dyDescent="0.25">
      <c r="A331" s="13">
        <v>3</v>
      </c>
      <c r="B331" s="11">
        <v>1196430280</v>
      </c>
      <c r="C331" s="12">
        <v>42311901</v>
      </c>
      <c r="D331" s="17" t="s">
        <v>496</v>
      </c>
      <c r="E331" s="18" t="s">
        <v>497</v>
      </c>
      <c r="F331" s="12" t="s">
        <v>10</v>
      </c>
      <c r="G331" s="9">
        <v>891</v>
      </c>
      <c r="H331" s="9">
        <v>0</v>
      </c>
      <c r="I331" s="10">
        <f t="shared" si="42"/>
        <v>891</v>
      </c>
    </row>
    <row r="332" spans="1:9" s="30" customFormat="1" ht="63" x14ac:dyDescent="0.25">
      <c r="A332" s="13">
        <v>4</v>
      </c>
      <c r="B332" s="11">
        <v>1196430300</v>
      </c>
      <c r="C332" s="12">
        <v>42311901</v>
      </c>
      <c r="D332" s="17" t="s">
        <v>498</v>
      </c>
      <c r="E332" s="18" t="s">
        <v>499</v>
      </c>
      <c r="F332" s="12" t="s">
        <v>10</v>
      </c>
      <c r="G332" s="9">
        <v>1044</v>
      </c>
      <c r="H332" s="9">
        <v>0</v>
      </c>
      <c r="I332" s="10">
        <f t="shared" si="42"/>
        <v>1044</v>
      </c>
    </row>
    <row r="333" spans="1:9" s="30" customFormat="1" ht="54" x14ac:dyDescent="0.25">
      <c r="A333" s="13">
        <v>5</v>
      </c>
      <c r="B333" s="11">
        <v>1196430310</v>
      </c>
      <c r="C333" s="12">
        <v>42311901</v>
      </c>
      <c r="D333" s="17" t="s">
        <v>500</v>
      </c>
      <c r="E333" s="18" t="s">
        <v>501</v>
      </c>
      <c r="F333" s="12" t="s">
        <v>10</v>
      </c>
      <c r="G333" s="9">
        <v>1115</v>
      </c>
      <c r="H333" s="9">
        <v>0</v>
      </c>
      <c r="I333" s="10">
        <f t="shared" si="42"/>
        <v>1115</v>
      </c>
    </row>
    <row r="334" spans="1:9" s="30" customFormat="1" ht="45" x14ac:dyDescent="0.25">
      <c r="A334" s="13">
        <v>6</v>
      </c>
      <c r="B334" s="11">
        <v>1196430250</v>
      </c>
      <c r="C334" s="12">
        <v>42311901</v>
      </c>
      <c r="D334" s="17" t="s">
        <v>502</v>
      </c>
      <c r="E334" s="18" t="s">
        <v>503</v>
      </c>
      <c r="F334" s="12" t="s">
        <v>10</v>
      </c>
      <c r="G334" s="9">
        <v>646</v>
      </c>
      <c r="H334" s="9">
        <v>0</v>
      </c>
      <c r="I334" s="10">
        <f t="shared" si="42"/>
        <v>646</v>
      </c>
    </row>
    <row r="335" spans="1:9" s="30" customFormat="1" ht="54" x14ac:dyDescent="0.25">
      <c r="A335" s="13">
        <v>7</v>
      </c>
      <c r="B335" s="11">
        <v>1196430320</v>
      </c>
      <c r="C335" s="12">
        <v>42311901</v>
      </c>
      <c r="D335" s="17" t="s">
        <v>504</v>
      </c>
      <c r="E335" s="18" t="s">
        <v>505</v>
      </c>
      <c r="F335" s="12" t="s">
        <v>10</v>
      </c>
      <c r="G335" s="9">
        <v>595</v>
      </c>
      <c r="H335" s="9">
        <v>0</v>
      </c>
      <c r="I335" s="10">
        <f t="shared" si="42"/>
        <v>595</v>
      </c>
    </row>
    <row r="336" spans="1:9" s="30" customFormat="1" ht="54" x14ac:dyDescent="0.25">
      <c r="A336" s="13">
        <v>8</v>
      </c>
      <c r="B336" s="11">
        <v>1196430330</v>
      </c>
      <c r="C336" s="12">
        <v>42311901</v>
      </c>
      <c r="D336" s="17" t="s">
        <v>506</v>
      </c>
      <c r="E336" s="18" t="s">
        <v>507</v>
      </c>
      <c r="F336" s="12" t="s">
        <v>10</v>
      </c>
      <c r="G336" s="9">
        <v>627</v>
      </c>
      <c r="H336" s="9">
        <v>0</v>
      </c>
      <c r="I336" s="10">
        <f t="shared" si="42"/>
        <v>627</v>
      </c>
    </row>
    <row r="337" spans="1:9" s="30" customFormat="1" ht="54" x14ac:dyDescent="0.25">
      <c r="A337" s="13">
        <v>9</v>
      </c>
      <c r="B337" s="11">
        <v>1196430340</v>
      </c>
      <c r="C337" s="12">
        <v>42311901</v>
      </c>
      <c r="D337" s="17" t="s">
        <v>508</v>
      </c>
      <c r="E337" s="18" t="s">
        <v>509</v>
      </c>
      <c r="F337" s="12" t="s">
        <v>10</v>
      </c>
      <c r="G337" s="9">
        <v>652</v>
      </c>
      <c r="H337" s="9">
        <v>0</v>
      </c>
      <c r="I337" s="10">
        <f t="shared" si="42"/>
        <v>652</v>
      </c>
    </row>
    <row r="338" spans="1:9" s="30" customFormat="1" ht="54" x14ac:dyDescent="0.25">
      <c r="A338" s="13">
        <v>10</v>
      </c>
      <c r="B338" s="11">
        <v>1196430350</v>
      </c>
      <c r="C338" s="12">
        <v>42311901</v>
      </c>
      <c r="D338" s="17" t="s">
        <v>510</v>
      </c>
      <c r="E338" s="18" t="s">
        <v>511</v>
      </c>
      <c r="F338" s="12" t="s">
        <v>10</v>
      </c>
      <c r="G338" s="9">
        <v>713</v>
      </c>
      <c r="H338" s="9">
        <v>0</v>
      </c>
      <c r="I338" s="10">
        <f t="shared" si="42"/>
        <v>713</v>
      </c>
    </row>
    <row r="339" spans="1:9" s="30" customFormat="1" ht="45" x14ac:dyDescent="0.25">
      <c r="A339" s="13">
        <v>11</v>
      </c>
      <c r="B339" s="11">
        <v>1196430360</v>
      </c>
      <c r="C339" s="12">
        <v>42311901</v>
      </c>
      <c r="D339" s="17" t="s">
        <v>512</v>
      </c>
      <c r="E339" s="18" t="s">
        <v>513</v>
      </c>
      <c r="F339" s="12" t="s">
        <v>10</v>
      </c>
      <c r="G339" s="9">
        <v>748</v>
      </c>
      <c r="H339" s="9">
        <v>0</v>
      </c>
      <c r="I339" s="10">
        <f t="shared" si="42"/>
        <v>748</v>
      </c>
    </row>
    <row r="340" spans="1:9" s="30" customFormat="1" ht="54" x14ac:dyDescent="0.25">
      <c r="A340" s="13">
        <v>12</v>
      </c>
      <c r="B340" s="11">
        <v>1196430385</v>
      </c>
      <c r="C340" s="12">
        <v>42311901</v>
      </c>
      <c r="D340" s="17" t="s">
        <v>514</v>
      </c>
      <c r="E340" s="18" t="s">
        <v>515</v>
      </c>
      <c r="F340" s="12" t="s">
        <v>10</v>
      </c>
      <c r="G340" s="9">
        <v>577</v>
      </c>
      <c r="H340" s="9">
        <v>0</v>
      </c>
      <c r="I340" s="10">
        <f t="shared" si="42"/>
        <v>577</v>
      </c>
    </row>
    <row r="341" spans="1:9" s="30" customFormat="1" ht="54" x14ac:dyDescent="0.25">
      <c r="A341" s="13">
        <v>13</v>
      </c>
      <c r="B341" s="11">
        <v>1196430390</v>
      </c>
      <c r="C341" s="12">
        <v>42311901</v>
      </c>
      <c r="D341" s="17" t="s">
        <v>516</v>
      </c>
      <c r="E341" s="18" t="s">
        <v>517</v>
      </c>
      <c r="F341" s="12" t="s">
        <v>10</v>
      </c>
      <c r="G341" s="9">
        <v>582</v>
      </c>
      <c r="H341" s="9">
        <v>0</v>
      </c>
      <c r="I341" s="10">
        <f t="shared" si="42"/>
        <v>582</v>
      </c>
    </row>
    <row r="342" spans="1:9" ht="13.5" customHeight="1" x14ac:dyDescent="0.25">
      <c r="A342" s="61" t="s">
        <v>1000</v>
      </c>
      <c r="B342" s="13"/>
      <c r="C342" s="13"/>
      <c r="D342" s="27"/>
      <c r="E342" s="27"/>
      <c r="F342" s="27"/>
      <c r="G342" s="65"/>
      <c r="H342" s="65"/>
      <c r="I342" s="66">
        <f>SUM(I329:I341)</f>
        <v>9790</v>
      </c>
    </row>
    <row r="343" spans="1:9" s="34" customFormat="1" ht="15.75" customHeight="1" x14ac:dyDescent="0.25">
      <c r="A343" s="20" t="s">
        <v>911</v>
      </c>
      <c r="B343" s="114" t="s">
        <v>518</v>
      </c>
      <c r="C343" s="114"/>
      <c r="D343" s="114"/>
      <c r="E343" s="114"/>
      <c r="F343" s="69" t="s">
        <v>341</v>
      </c>
      <c r="G343" s="115" t="s">
        <v>1</v>
      </c>
      <c r="H343" s="115"/>
      <c r="I343" s="115"/>
    </row>
    <row r="344" spans="1:9" s="34" customFormat="1" ht="27" x14ac:dyDescent="0.25">
      <c r="A344" s="3" t="s">
        <v>2</v>
      </c>
      <c r="B344" s="3" t="s">
        <v>3</v>
      </c>
      <c r="C344" s="4" t="s">
        <v>824</v>
      </c>
      <c r="D344" s="4" t="s">
        <v>4</v>
      </c>
      <c r="E344" s="4" t="s">
        <v>148</v>
      </c>
      <c r="F344" s="4" t="s">
        <v>6</v>
      </c>
      <c r="G344" s="5" t="s">
        <v>7</v>
      </c>
      <c r="H344" s="5" t="s">
        <v>8</v>
      </c>
      <c r="I344" s="5" t="s">
        <v>9</v>
      </c>
    </row>
    <row r="345" spans="1:9" s="34" customFormat="1" ht="18" x14ac:dyDescent="0.25">
      <c r="A345" s="13">
        <v>1</v>
      </c>
      <c r="B345" s="8">
        <v>1196490015</v>
      </c>
      <c r="C345" s="12">
        <v>42291600</v>
      </c>
      <c r="D345" s="14" t="s">
        <v>519</v>
      </c>
      <c r="E345" s="12" t="s">
        <v>520</v>
      </c>
      <c r="F345" s="12" t="s">
        <v>10</v>
      </c>
      <c r="G345" s="9">
        <v>283.45</v>
      </c>
      <c r="H345" s="9">
        <f>ROUND(G345*0.19,0)</f>
        <v>54</v>
      </c>
      <c r="I345" s="10">
        <f t="shared" ref="I345:I350" si="43">+G345+H345</f>
        <v>337.45</v>
      </c>
    </row>
    <row r="346" spans="1:9" s="34" customFormat="1" ht="18" x14ac:dyDescent="0.25">
      <c r="A346" s="13">
        <v>2</v>
      </c>
      <c r="B346" s="8">
        <v>1196490020</v>
      </c>
      <c r="C346" s="12">
        <v>42291600</v>
      </c>
      <c r="D346" s="14" t="s">
        <v>521</v>
      </c>
      <c r="E346" s="12" t="s">
        <v>522</v>
      </c>
      <c r="F346" s="12" t="s">
        <v>10</v>
      </c>
      <c r="G346" s="9">
        <v>283.45</v>
      </c>
      <c r="H346" s="9">
        <f t="shared" ref="H346:H350" si="44">ROUND(G346*0.19,0)</f>
        <v>54</v>
      </c>
      <c r="I346" s="10">
        <f t="shared" si="43"/>
        <v>337.45</v>
      </c>
    </row>
    <row r="347" spans="1:9" s="34" customFormat="1" ht="18" x14ac:dyDescent="0.25">
      <c r="A347" s="13">
        <v>3</v>
      </c>
      <c r="B347" s="8">
        <v>1196490025</v>
      </c>
      <c r="C347" s="12">
        <v>42291600</v>
      </c>
      <c r="D347" s="14" t="s">
        <v>523</v>
      </c>
      <c r="E347" s="12" t="s">
        <v>524</v>
      </c>
      <c r="F347" s="12" t="s">
        <v>10</v>
      </c>
      <c r="G347" s="9">
        <v>283.45</v>
      </c>
      <c r="H347" s="9">
        <f t="shared" si="44"/>
        <v>54</v>
      </c>
      <c r="I347" s="10">
        <f t="shared" si="43"/>
        <v>337.45</v>
      </c>
    </row>
    <row r="348" spans="1:9" s="34" customFormat="1" ht="18" x14ac:dyDescent="0.25">
      <c r="A348" s="13">
        <v>4</v>
      </c>
      <c r="B348" s="8">
        <v>1196490030</v>
      </c>
      <c r="C348" s="12">
        <v>42291600</v>
      </c>
      <c r="D348" s="14" t="s">
        <v>525</v>
      </c>
      <c r="E348" s="12" t="s">
        <v>526</v>
      </c>
      <c r="F348" s="12" t="s">
        <v>10</v>
      </c>
      <c r="G348" s="9">
        <v>283.45</v>
      </c>
      <c r="H348" s="9">
        <f t="shared" si="44"/>
        <v>54</v>
      </c>
      <c r="I348" s="10">
        <f t="shared" si="43"/>
        <v>337.45</v>
      </c>
    </row>
    <row r="349" spans="1:9" ht="18" x14ac:dyDescent="0.25">
      <c r="A349" s="13">
        <v>5</v>
      </c>
      <c r="B349" s="8">
        <v>1196490035</v>
      </c>
      <c r="C349" s="12">
        <v>42291600</v>
      </c>
      <c r="D349" s="14" t="s">
        <v>527</v>
      </c>
      <c r="E349" s="12" t="s">
        <v>528</v>
      </c>
      <c r="F349" s="12" t="s">
        <v>10</v>
      </c>
      <c r="G349" s="9">
        <v>283.45</v>
      </c>
      <c r="H349" s="9">
        <f t="shared" si="44"/>
        <v>54</v>
      </c>
      <c r="I349" s="10">
        <f t="shared" si="43"/>
        <v>337.45</v>
      </c>
    </row>
    <row r="350" spans="1:9" s="34" customFormat="1" ht="18" x14ac:dyDescent="0.25">
      <c r="A350" s="13">
        <v>6</v>
      </c>
      <c r="B350" s="8">
        <v>1196490045</v>
      </c>
      <c r="C350" s="12">
        <v>42291601</v>
      </c>
      <c r="D350" s="14" t="s">
        <v>529</v>
      </c>
      <c r="E350" s="12" t="s">
        <v>530</v>
      </c>
      <c r="F350" s="12" t="s">
        <v>10</v>
      </c>
      <c r="G350" s="9">
        <v>283.45</v>
      </c>
      <c r="H350" s="9">
        <f t="shared" si="44"/>
        <v>54</v>
      </c>
      <c r="I350" s="10">
        <f t="shared" si="43"/>
        <v>337.45</v>
      </c>
    </row>
    <row r="351" spans="1:9" s="34" customFormat="1" x14ac:dyDescent="0.25">
      <c r="A351" s="61" t="s">
        <v>1001</v>
      </c>
      <c r="B351" s="13"/>
      <c r="C351" s="13"/>
      <c r="D351" s="27"/>
      <c r="E351" s="27"/>
      <c r="F351" s="27"/>
      <c r="G351" s="65"/>
      <c r="H351" s="65"/>
      <c r="I351" s="66">
        <f>SUM(I345:I350)</f>
        <v>2024.7</v>
      </c>
    </row>
    <row r="352" spans="1:9" s="34" customFormat="1" ht="18" customHeight="1" x14ac:dyDescent="0.25">
      <c r="A352" s="20" t="s">
        <v>912</v>
      </c>
      <c r="B352" s="114" t="s">
        <v>531</v>
      </c>
      <c r="C352" s="114"/>
      <c r="D352" s="114"/>
      <c r="E352" s="114"/>
      <c r="F352" s="69" t="s">
        <v>121</v>
      </c>
      <c r="G352" s="115" t="s">
        <v>1</v>
      </c>
      <c r="H352" s="115"/>
      <c r="I352" s="115"/>
    </row>
    <row r="353" spans="1:9" ht="18" customHeight="1" x14ac:dyDescent="0.25">
      <c r="A353" s="3" t="s">
        <v>2</v>
      </c>
      <c r="B353" s="3" t="s">
        <v>3</v>
      </c>
      <c r="C353" s="4" t="s">
        <v>824</v>
      </c>
      <c r="D353" s="4" t="s">
        <v>4</v>
      </c>
      <c r="E353" s="4" t="s">
        <v>148</v>
      </c>
      <c r="F353" s="4" t="s">
        <v>6</v>
      </c>
      <c r="G353" s="5" t="s">
        <v>7</v>
      </c>
      <c r="H353" s="5" t="s">
        <v>8</v>
      </c>
      <c r="I353" s="5" t="s">
        <v>9</v>
      </c>
    </row>
    <row r="354" spans="1:9" s="34" customFormat="1" ht="117" x14ac:dyDescent="0.25">
      <c r="A354" s="13">
        <v>1</v>
      </c>
      <c r="B354" s="11">
        <v>1196491092</v>
      </c>
      <c r="C354" s="12">
        <v>42272500</v>
      </c>
      <c r="D354" s="17" t="s">
        <v>532</v>
      </c>
      <c r="E354" s="18" t="s">
        <v>533</v>
      </c>
      <c r="F354" s="12" t="s">
        <v>10</v>
      </c>
      <c r="G354" s="9">
        <v>107600</v>
      </c>
      <c r="H354" s="9">
        <f>ROUND(G354*0.19,0)</f>
        <v>20444</v>
      </c>
      <c r="I354" s="10">
        <f>+G354+H354</f>
        <v>128044</v>
      </c>
    </row>
    <row r="355" spans="1:9" s="34" customFormat="1" x14ac:dyDescent="0.25">
      <c r="A355" s="61" t="s">
        <v>1002</v>
      </c>
      <c r="B355" s="13"/>
      <c r="C355" s="13"/>
      <c r="D355" s="27"/>
      <c r="E355" s="27"/>
      <c r="F355" s="27"/>
      <c r="G355" s="65"/>
      <c r="H355" s="65"/>
      <c r="I355" s="66">
        <f>SUM(I354)</f>
        <v>128044</v>
      </c>
    </row>
    <row r="356" spans="1:9" s="34" customFormat="1" ht="9" customHeight="1" x14ac:dyDescent="0.25">
      <c r="A356" s="20" t="s">
        <v>913</v>
      </c>
      <c r="B356" s="114" t="s">
        <v>534</v>
      </c>
      <c r="C356" s="114"/>
      <c r="D356" s="114"/>
      <c r="E356" s="114"/>
      <c r="F356" s="69" t="s">
        <v>321</v>
      </c>
      <c r="G356" s="115" t="s">
        <v>1</v>
      </c>
      <c r="H356" s="115"/>
      <c r="I356" s="115"/>
    </row>
    <row r="357" spans="1:9" s="34" customFormat="1" ht="27" x14ac:dyDescent="0.25">
      <c r="A357" s="3" t="s">
        <v>2</v>
      </c>
      <c r="B357" s="3" t="s">
        <v>3</v>
      </c>
      <c r="C357" s="4" t="s">
        <v>824</v>
      </c>
      <c r="D357" s="4" t="s">
        <v>4</v>
      </c>
      <c r="E357" s="4" t="s">
        <v>148</v>
      </c>
      <c r="F357" s="4" t="s">
        <v>6</v>
      </c>
      <c r="G357" s="5" t="s">
        <v>7</v>
      </c>
      <c r="H357" s="5" t="s">
        <v>8</v>
      </c>
      <c r="I357" s="5" t="s">
        <v>9</v>
      </c>
    </row>
    <row r="358" spans="1:9" s="34" customFormat="1" ht="27" x14ac:dyDescent="0.25">
      <c r="A358" s="13">
        <v>1</v>
      </c>
      <c r="B358" s="27">
        <v>1196490642</v>
      </c>
      <c r="C358" s="8">
        <v>42221512</v>
      </c>
      <c r="D358" s="17" t="s">
        <v>535</v>
      </c>
      <c r="E358" s="18" t="s">
        <v>536</v>
      </c>
      <c r="F358" s="12" t="s">
        <v>10</v>
      </c>
      <c r="G358" s="9">
        <v>123121</v>
      </c>
      <c r="H358" s="9">
        <f>ROUND(G358*0.19,0)</f>
        <v>23393</v>
      </c>
      <c r="I358" s="10">
        <f>+G358+H358</f>
        <v>146514</v>
      </c>
    </row>
    <row r="359" spans="1:9" s="34" customFormat="1" ht="27" x14ac:dyDescent="0.25">
      <c r="A359" s="13">
        <v>2</v>
      </c>
      <c r="B359" s="27">
        <v>1196410153</v>
      </c>
      <c r="C359" s="8">
        <v>42221512</v>
      </c>
      <c r="D359" s="17" t="s">
        <v>537</v>
      </c>
      <c r="E359" s="18" t="s">
        <v>538</v>
      </c>
      <c r="F359" s="12" t="s">
        <v>10</v>
      </c>
      <c r="G359" s="9">
        <v>123121</v>
      </c>
      <c r="H359" s="9">
        <f t="shared" ref="H359:H407" si="45">ROUND(G359*0.19,0)</f>
        <v>23393</v>
      </c>
      <c r="I359" s="10">
        <f t="shared" ref="I359:I407" si="46">+G359+H359</f>
        <v>146514</v>
      </c>
    </row>
    <row r="360" spans="1:9" s="34" customFormat="1" ht="27" x14ac:dyDescent="0.25">
      <c r="A360" s="13">
        <v>3</v>
      </c>
      <c r="B360" s="27">
        <v>1196490646</v>
      </c>
      <c r="C360" s="8">
        <v>42221512</v>
      </c>
      <c r="D360" s="17" t="s">
        <v>539</v>
      </c>
      <c r="E360" s="18" t="s">
        <v>540</v>
      </c>
      <c r="F360" s="12" t="s">
        <v>10</v>
      </c>
      <c r="G360" s="9">
        <v>197875</v>
      </c>
      <c r="H360" s="9">
        <f t="shared" si="45"/>
        <v>37596</v>
      </c>
      <c r="I360" s="10">
        <f t="shared" si="46"/>
        <v>235471</v>
      </c>
    </row>
    <row r="361" spans="1:9" s="34" customFormat="1" ht="27" x14ac:dyDescent="0.25">
      <c r="A361" s="13">
        <v>4</v>
      </c>
      <c r="B361" s="72" t="s">
        <v>26</v>
      </c>
      <c r="C361" s="8">
        <v>42221512</v>
      </c>
      <c r="D361" s="17" t="s">
        <v>541</v>
      </c>
      <c r="E361" s="18" t="s">
        <v>542</v>
      </c>
      <c r="F361" s="12" t="s">
        <v>10</v>
      </c>
      <c r="G361" s="9">
        <v>197875</v>
      </c>
      <c r="H361" s="9">
        <f t="shared" si="45"/>
        <v>37596</v>
      </c>
      <c r="I361" s="10">
        <f t="shared" si="46"/>
        <v>235471</v>
      </c>
    </row>
    <row r="362" spans="1:9" s="34" customFormat="1" ht="27" x14ac:dyDescent="0.25">
      <c r="A362" s="13">
        <v>5</v>
      </c>
      <c r="B362" s="27">
        <v>1196410154</v>
      </c>
      <c r="C362" s="8">
        <v>42221512</v>
      </c>
      <c r="D362" s="17" t="s">
        <v>543</v>
      </c>
      <c r="E362" s="18" t="s">
        <v>544</v>
      </c>
      <c r="F362" s="12" t="s">
        <v>10</v>
      </c>
      <c r="G362" s="9">
        <v>197875</v>
      </c>
      <c r="H362" s="9">
        <f t="shared" si="45"/>
        <v>37596</v>
      </c>
      <c r="I362" s="10">
        <f t="shared" si="46"/>
        <v>235471</v>
      </c>
    </row>
    <row r="363" spans="1:9" s="34" customFormat="1" ht="27" x14ac:dyDescent="0.25">
      <c r="A363" s="13">
        <v>6</v>
      </c>
      <c r="B363" s="27">
        <v>1196410155</v>
      </c>
      <c r="C363" s="8">
        <v>42221512</v>
      </c>
      <c r="D363" s="17" t="s">
        <v>545</v>
      </c>
      <c r="E363" s="18" t="s">
        <v>546</v>
      </c>
      <c r="F363" s="12" t="s">
        <v>10</v>
      </c>
      <c r="G363" s="9">
        <v>1348380.5347384</v>
      </c>
      <c r="H363" s="9">
        <f t="shared" si="45"/>
        <v>256192</v>
      </c>
      <c r="I363" s="10">
        <f t="shared" si="46"/>
        <v>1604572.5347384</v>
      </c>
    </row>
    <row r="364" spans="1:9" s="34" customFormat="1" ht="27" x14ac:dyDescent="0.25">
      <c r="A364" s="13">
        <v>7</v>
      </c>
      <c r="B364" s="72" t="s">
        <v>26</v>
      </c>
      <c r="C364" s="8">
        <v>42221512</v>
      </c>
      <c r="D364" s="17" t="s">
        <v>547</v>
      </c>
      <c r="E364" s="18" t="s">
        <v>548</v>
      </c>
      <c r="F364" s="12"/>
      <c r="G364" s="9">
        <v>1348380.5347384</v>
      </c>
      <c r="H364" s="9">
        <f t="shared" si="45"/>
        <v>256192</v>
      </c>
      <c r="I364" s="10">
        <f t="shared" si="46"/>
        <v>1604572.5347384</v>
      </c>
    </row>
    <row r="365" spans="1:9" s="34" customFormat="1" ht="27" x14ac:dyDescent="0.25">
      <c r="A365" s="13">
        <v>8</v>
      </c>
      <c r="B365" s="27" t="s">
        <v>549</v>
      </c>
      <c r="C365" s="8">
        <v>42295308</v>
      </c>
      <c r="D365" s="17" t="s">
        <v>550</v>
      </c>
      <c r="E365" s="18" t="s">
        <v>551</v>
      </c>
      <c r="F365" s="12" t="s">
        <v>10</v>
      </c>
      <c r="G365" s="9">
        <v>199340.17661149998</v>
      </c>
      <c r="H365" s="9">
        <f t="shared" si="45"/>
        <v>37875</v>
      </c>
      <c r="I365" s="10">
        <f t="shared" si="46"/>
        <v>237215.17661149998</v>
      </c>
    </row>
    <row r="366" spans="1:9" s="34" customFormat="1" ht="27" x14ac:dyDescent="0.25">
      <c r="A366" s="13">
        <v>9</v>
      </c>
      <c r="B366" s="72" t="s">
        <v>26</v>
      </c>
      <c r="C366" s="8">
        <v>42295308</v>
      </c>
      <c r="D366" s="17" t="s">
        <v>552</v>
      </c>
      <c r="E366" s="18" t="s">
        <v>553</v>
      </c>
      <c r="F366" s="12" t="s">
        <v>10</v>
      </c>
      <c r="G366" s="9">
        <v>199340.17661149998</v>
      </c>
      <c r="H366" s="9">
        <f t="shared" si="45"/>
        <v>37875</v>
      </c>
      <c r="I366" s="10">
        <f t="shared" si="46"/>
        <v>237215.17661149998</v>
      </c>
    </row>
    <row r="367" spans="1:9" s="34" customFormat="1" ht="27" x14ac:dyDescent="0.25">
      <c r="A367" s="13">
        <v>10</v>
      </c>
      <c r="B367" s="27">
        <v>1196490644</v>
      </c>
      <c r="C367" s="8">
        <v>42295308</v>
      </c>
      <c r="D367" s="17" t="s">
        <v>554</v>
      </c>
      <c r="E367" s="18" t="s">
        <v>555</v>
      </c>
      <c r="F367" s="12" t="s">
        <v>10</v>
      </c>
      <c r="G367" s="9">
        <v>134848.35788945001</v>
      </c>
      <c r="H367" s="9">
        <f t="shared" si="45"/>
        <v>25621</v>
      </c>
      <c r="I367" s="10">
        <f t="shared" si="46"/>
        <v>160469.35788945001</v>
      </c>
    </row>
    <row r="368" spans="1:9" ht="27" x14ac:dyDescent="0.25">
      <c r="A368" s="13">
        <v>11</v>
      </c>
      <c r="B368" s="27">
        <v>1196490643</v>
      </c>
      <c r="C368" s="8">
        <v>42294703</v>
      </c>
      <c r="D368" s="17" t="s">
        <v>556</v>
      </c>
      <c r="E368" s="18" t="s">
        <v>557</v>
      </c>
      <c r="F368" s="12" t="s">
        <v>10</v>
      </c>
      <c r="G368" s="9">
        <v>170025.37083709997</v>
      </c>
      <c r="H368" s="9">
        <f t="shared" si="45"/>
        <v>32305</v>
      </c>
      <c r="I368" s="10">
        <f t="shared" si="46"/>
        <v>202330.37083709997</v>
      </c>
    </row>
    <row r="369" spans="1:9" s="34" customFormat="1" ht="18" x14ac:dyDescent="0.25">
      <c r="A369" s="13">
        <v>12</v>
      </c>
      <c r="B369" s="27">
        <v>1196430704</v>
      </c>
      <c r="C369" s="8">
        <v>42294703</v>
      </c>
      <c r="D369" s="17" t="s">
        <v>558</v>
      </c>
      <c r="E369" s="18" t="s">
        <v>559</v>
      </c>
      <c r="F369" s="12" t="s">
        <v>10</v>
      </c>
      <c r="G369" s="9">
        <v>103788</v>
      </c>
      <c r="H369" s="9">
        <f t="shared" si="45"/>
        <v>19720</v>
      </c>
      <c r="I369" s="10">
        <f t="shared" si="46"/>
        <v>123508</v>
      </c>
    </row>
    <row r="370" spans="1:9" s="34" customFormat="1" ht="27" x14ac:dyDescent="0.25">
      <c r="A370" s="13">
        <v>13</v>
      </c>
      <c r="B370" s="27">
        <v>1196430410</v>
      </c>
      <c r="C370" s="8">
        <v>42294703</v>
      </c>
      <c r="D370" s="17" t="s">
        <v>560</v>
      </c>
      <c r="E370" s="18" t="s">
        <v>561</v>
      </c>
      <c r="F370" s="12" t="s">
        <v>10</v>
      </c>
      <c r="G370" s="9">
        <v>104880</v>
      </c>
      <c r="H370" s="9">
        <f t="shared" si="45"/>
        <v>19927</v>
      </c>
      <c r="I370" s="10">
        <f t="shared" si="46"/>
        <v>124807</v>
      </c>
    </row>
    <row r="371" spans="1:9" s="34" customFormat="1" ht="27" x14ac:dyDescent="0.25">
      <c r="A371" s="13">
        <v>14</v>
      </c>
      <c r="B371" s="27">
        <v>1197011113</v>
      </c>
      <c r="C371" s="8">
        <v>42221512</v>
      </c>
      <c r="D371" s="17" t="s">
        <v>562</v>
      </c>
      <c r="E371" s="18" t="s">
        <v>563</v>
      </c>
      <c r="F371" s="12" t="s">
        <v>138</v>
      </c>
      <c r="G371" s="9">
        <v>148773.1419595</v>
      </c>
      <c r="H371" s="9">
        <f t="shared" si="45"/>
        <v>28267</v>
      </c>
      <c r="I371" s="10">
        <f t="shared" si="46"/>
        <v>177040.1419595</v>
      </c>
    </row>
    <row r="372" spans="1:9" s="34" customFormat="1" ht="27" x14ac:dyDescent="0.25">
      <c r="A372" s="13">
        <v>15</v>
      </c>
      <c r="B372" s="72" t="s">
        <v>26</v>
      </c>
      <c r="C372" s="8">
        <v>42221512</v>
      </c>
      <c r="D372" s="17" t="s">
        <v>564</v>
      </c>
      <c r="E372" s="18" t="s">
        <v>565</v>
      </c>
      <c r="F372" s="12" t="s">
        <v>361</v>
      </c>
      <c r="G372" s="9">
        <v>148773.1419595</v>
      </c>
      <c r="H372" s="9">
        <f t="shared" si="45"/>
        <v>28267</v>
      </c>
      <c r="I372" s="10">
        <f t="shared" si="46"/>
        <v>177040.1419595</v>
      </c>
    </row>
    <row r="373" spans="1:9" s="34" customFormat="1" ht="27" x14ac:dyDescent="0.25">
      <c r="A373" s="13">
        <v>16</v>
      </c>
      <c r="B373" s="27" t="s">
        <v>566</v>
      </c>
      <c r="C373" s="8">
        <v>42221512</v>
      </c>
      <c r="D373" s="17" t="s">
        <v>567</v>
      </c>
      <c r="E373" s="18" t="s">
        <v>568</v>
      </c>
      <c r="F373" s="12" t="s">
        <v>10</v>
      </c>
      <c r="G373" s="9">
        <v>43700</v>
      </c>
      <c r="H373" s="9">
        <f t="shared" si="45"/>
        <v>8303</v>
      </c>
      <c r="I373" s="10">
        <f t="shared" si="46"/>
        <v>52003</v>
      </c>
    </row>
    <row r="374" spans="1:9" s="34" customFormat="1" ht="27" x14ac:dyDescent="0.25">
      <c r="A374" s="13">
        <v>17</v>
      </c>
      <c r="B374" s="27" t="s">
        <v>569</v>
      </c>
      <c r="C374" s="8">
        <v>42221512</v>
      </c>
      <c r="D374" s="17" t="s">
        <v>570</v>
      </c>
      <c r="E374" s="12" t="s">
        <v>571</v>
      </c>
      <c r="F374" s="12" t="s">
        <v>10</v>
      </c>
      <c r="G374" s="9">
        <v>1348380.5347384</v>
      </c>
      <c r="H374" s="9">
        <f t="shared" si="45"/>
        <v>256192</v>
      </c>
      <c r="I374" s="10">
        <f t="shared" si="46"/>
        <v>1604572.5347384</v>
      </c>
    </row>
    <row r="375" spans="1:9" s="34" customFormat="1" ht="27" x14ac:dyDescent="0.25">
      <c r="A375" s="13">
        <v>18</v>
      </c>
      <c r="B375" s="72" t="s">
        <v>26</v>
      </c>
      <c r="C375" s="8">
        <v>42294721</v>
      </c>
      <c r="D375" s="17" t="s">
        <v>572</v>
      </c>
      <c r="E375" s="18" t="s">
        <v>573</v>
      </c>
      <c r="F375" s="12" t="s">
        <v>10</v>
      </c>
      <c r="G375" s="9">
        <v>1348380.5347384</v>
      </c>
      <c r="H375" s="9">
        <f t="shared" si="45"/>
        <v>256192</v>
      </c>
      <c r="I375" s="10">
        <f t="shared" si="46"/>
        <v>1604572.5347384</v>
      </c>
    </row>
    <row r="376" spans="1:9" s="34" customFormat="1" ht="27" x14ac:dyDescent="0.25">
      <c r="A376" s="13">
        <v>19</v>
      </c>
      <c r="B376" s="72" t="s">
        <v>26</v>
      </c>
      <c r="C376" s="8">
        <v>42294201</v>
      </c>
      <c r="D376" s="17" t="s">
        <v>574</v>
      </c>
      <c r="E376" s="18" t="s">
        <v>575</v>
      </c>
      <c r="F376" s="12" t="s">
        <v>10</v>
      </c>
      <c r="G376" s="9">
        <v>1348380.5347384</v>
      </c>
      <c r="H376" s="9">
        <f t="shared" si="45"/>
        <v>256192</v>
      </c>
      <c r="I376" s="10">
        <f t="shared" si="46"/>
        <v>1604572.5347384</v>
      </c>
    </row>
    <row r="377" spans="1:9" s="34" customFormat="1" ht="27" x14ac:dyDescent="0.25">
      <c r="A377" s="13">
        <v>20</v>
      </c>
      <c r="B377" s="72" t="s">
        <v>26</v>
      </c>
      <c r="C377" s="8">
        <v>42294201</v>
      </c>
      <c r="D377" s="17" t="s">
        <v>576</v>
      </c>
      <c r="E377" s="18" t="s">
        <v>577</v>
      </c>
      <c r="F377" s="12" t="s">
        <v>10</v>
      </c>
      <c r="G377" s="9">
        <v>1348380.5347384</v>
      </c>
      <c r="H377" s="9">
        <f t="shared" si="45"/>
        <v>256192</v>
      </c>
      <c r="I377" s="10">
        <f t="shared" si="46"/>
        <v>1604572.5347384</v>
      </c>
    </row>
    <row r="378" spans="1:9" s="34" customFormat="1" ht="27" x14ac:dyDescent="0.25">
      <c r="A378" s="13">
        <v>21</v>
      </c>
      <c r="B378" s="27" t="s">
        <v>578</v>
      </c>
      <c r="C378" s="8">
        <v>42295305</v>
      </c>
      <c r="D378" s="17" t="s">
        <v>579</v>
      </c>
      <c r="E378" s="18" t="s">
        <v>580</v>
      </c>
      <c r="F378" s="12" t="s">
        <v>10</v>
      </c>
      <c r="G378" s="9">
        <v>2198610.4330799999</v>
      </c>
      <c r="H378" s="9">
        <f t="shared" si="45"/>
        <v>417736</v>
      </c>
      <c r="I378" s="10">
        <f t="shared" si="46"/>
        <v>2616346.4330799999</v>
      </c>
    </row>
    <row r="379" spans="1:9" s="34" customFormat="1" ht="27" x14ac:dyDescent="0.25">
      <c r="A379" s="13">
        <v>22</v>
      </c>
      <c r="B379" s="72" t="s">
        <v>26</v>
      </c>
      <c r="C379" s="8">
        <v>42222306</v>
      </c>
      <c r="D379" s="17" t="s">
        <v>581</v>
      </c>
      <c r="E379" s="18" t="s">
        <v>582</v>
      </c>
      <c r="F379" s="12" t="s">
        <v>10</v>
      </c>
      <c r="G379" s="9">
        <v>2198610.4330799999</v>
      </c>
      <c r="H379" s="9">
        <f t="shared" si="45"/>
        <v>417736</v>
      </c>
      <c r="I379" s="10">
        <f t="shared" si="46"/>
        <v>2616346.4330799999</v>
      </c>
    </row>
    <row r="380" spans="1:9" s="34" customFormat="1" ht="27" x14ac:dyDescent="0.25">
      <c r="A380" s="13">
        <v>23</v>
      </c>
      <c r="B380" s="72" t="s">
        <v>26</v>
      </c>
      <c r="C380" s="8">
        <v>42221512</v>
      </c>
      <c r="D380" s="17" t="s">
        <v>583</v>
      </c>
      <c r="E380" s="18" t="s">
        <v>584</v>
      </c>
      <c r="F380" s="12" t="s">
        <v>10</v>
      </c>
      <c r="G380" s="9">
        <v>2198610.4330799999</v>
      </c>
      <c r="H380" s="9">
        <f t="shared" si="45"/>
        <v>417736</v>
      </c>
      <c r="I380" s="10">
        <f t="shared" si="46"/>
        <v>2616346.4330799999</v>
      </c>
    </row>
    <row r="381" spans="1:9" s="34" customFormat="1" ht="18" x14ac:dyDescent="0.25">
      <c r="A381" s="13">
        <v>24</v>
      </c>
      <c r="B381" s="27">
        <v>1196490681</v>
      </c>
      <c r="C381" s="8">
        <v>42294721</v>
      </c>
      <c r="D381" s="17" t="s">
        <v>585</v>
      </c>
      <c r="E381" s="18" t="s">
        <v>586</v>
      </c>
      <c r="F381" s="12" t="s">
        <v>10</v>
      </c>
      <c r="G381" s="9">
        <v>234518.4461952</v>
      </c>
      <c r="H381" s="9">
        <f t="shared" si="45"/>
        <v>44559</v>
      </c>
      <c r="I381" s="10">
        <f t="shared" si="46"/>
        <v>279077.44619519997</v>
      </c>
    </row>
    <row r="382" spans="1:9" s="34" customFormat="1" ht="27" x14ac:dyDescent="0.25">
      <c r="A382" s="13">
        <v>25</v>
      </c>
      <c r="B382" s="27">
        <v>1196490773</v>
      </c>
      <c r="C382" s="8">
        <v>42294201</v>
      </c>
      <c r="D382" s="17" t="s">
        <v>587</v>
      </c>
      <c r="E382" s="18" t="s">
        <v>588</v>
      </c>
      <c r="F382" s="12" t="s">
        <v>10</v>
      </c>
      <c r="G382" s="9">
        <v>4071500.8020000001</v>
      </c>
      <c r="H382" s="9">
        <f t="shared" si="45"/>
        <v>773585</v>
      </c>
      <c r="I382" s="10">
        <f t="shared" si="46"/>
        <v>4845085.8020000001</v>
      </c>
    </row>
    <row r="383" spans="1:9" s="34" customFormat="1" ht="27" x14ac:dyDescent="0.25">
      <c r="A383" s="13">
        <v>26</v>
      </c>
      <c r="B383" s="27">
        <v>1196490779</v>
      </c>
      <c r="C383" s="8">
        <v>42294201</v>
      </c>
      <c r="D383" s="17" t="s">
        <v>589</v>
      </c>
      <c r="E383" s="18" t="s">
        <v>590</v>
      </c>
      <c r="F383" s="12" t="s">
        <v>10</v>
      </c>
      <c r="G383" s="9">
        <v>1474875</v>
      </c>
      <c r="H383" s="9">
        <f t="shared" si="45"/>
        <v>280226</v>
      </c>
      <c r="I383" s="10">
        <f t="shared" si="46"/>
        <v>1755101</v>
      </c>
    </row>
    <row r="384" spans="1:9" s="34" customFormat="1" ht="36" x14ac:dyDescent="0.25">
      <c r="A384" s="13">
        <v>27</v>
      </c>
      <c r="B384" s="27" t="s">
        <v>591</v>
      </c>
      <c r="C384" s="8">
        <v>42295305</v>
      </c>
      <c r="D384" s="17" t="s">
        <v>592</v>
      </c>
      <c r="E384" s="18" t="s">
        <v>593</v>
      </c>
      <c r="F384" s="12" t="s">
        <v>10</v>
      </c>
      <c r="G384" s="9">
        <v>366435.07217999996</v>
      </c>
      <c r="H384" s="9">
        <f t="shared" si="45"/>
        <v>69623</v>
      </c>
      <c r="I384" s="10">
        <f t="shared" si="46"/>
        <v>436058.07217999996</v>
      </c>
    </row>
    <row r="385" spans="1:9" s="34" customFormat="1" ht="36" x14ac:dyDescent="0.25">
      <c r="A385" s="13">
        <v>28</v>
      </c>
      <c r="B385" s="72" t="s">
        <v>26</v>
      </c>
      <c r="C385" s="8">
        <v>42222306</v>
      </c>
      <c r="D385" s="17" t="s">
        <v>594</v>
      </c>
      <c r="E385" s="18" t="s">
        <v>595</v>
      </c>
      <c r="F385" s="12"/>
      <c r="G385" s="9">
        <v>366435.07217999996</v>
      </c>
      <c r="H385" s="9">
        <f t="shared" si="45"/>
        <v>69623</v>
      </c>
      <c r="I385" s="10">
        <f t="shared" si="46"/>
        <v>436058.07217999996</v>
      </c>
    </row>
    <row r="386" spans="1:9" s="34" customFormat="1" ht="36" x14ac:dyDescent="0.25">
      <c r="A386" s="13">
        <v>29</v>
      </c>
      <c r="B386" s="72" t="s">
        <v>26</v>
      </c>
      <c r="C386" s="8">
        <v>42222306</v>
      </c>
      <c r="D386" s="17" t="s">
        <v>596</v>
      </c>
      <c r="E386" s="18" t="s">
        <v>597</v>
      </c>
      <c r="F386" s="12" t="s">
        <v>10</v>
      </c>
      <c r="G386" s="9">
        <v>366435.07217999996</v>
      </c>
      <c r="H386" s="9">
        <f t="shared" si="45"/>
        <v>69623</v>
      </c>
      <c r="I386" s="10">
        <f t="shared" si="46"/>
        <v>436058.07217999996</v>
      </c>
    </row>
    <row r="387" spans="1:9" s="34" customFormat="1" ht="36" x14ac:dyDescent="0.25">
      <c r="A387" s="13">
        <v>30</v>
      </c>
      <c r="B387" s="72" t="s">
        <v>26</v>
      </c>
      <c r="C387" s="8">
        <v>42222306</v>
      </c>
      <c r="D387" s="17" t="s">
        <v>598</v>
      </c>
      <c r="E387" s="18" t="s">
        <v>599</v>
      </c>
      <c r="F387" s="12" t="s">
        <v>10</v>
      </c>
      <c r="G387" s="9">
        <v>366435.07217999996</v>
      </c>
      <c r="H387" s="9">
        <f t="shared" si="45"/>
        <v>69623</v>
      </c>
      <c r="I387" s="10">
        <f t="shared" si="46"/>
        <v>436058.07217999996</v>
      </c>
    </row>
    <row r="388" spans="1:9" s="34" customFormat="1" ht="18" x14ac:dyDescent="0.25">
      <c r="A388" s="13">
        <v>31</v>
      </c>
      <c r="B388" s="27">
        <v>1228405012</v>
      </c>
      <c r="C388" s="8">
        <v>42222306</v>
      </c>
      <c r="D388" s="17" t="s">
        <v>600</v>
      </c>
      <c r="E388" s="18" t="s">
        <v>601</v>
      </c>
      <c r="F388" s="12" t="s">
        <v>10</v>
      </c>
      <c r="G388" s="9">
        <v>14801</v>
      </c>
      <c r="H388" s="9">
        <f t="shared" si="45"/>
        <v>2812</v>
      </c>
      <c r="I388" s="10">
        <f t="shared" si="46"/>
        <v>17613</v>
      </c>
    </row>
    <row r="389" spans="1:9" s="34" customFormat="1" ht="36" x14ac:dyDescent="0.25">
      <c r="A389" s="13">
        <v>32</v>
      </c>
      <c r="B389" s="27">
        <v>1196490651</v>
      </c>
      <c r="C389" s="8">
        <v>42222306</v>
      </c>
      <c r="D389" s="17" t="s">
        <v>602</v>
      </c>
      <c r="E389" s="18" t="s">
        <v>603</v>
      </c>
      <c r="F389" s="12" t="s">
        <v>10</v>
      </c>
      <c r="G389" s="9">
        <v>677904.88353300001</v>
      </c>
      <c r="H389" s="9">
        <f t="shared" si="45"/>
        <v>128802</v>
      </c>
      <c r="I389" s="10">
        <f t="shared" si="46"/>
        <v>806706.88353300001</v>
      </c>
    </row>
    <row r="390" spans="1:9" s="34" customFormat="1" ht="54" x14ac:dyDescent="0.25">
      <c r="A390" s="13">
        <v>33</v>
      </c>
      <c r="B390" s="72" t="s">
        <v>26</v>
      </c>
      <c r="C390" s="8">
        <v>42222306</v>
      </c>
      <c r="D390" s="17" t="s">
        <v>604</v>
      </c>
      <c r="E390" s="18" t="s">
        <v>604</v>
      </c>
      <c r="F390" s="12" t="s">
        <v>10</v>
      </c>
      <c r="G390" s="9">
        <v>677904.88353300001</v>
      </c>
      <c r="H390" s="9">
        <f t="shared" si="45"/>
        <v>128802</v>
      </c>
      <c r="I390" s="10">
        <f t="shared" si="46"/>
        <v>806706.88353300001</v>
      </c>
    </row>
    <row r="391" spans="1:9" s="34" customFormat="1" ht="18" x14ac:dyDescent="0.25">
      <c r="A391" s="13">
        <v>34</v>
      </c>
      <c r="B391" s="27">
        <v>1196410069</v>
      </c>
      <c r="C391" s="8">
        <v>42222306</v>
      </c>
      <c r="D391" s="17" t="s">
        <v>605</v>
      </c>
      <c r="E391" s="18" t="s">
        <v>606</v>
      </c>
      <c r="F391" s="12" t="s">
        <v>10</v>
      </c>
      <c r="G391" s="9">
        <v>820000</v>
      </c>
      <c r="H391" s="9">
        <f t="shared" si="45"/>
        <v>155800</v>
      </c>
      <c r="I391" s="10">
        <f t="shared" si="46"/>
        <v>975800</v>
      </c>
    </row>
    <row r="392" spans="1:9" s="34" customFormat="1" x14ac:dyDescent="0.25">
      <c r="A392" s="13">
        <v>35</v>
      </c>
      <c r="B392" s="27">
        <v>1196491335</v>
      </c>
      <c r="C392" s="8">
        <v>42222306</v>
      </c>
      <c r="D392" s="17" t="s">
        <v>607</v>
      </c>
      <c r="E392" s="18" t="s">
        <v>608</v>
      </c>
      <c r="F392" s="12" t="s">
        <v>10</v>
      </c>
      <c r="G392" s="9">
        <v>69114.982749999996</v>
      </c>
      <c r="H392" s="9">
        <f t="shared" si="45"/>
        <v>13132</v>
      </c>
      <c r="I392" s="10">
        <f t="shared" si="46"/>
        <v>82246.982749999996</v>
      </c>
    </row>
    <row r="393" spans="1:9" s="34" customFormat="1" ht="18" x14ac:dyDescent="0.25">
      <c r="A393" s="13">
        <v>36</v>
      </c>
      <c r="B393" s="27">
        <v>1196410079</v>
      </c>
      <c r="C393" s="8">
        <v>42222306</v>
      </c>
      <c r="D393" s="17" t="s">
        <v>609</v>
      </c>
      <c r="E393" s="18" t="s">
        <v>610</v>
      </c>
      <c r="F393" s="12" t="s">
        <v>10</v>
      </c>
      <c r="G393" s="9">
        <v>170025.37083709997</v>
      </c>
      <c r="H393" s="9">
        <f t="shared" si="45"/>
        <v>32305</v>
      </c>
      <c r="I393" s="10">
        <f t="shared" si="46"/>
        <v>202330.37083709997</v>
      </c>
    </row>
    <row r="394" spans="1:9" s="34" customFormat="1" ht="18" x14ac:dyDescent="0.25">
      <c r="A394" s="13">
        <v>37</v>
      </c>
      <c r="B394" s="72" t="s">
        <v>26</v>
      </c>
      <c r="C394" s="8">
        <v>42222306</v>
      </c>
      <c r="D394" s="17" t="s">
        <v>611</v>
      </c>
      <c r="E394" s="18" t="s">
        <v>612</v>
      </c>
      <c r="F394" s="12" t="s">
        <v>10</v>
      </c>
      <c r="G394" s="9">
        <v>170025.37083709997</v>
      </c>
      <c r="H394" s="9">
        <f t="shared" si="45"/>
        <v>32305</v>
      </c>
      <c r="I394" s="10">
        <f t="shared" si="46"/>
        <v>202330.37083709997</v>
      </c>
    </row>
    <row r="395" spans="1:9" s="2" customFormat="1" ht="27" x14ac:dyDescent="0.25">
      <c r="A395" s="13">
        <v>38</v>
      </c>
      <c r="B395" s="27">
        <v>1196410080</v>
      </c>
      <c r="C395" s="8">
        <v>42222306</v>
      </c>
      <c r="D395" s="17" t="s">
        <v>613</v>
      </c>
      <c r="E395" s="18" t="s">
        <v>614</v>
      </c>
      <c r="F395" s="12" t="s">
        <v>10</v>
      </c>
      <c r="G395" s="9">
        <v>176895</v>
      </c>
      <c r="H395" s="9">
        <f t="shared" si="45"/>
        <v>33610</v>
      </c>
      <c r="I395" s="10">
        <f t="shared" si="46"/>
        <v>210505</v>
      </c>
    </row>
    <row r="396" spans="1:9" s="34" customFormat="1" ht="18" x14ac:dyDescent="0.25">
      <c r="A396" s="13">
        <v>39</v>
      </c>
      <c r="B396" s="27">
        <v>1196410081</v>
      </c>
      <c r="C396" s="8">
        <v>42222306</v>
      </c>
      <c r="D396" s="17" t="s">
        <v>615</v>
      </c>
      <c r="E396" s="18" t="s">
        <v>616</v>
      </c>
      <c r="F396" s="12" t="s">
        <v>10</v>
      </c>
      <c r="G396" s="9">
        <v>238182.796917</v>
      </c>
      <c r="H396" s="9">
        <f t="shared" si="45"/>
        <v>45255</v>
      </c>
      <c r="I396" s="10">
        <f t="shared" si="46"/>
        <v>283437.79691699997</v>
      </c>
    </row>
    <row r="397" spans="1:9" s="34" customFormat="1" ht="27" x14ac:dyDescent="0.25">
      <c r="A397" s="13">
        <v>40</v>
      </c>
      <c r="B397" s="72" t="s">
        <v>26</v>
      </c>
      <c r="C397" s="8">
        <v>42222306</v>
      </c>
      <c r="D397" s="17" t="s">
        <v>617</v>
      </c>
      <c r="E397" s="18" t="s">
        <v>618</v>
      </c>
      <c r="F397" s="12" t="s">
        <v>10</v>
      </c>
      <c r="G397" s="9">
        <v>238182.796917</v>
      </c>
      <c r="H397" s="9">
        <f t="shared" si="45"/>
        <v>45255</v>
      </c>
      <c r="I397" s="10">
        <f t="shared" si="46"/>
        <v>283437.79691699997</v>
      </c>
    </row>
    <row r="398" spans="1:9" s="34" customFormat="1" ht="27" x14ac:dyDescent="0.25">
      <c r="A398" s="13">
        <v>41</v>
      </c>
      <c r="B398" s="72" t="s">
        <v>26</v>
      </c>
      <c r="C398" s="8">
        <v>42222306</v>
      </c>
      <c r="D398" s="17" t="s">
        <v>619</v>
      </c>
      <c r="E398" s="18" t="s">
        <v>620</v>
      </c>
      <c r="F398" s="12" t="s">
        <v>10</v>
      </c>
      <c r="G398" s="9">
        <v>238182.796917</v>
      </c>
      <c r="H398" s="9">
        <f t="shared" si="45"/>
        <v>45255</v>
      </c>
      <c r="I398" s="10">
        <f t="shared" si="46"/>
        <v>283437.79691699997</v>
      </c>
    </row>
    <row r="399" spans="1:9" s="34" customFormat="1" ht="27" x14ac:dyDescent="0.25">
      <c r="A399" s="13">
        <v>42</v>
      </c>
      <c r="B399" s="72" t="s">
        <v>26</v>
      </c>
      <c r="C399" s="8">
        <v>42222306</v>
      </c>
      <c r="D399" s="17" t="s">
        <v>621</v>
      </c>
      <c r="E399" s="18" t="s">
        <v>622</v>
      </c>
      <c r="F399" s="12" t="s">
        <v>10</v>
      </c>
      <c r="G399" s="9">
        <v>238182.796917</v>
      </c>
      <c r="H399" s="9">
        <f t="shared" si="45"/>
        <v>45255</v>
      </c>
      <c r="I399" s="10">
        <f t="shared" si="46"/>
        <v>283437.79691699997</v>
      </c>
    </row>
    <row r="400" spans="1:9" s="34" customFormat="1" ht="27" x14ac:dyDescent="0.25">
      <c r="A400" s="13">
        <v>43</v>
      </c>
      <c r="B400" s="72" t="s">
        <v>26</v>
      </c>
      <c r="C400" s="8">
        <v>42222306</v>
      </c>
      <c r="D400" s="17" t="s">
        <v>623</v>
      </c>
      <c r="E400" s="18" t="s">
        <v>624</v>
      </c>
      <c r="F400" s="12" t="s">
        <v>10</v>
      </c>
      <c r="G400" s="9">
        <v>238182.796917</v>
      </c>
      <c r="H400" s="9">
        <f t="shared" si="45"/>
        <v>45255</v>
      </c>
      <c r="I400" s="10">
        <f t="shared" si="46"/>
        <v>283437.79691699997</v>
      </c>
    </row>
    <row r="401" spans="1:9" ht="27" x14ac:dyDescent="0.25">
      <c r="A401" s="13">
        <v>44</v>
      </c>
      <c r="B401" s="27">
        <v>1196410082</v>
      </c>
      <c r="C401" s="8">
        <v>42222306</v>
      </c>
      <c r="D401" s="17" t="s">
        <v>625</v>
      </c>
      <c r="E401" s="18" t="s">
        <v>626</v>
      </c>
      <c r="F401" s="12" t="s">
        <v>10</v>
      </c>
      <c r="G401" s="9">
        <v>297545.02728295</v>
      </c>
      <c r="H401" s="9">
        <f t="shared" si="45"/>
        <v>56534</v>
      </c>
      <c r="I401" s="10">
        <f t="shared" si="46"/>
        <v>354079.02728295</v>
      </c>
    </row>
    <row r="402" spans="1:9" s="34" customFormat="1" ht="18" x14ac:dyDescent="0.25">
      <c r="A402" s="13">
        <v>45</v>
      </c>
      <c r="B402" s="72" t="s">
        <v>26</v>
      </c>
      <c r="C402" s="8">
        <v>42222306</v>
      </c>
      <c r="D402" s="46" t="s">
        <v>627</v>
      </c>
      <c r="E402" s="47" t="s">
        <v>628</v>
      </c>
      <c r="F402" s="12" t="s">
        <v>10</v>
      </c>
      <c r="G402" s="9">
        <v>227909.79720825003</v>
      </c>
      <c r="H402" s="9">
        <f t="shared" si="45"/>
        <v>43303</v>
      </c>
      <c r="I402" s="10">
        <f t="shared" si="46"/>
        <v>271212.79720825003</v>
      </c>
    </row>
    <row r="403" spans="1:9" s="34" customFormat="1" ht="18" x14ac:dyDescent="0.25">
      <c r="A403" s="13">
        <v>46</v>
      </c>
      <c r="B403" s="72" t="s">
        <v>26</v>
      </c>
      <c r="C403" s="8">
        <v>42222306</v>
      </c>
      <c r="D403" s="48" t="s">
        <v>629</v>
      </c>
      <c r="E403" s="49" t="s">
        <v>630</v>
      </c>
      <c r="F403" s="12" t="s">
        <v>10</v>
      </c>
      <c r="G403" s="9">
        <v>227909.79720825003</v>
      </c>
      <c r="H403" s="9">
        <f t="shared" si="45"/>
        <v>43303</v>
      </c>
      <c r="I403" s="10">
        <f t="shared" si="46"/>
        <v>271212.79720825003</v>
      </c>
    </row>
    <row r="404" spans="1:9" s="34" customFormat="1" ht="36" x14ac:dyDescent="0.15">
      <c r="A404" s="13">
        <v>47</v>
      </c>
      <c r="B404" s="72" t="s">
        <v>26</v>
      </c>
      <c r="C404" s="8">
        <v>42222306</v>
      </c>
      <c r="D404" s="50" t="s">
        <v>631</v>
      </c>
      <c r="E404" s="51" t="s">
        <v>631</v>
      </c>
      <c r="F404" s="12" t="s">
        <v>138</v>
      </c>
      <c r="G404" s="9">
        <v>1474875</v>
      </c>
      <c r="H404" s="9">
        <f t="shared" si="45"/>
        <v>280226</v>
      </c>
      <c r="I404" s="10">
        <f t="shared" si="46"/>
        <v>1755101</v>
      </c>
    </row>
    <row r="405" spans="1:9" s="34" customFormat="1" ht="36" x14ac:dyDescent="0.15">
      <c r="A405" s="13">
        <v>48</v>
      </c>
      <c r="B405" s="72" t="s">
        <v>26</v>
      </c>
      <c r="C405" s="8">
        <v>42222306</v>
      </c>
      <c r="D405" s="50" t="s">
        <v>632</v>
      </c>
      <c r="E405" s="51" t="s">
        <v>632</v>
      </c>
      <c r="F405" s="12" t="s">
        <v>138</v>
      </c>
      <c r="G405" s="9">
        <v>1474875</v>
      </c>
      <c r="H405" s="9">
        <f t="shared" si="45"/>
        <v>280226</v>
      </c>
      <c r="I405" s="10">
        <f t="shared" si="46"/>
        <v>1755101</v>
      </c>
    </row>
    <row r="406" spans="1:9" s="34" customFormat="1" ht="36" x14ac:dyDescent="0.15">
      <c r="A406" s="13">
        <v>49</v>
      </c>
      <c r="B406" s="72" t="s">
        <v>26</v>
      </c>
      <c r="C406" s="8">
        <v>42222306</v>
      </c>
      <c r="D406" s="50" t="s">
        <v>633</v>
      </c>
      <c r="E406" s="51" t="s">
        <v>633</v>
      </c>
      <c r="F406" s="12" t="s">
        <v>138</v>
      </c>
      <c r="G406" s="9">
        <v>1474875</v>
      </c>
      <c r="H406" s="9">
        <f t="shared" si="45"/>
        <v>280226</v>
      </c>
      <c r="I406" s="10">
        <f t="shared" si="46"/>
        <v>1755101</v>
      </c>
    </row>
    <row r="407" spans="1:9" s="34" customFormat="1" ht="36" x14ac:dyDescent="0.15">
      <c r="A407" s="13">
        <v>50</v>
      </c>
      <c r="B407" s="72" t="s">
        <v>26</v>
      </c>
      <c r="C407" s="8">
        <v>42222306</v>
      </c>
      <c r="D407" s="50" t="s">
        <v>634</v>
      </c>
      <c r="E407" s="51" t="s">
        <v>634</v>
      </c>
      <c r="F407" s="12" t="s">
        <v>10</v>
      </c>
      <c r="G407" s="9">
        <v>1474875</v>
      </c>
      <c r="H407" s="9">
        <f t="shared" si="45"/>
        <v>280226</v>
      </c>
      <c r="I407" s="10">
        <f t="shared" si="46"/>
        <v>1755101</v>
      </c>
    </row>
    <row r="408" spans="1:9" s="34" customFormat="1" x14ac:dyDescent="0.25">
      <c r="A408" s="61" t="s">
        <v>1003</v>
      </c>
      <c r="B408" s="13"/>
      <c r="C408" s="13"/>
      <c r="D408" s="27"/>
      <c r="E408" s="27"/>
      <c r="F408" s="27"/>
      <c r="G408" s="65"/>
      <c r="H408" s="65"/>
      <c r="I408" s="66">
        <f>SUM(I358:I407)</f>
        <v>41229377.508228786</v>
      </c>
    </row>
    <row r="409" spans="1:9" ht="16.5" customHeight="1" x14ac:dyDescent="0.25">
      <c r="A409" s="20" t="s">
        <v>914</v>
      </c>
      <c r="B409" s="114" t="s">
        <v>635</v>
      </c>
      <c r="C409" s="114"/>
      <c r="D409" s="114"/>
      <c r="E409" s="114"/>
      <c r="F409" s="69" t="s">
        <v>321</v>
      </c>
      <c r="G409" s="115" t="s">
        <v>1</v>
      </c>
      <c r="H409" s="115"/>
      <c r="I409" s="115"/>
    </row>
    <row r="410" spans="1:9" ht="27" x14ac:dyDescent="0.25">
      <c r="A410" s="3" t="s">
        <v>2</v>
      </c>
      <c r="B410" s="3" t="s">
        <v>3</v>
      </c>
      <c r="C410" s="4" t="s">
        <v>824</v>
      </c>
      <c r="D410" s="4" t="s">
        <v>4</v>
      </c>
      <c r="E410" s="4" t="s">
        <v>148</v>
      </c>
      <c r="F410" s="4" t="s">
        <v>6</v>
      </c>
      <c r="G410" s="5" t="s">
        <v>7</v>
      </c>
      <c r="H410" s="5" t="s">
        <v>8</v>
      </c>
      <c r="I410" s="5" t="s">
        <v>9</v>
      </c>
    </row>
    <row r="411" spans="1:9" s="34" customFormat="1" ht="36" x14ac:dyDescent="0.25">
      <c r="A411" s="13">
        <v>1</v>
      </c>
      <c r="B411" s="11">
        <v>1196460022</v>
      </c>
      <c r="C411" s="12">
        <v>42295300</v>
      </c>
      <c r="D411" s="17" t="s">
        <v>636</v>
      </c>
      <c r="E411" s="19" t="s">
        <v>637</v>
      </c>
      <c r="F411" s="12" t="s">
        <v>138</v>
      </c>
      <c r="G411" s="9">
        <v>3498000</v>
      </c>
      <c r="H411" s="9">
        <f>ROUND(G411*0.19,0)</f>
        <v>664620</v>
      </c>
      <c r="I411" s="10">
        <f>+G411+H411</f>
        <v>4162620</v>
      </c>
    </row>
    <row r="412" spans="1:9" s="34" customFormat="1" ht="36" x14ac:dyDescent="0.25">
      <c r="A412" s="13">
        <v>2</v>
      </c>
      <c r="B412" s="11">
        <v>1196460046</v>
      </c>
      <c r="C412" s="12">
        <v>42295300</v>
      </c>
      <c r="D412" s="17" t="s">
        <v>638</v>
      </c>
      <c r="E412" s="19" t="s">
        <v>639</v>
      </c>
      <c r="F412" s="12" t="s">
        <v>138</v>
      </c>
      <c r="G412" s="9">
        <v>2796000</v>
      </c>
      <c r="H412" s="9">
        <f t="shared" ref="H412:H415" si="47">ROUND(G412*0.19,0)</f>
        <v>531240</v>
      </c>
      <c r="I412" s="10">
        <f t="shared" ref="I412:I415" si="48">+G412+H412</f>
        <v>3327240</v>
      </c>
    </row>
    <row r="413" spans="1:9" s="34" customFormat="1" ht="36" x14ac:dyDescent="0.25">
      <c r="A413" s="13">
        <v>3</v>
      </c>
      <c r="B413" s="11">
        <v>1196460047</v>
      </c>
      <c r="C413" s="12">
        <v>42295300</v>
      </c>
      <c r="D413" s="17" t="s">
        <v>640</v>
      </c>
      <c r="E413" s="19" t="s">
        <v>641</v>
      </c>
      <c r="F413" s="12" t="s">
        <v>138</v>
      </c>
      <c r="G413" s="9">
        <v>16143600</v>
      </c>
      <c r="H413" s="9">
        <f t="shared" si="47"/>
        <v>3067284</v>
      </c>
      <c r="I413" s="10">
        <f t="shared" si="48"/>
        <v>19210884</v>
      </c>
    </row>
    <row r="414" spans="1:9" s="34" customFormat="1" ht="36" x14ac:dyDescent="0.25">
      <c r="A414" s="13">
        <v>4</v>
      </c>
      <c r="B414" s="11">
        <v>1196460408</v>
      </c>
      <c r="C414" s="12">
        <v>42295300</v>
      </c>
      <c r="D414" s="17" t="s">
        <v>642</v>
      </c>
      <c r="E414" s="19" t="s">
        <v>642</v>
      </c>
      <c r="F414" s="12" t="s">
        <v>469</v>
      </c>
      <c r="G414" s="9">
        <v>1498457</v>
      </c>
      <c r="H414" s="9">
        <f t="shared" si="47"/>
        <v>284707</v>
      </c>
      <c r="I414" s="10">
        <f t="shared" si="48"/>
        <v>1783164</v>
      </c>
    </row>
    <row r="415" spans="1:9" ht="27" x14ac:dyDescent="0.25">
      <c r="A415" s="13">
        <v>5</v>
      </c>
      <c r="B415" s="11">
        <v>1196460702</v>
      </c>
      <c r="C415" s="12">
        <v>42295300</v>
      </c>
      <c r="D415" s="17" t="s">
        <v>643</v>
      </c>
      <c r="E415" s="19" t="s">
        <v>644</v>
      </c>
      <c r="F415" s="12" t="s">
        <v>138</v>
      </c>
      <c r="G415" s="9">
        <v>1482762</v>
      </c>
      <c r="H415" s="9">
        <f t="shared" si="47"/>
        <v>281725</v>
      </c>
      <c r="I415" s="10">
        <f t="shared" si="48"/>
        <v>1764487</v>
      </c>
    </row>
    <row r="416" spans="1:9" s="34" customFormat="1" x14ac:dyDescent="0.25">
      <c r="A416" s="61" t="s">
        <v>1004</v>
      </c>
      <c r="B416" s="13"/>
      <c r="C416" s="13"/>
      <c r="D416" s="27"/>
      <c r="E416" s="27"/>
      <c r="F416" s="27"/>
      <c r="G416" s="65"/>
      <c r="H416" s="65"/>
      <c r="I416" s="66">
        <f>SUM(I411:I415)</f>
        <v>30248395</v>
      </c>
    </row>
    <row r="417" spans="1:9" s="34" customFormat="1" ht="18" customHeight="1" x14ac:dyDescent="0.25">
      <c r="A417" s="20" t="s">
        <v>919</v>
      </c>
      <c r="B417" s="114" t="s">
        <v>645</v>
      </c>
      <c r="C417" s="114"/>
      <c r="D417" s="114"/>
      <c r="E417" s="114"/>
      <c r="F417" s="69" t="s">
        <v>121</v>
      </c>
      <c r="G417" s="115" t="s">
        <v>1</v>
      </c>
      <c r="H417" s="115"/>
      <c r="I417" s="115"/>
    </row>
    <row r="418" spans="1:9" s="34" customFormat="1" ht="27" x14ac:dyDescent="0.25">
      <c r="A418" s="3" t="s">
        <v>2</v>
      </c>
      <c r="B418" s="3" t="s">
        <v>3</v>
      </c>
      <c r="C418" s="4" t="s">
        <v>824</v>
      </c>
      <c r="D418" s="4" t="s">
        <v>4</v>
      </c>
      <c r="E418" s="4" t="s">
        <v>148</v>
      </c>
      <c r="F418" s="4" t="s">
        <v>6</v>
      </c>
      <c r="G418" s="5" t="s">
        <v>7</v>
      </c>
      <c r="H418" s="5" t="s">
        <v>8</v>
      </c>
      <c r="I418" s="5" t="s">
        <v>9</v>
      </c>
    </row>
    <row r="419" spans="1:9" s="34" customFormat="1" ht="27" x14ac:dyDescent="0.25">
      <c r="A419" s="13">
        <v>1</v>
      </c>
      <c r="B419" s="24">
        <v>1196490223</v>
      </c>
      <c r="C419" s="41" t="s">
        <v>646</v>
      </c>
      <c r="D419" s="24" t="s">
        <v>647</v>
      </c>
      <c r="E419" s="24" t="s">
        <v>647</v>
      </c>
      <c r="F419" s="12" t="s">
        <v>10</v>
      </c>
      <c r="G419" s="9">
        <v>148315</v>
      </c>
      <c r="H419" s="9">
        <v>0</v>
      </c>
      <c r="I419" s="10">
        <f>+G419+H419</f>
        <v>148315</v>
      </c>
    </row>
    <row r="420" spans="1:9" s="34" customFormat="1" ht="27" x14ac:dyDescent="0.25">
      <c r="A420" s="13">
        <v>2</v>
      </c>
      <c r="B420" s="24">
        <v>1196490139</v>
      </c>
      <c r="C420" s="41" t="s">
        <v>646</v>
      </c>
      <c r="D420" s="24" t="s">
        <v>648</v>
      </c>
      <c r="E420" s="24" t="s">
        <v>648</v>
      </c>
      <c r="F420" s="12" t="s">
        <v>10</v>
      </c>
      <c r="G420" s="9">
        <v>148315</v>
      </c>
      <c r="H420" s="9">
        <v>0</v>
      </c>
      <c r="I420" s="10">
        <f>+G420+H420</f>
        <v>148315</v>
      </c>
    </row>
    <row r="421" spans="1:9" s="34" customFormat="1" x14ac:dyDescent="0.25">
      <c r="A421" s="61" t="s">
        <v>1005</v>
      </c>
      <c r="B421" s="13"/>
      <c r="C421" s="13"/>
      <c r="D421" s="27"/>
      <c r="E421" s="27"/>
      <c r="F421" s="27"/>
      <c r="G421" s="63"/>
      <c r="H421" s="70"/>
      <c r="I421" s="67">
        <f>SUM(I419:I420)</f>
        <v>296630</v>
      </c>
    </row>
    <row r="422" spans="1:9" s="34" customFormat="1" ht="9" customHeight="1" x14ac:dyDescent="0.25">
      <c r="A422" s="20" t="s">
        <v>922</v>
      </c>
      <c r="B422" s="114" t="s">
        <v>649</v>
      </c>
      <c r="C422" s="114"/>
      <c r="D422" s="114"/>
      <c r="E422" s="114"/>
      <c r="F422" s="69" t="s">
        <v>650</v>
      </c>
      <c r="G422" s="115" t="s">
        <v>1</v>
      </c>
      <c r="H422" s="115"/>
      <c r="I422" s="115"/>
    </row>
    <row r="423" spans="1:9" s="34" customFormat="1" ht="27" x14ac:dyDescent="0.25">
      <c r="A423" s="3" t="s">
        <v>2</v>
      </c>
      <c r="B423" s="3" t="s">
        <v>3</v>
      </c>
      <c r="C423" s="4" t="s">
        <v>824</v>
      </c>
      <c r="D423" s="4" t="s">
        <v>4</v>
      </c>
      <c r="E423" s="4" t="s">
        <v>148</v>
      </c>
      <c r="F423" s="4" t="s">
        <v>6</v>
      </c>
      <c r="G423" s="5" t="s">
        <v>7</v>
      </c>
      <c r="H423" s="5" t="s">
        <v>8</v>
      </c>
      <c r="I423" s="5" t="s">
        <v>9</v>
      </c>
    </row>
    <row r="424" spans="1:9" s="34" customFormat="1" ht="54" x14ac:dyDescent="0.25">
      <c r="A424" s="13">
        <v>1</v>
      </c>
      <c r="B424" s="11">
        <v>1186220809</v>
      </c>
      <c r="C424" s="8">
        <v>42295900</v>
      </c>
      <c r="D424" s="17" t="s">
        <v>651</v>
      </c>
      <c r="E424" s="18" t="s">
        <v>652</v>
      </c>
      <c r="F424" s="12" t="s">
        <v>10</v>
      </c>
      <c r="G424" s="9">
        <v>396146</v>
      </c>
      <c r="H424" s="9">
        <v>0</v>
      </c>
      <c r="I424" s="10">
        <f>+G424+H424</f>
        <v>396146</v>
      </c>
    </row>
    <row r="425" spans="1:9" s="34" customFormat="1" x14ac:dyDescent="0.25">
      <c r="A425" s="61" t="s">
        <v>1006</v>
      </c>
      <c r="B425" s="13"/>
      <c r="C425" s="13"/>
      <c r="D425" s="27"/>
      <c r="E425" s="27"/>
      <c r="F425" s="27"/>
      <c r="G425" s="65"/>
      <c r="H425" s="65"/>
      <c r="I425" s="66">
        <f>SUM(I424)</f>
        <v>396146</v>
      </c>
    </row>
    <row r="426" spans="1:9" s="34" customFormat="1" ht="18" customHeight="1" x14ac:dyDescent="0.25">
      <c r="A426" s="20" t="s">
        <v>181</v>
      </c>
      <c r="B426" s="114" t="s">
        <v>653</v>
      </c>
      <c r="C426" s="114"/>
      <c r="D426" s="114"/>
      <c r="E426" s="114"/>
      <c r="F426" s="69" t="s">
        <v>321</v>
      </c>
      <c r="G426" s="115" t="s">
        <v>1</v>
      </c>
      <c r="H426" s="115"/>
      <c r="I426" s="115"/>
    </row>
    <row r="427" spans="1:9" s="34" customFormat="1" ht="27" x14ac:dyDescent="0.25">
      <c r="A427" s="3" t="s">
        <v>2</v>
      </c>
      <c r="B427" s="3" t="s">
        <v>3</v>
      </c>
      <c r="C427" s="4" t="s">
        <v>824</v>
      </c>
      <c r="D427" s="4" t="s">
        <v>4</v>
      </c>
      <c r="E427" s="4" t="s">
        <v>148</v>
      </c>
      <c r="F427" s="4" t="s">
        <v>6</v>
      </c>
      <c r="G427" s="5" t="s">
        <v>7</v>
      </c>
      <c r="H427" s="5" t="s">
        <v>8</v>
      </c>
      <c r="I427" s="5" t="s">
        <v>9</v>
      </c>
    </row>
    <row r="428" spans="1:9" s="34" customFormat="1" ht="27" x14ac:dyDescent="0.25">
      <c r="A428" s="13">
        <v>1</v>
      </c>
      <c r="B428" s="16" t="s">
        <v>316</v>
      </c>
      <c r="C428" s="24">
        <v>42295905</v>
      </c>
      <c r="D428" s="23" t="s">
        <v>654</v>
      </c>
      <c r="E428" s="24" t="s">
        <v>655</v>
      </c>
      <c r="F428" s="12" t="s">
        <v>10</v>
      </c>
      <c r="G428" s="9">
        <v>1698157</v>
      </c>
      <c r="H428" s="9">
        <v>0</v>
      </c>
      <c r="I428" s="10">
        <f t="shared" ref="I428:I438" si="49">+G428+H428</f>
        <v>1698157</v>
      </c>
    </row>
    <row r="429" spans="1:9" s="34" customFormat="1" ht="27" x14ac:dyDescent="0.25">
      <c r="A429" s="13">
        <v>2</v>
      </c>
      <c r="B429" s="16" t="s">
        <v>316</v>
      </c>
      <c r="C429" s="24">
        <v>42295905</v>
      </c>
      <c r="D429" s="23" t="s">
        <v>656</v>
      </c>
      <c r="E429" s="24" t="s">
        <v>657</v>
      </c>
      <c r="F429" s="12" t="s">
        <v>10</v>
      </c>
      <c r="G429" s="9">
        <v>1409023</v>
      </c>
      <c r="H429" s="9">
        <v>0</v>
      </c>
      <c r="I429" s="10">
        <f t="shared" si="49"/>
        <v>1409023</v>
      </c>
    </row>
    <row r="430" spans="1:9" s="34" customFormat="1" ht="45" x14ac:dyDescent="0.25">
      <c r="A430" s="13">
        <v>3</v>
      </c>
      <c r="B430" s="27">
        <v>1196420125</v>
      </c>
      <c r="C430" s="24">
        <v>42295905</v>
      </c>
      <c r="D430" s="23" t="s">
        <v>658</v>
      </c>
      <c r="E430" s="24" t="s">
        <v>659</v>
      </c>
      <c r="F430" s="12" t="s">
        <v>10</v>
      </c>
      <c r="G430" s="9">
        <v>2247636</v>
      </c>
      <c r="H430" s="9">
        <v>0</v>
      </c>
      <c r="I430" s="10">
        <f t="shared" si="49"/>
        <v>2247636</v>
      </c>
    </row>
    <row r="431" spans="1:9" s="34" customFormat="1" ht="45" x14ac:dyDescent="0.25">
      <c r="A431" s="13">
        <v>4</v>
      </c>
      <c r="B431" s="53">
        <v>1196420126</v>
      </c>
      <c r="C431" s="24">
        <v>42295905</v>
      </c>
      <c r="D431" s="23" t="s">
        <v>660</v>
      </c>
      <c r="E431" s="24" t="s">
        <v>661</v>
      </c>
      <c r="F431" s="12" t="s">
        <v>10</v>
      </c>
      <c r="G431" s="9">
        <v>2123102</v>
      </c>
      <c r="H431" s="9">
        <v>0</v>
      </c>
      <c r="I431" s="10">
        <f t="shared" si="49"/>
        <v>2123102</v>
      </c>
    </row>
    <row r="432" spans="1:9" s="34" customFormat="1" ht="45" x14ac:dyDescent="0.25">
      <c r="A432" s="13">
        <v>5</v>
      </c>
      <c r="B432" s="53">
        <v>1196420127</v>
      </c>
      <c r="C432" s="24">
        <v>42295905</v>
      </c>
      <c r="D432" s="23" t="s">
        <v>662</v>
      </c>
      <c r="E432" s="24" t="s">
        <v>663</v>
      </c>
      <c r="F432" s="12" t="s">
        <v>10</v>
      </c>
      <c r="G432" s="9">
        <v>1526480</v>
      </c>
      <c r="H432" s="9">
        <v>0</v>
      </c>
      <c r="I432" s="10">
        <f t="shared" si="49"/>
        <v>1526480</v>
      </c>
    </row>
    <row r="433" spans="1:9" s="34" customFormat="1" ht="45" x14ac:dyDescent="0.25">
      <c r="A433" s="13">
        <v>6</v>
      </c>
      <c r="B433" s="53">
        <v>1196420128</v>
      </c>
      <c r="C433" s="24">
        <v>42295905</v>
      </c>
      <c r="D433" s="23" t="s">
        <v>664</v>
      </c>
      <c r="E433" s="24" t="s">
        <v>665</v>
      </c>
      <c r="F433" s="12" t="s">
        <v>10</v>
      </c>
      <c r="G433" s="9">
        <v>1648526</v>
      </c>
      <c r="H433" s="9">
        <v>0</v>
      </c>
      <c r="I433" s="10">
        <f t="shared" si="49"/>
        <v>1648526</v>
      </c>
    </row>
    <row r="434" spans="1:9" s="34" customFormat="1" ht="45" x14ac:dyDescent="0.25">
      <c r="A434" s="13">
        <v>7</v>
      </c>
      <c r="B434" s="53">
        <v>1196420129</v>
      </c>
      <c r="C434" s="24">
        <v>42295905</v>
      </c>
      <c r="D434" s="23" t="s">
        <v>666</v>
      </c>
      <c r="E434" s="24" t="s">
        <v>667</v>
      </c>
      <c r="F434" s="12" t="s">
        <v>10</v>
      </c>
      <c r="G434" s="9">
        <v>2272968</v>
      </c>
      <c r="H434" s="9">
        <v>0</v>
      </c>
      <c r="I434" s="10">
        <f t="shared" si="49"/>
        <v>2272968</v>
      </c>
    </row>
    <row r="435" spans="1:9" s="34" customFormat="1" ht="36" x14ac:dyDescent="0.25">
      <c r="A435" s="13">
        <v>8</v>
      </c>
      <c r="B435" s="8">
        <v>1196420130</v>
      </c>
      <c r="C435" s="12">
        <v>42295905</v>
      </c>
      <c r="D435" s="14" t="s">
        <v>668</v>
      </c>
      <c r="E435" s="12" t="s">
        <v>669</v>
      </c>
      <c r="F435" s="12" t="s">
        <v>10</v>
      </c>
      <c r="G435" s="9">
        <v>1383929</v>
      </c>
      <c r="H435" s="9">
        <v>0</v>
      </c>
      <c r="I435" s="10">
        <f t="shared" si="49"/>
        <v>1383929</v>
      </c>
    </row>
    <row r="436" spans="1:9" s="34" customFormat="1" ht="36" x14ac:dyDescent="0.25">
      <c r="A436" s="13">
        <v>9</v>
      </c>
      <c r="B436" s="8">
        <v>1196420131</v>
      </c>
      <c r="C436" s="12">
        <v>42295905</v>
      </c>
      <c r="D436" s="14" t="s">
        <v>670</v>
      </c>
      <c r="E436" s="12" t="s">
        <v>671</v>
      </c>
      <c r="F436" s="12" t="s">
        <v>10</v>
      </c>
      <c r="G436" s="9">
        <v>1580087</v>
      </c>
      <c r="H436" s="9">
        <v>0</v>
      </c>
      <c r="I436" s="10">
        <f t="shared" si="49"/>
        <v>1580087</v>
      </c>
    </row>
    <row r="437" spans="1:9" s="34" customFormat="1" ht="36" x14ac:dyDescent="0.25">
      <c r="A437" s="13">
        <v>10</v>
      </c>
      <c r="B437" s="12">
        <v>1196420112</v>
      </c>
      <c r="C437" s="12">
        <v>42295905</v>
      </c>
      <c r="D437" s="14" t="s">
        <v>672</v>
      </c>
      <c r="E437" s="12" t="s">
        <v>673</v>
      </c>
      <c r="F437" s="12" t="s">
        <v>10</v>
      </c>
      <c r="G437" s="9">
        <v>1580087</v>
      </c>
      <c r="H437" s="9">
        <v>0</v>
      </c>
      <c r="I437" s="10">
        <f t="shared" si="49"/>
        <v>1580087</v>
      </c>
    </row>
    <row r="438" spans="1:9" s="34" customFormat="1" ht="36" x14ac:dyDescent="0.25">
      <c r="A438" s="13">
        <v>11</v>
      </c>
      <c r="B438" s="54">
        <v>1196420132</v>
      </c>
      <c r="C438" s="12">
        <v>42295905</v>
      </c>
      <c r="D438" s="14" t="s">
        <v>674</v>
      </c>
      <c r="E438" s="12" t="s">
        <v>675</v>
      </c>
      <c r="F438" s="12" t="s">
        <v>10</v>
      </c>
      <c r="G438" s="9">
        <v>1580087</v>
      </c>
      <c r="H438" s="9">
        <v>0</v>
      </c>
      <c r="I438" s="10">
        <f t="shared" si="49"/>
        <v>1580087</v>
      </c>
    </row>
    <row r="439" spans="1:9" s="34" customFormat="1" ht="18" customHeight="1" x14ac:dyDescent="0.25">
      <c r="A439" s="61" t="s">
        <v>1007</v>
      </c>
      <c r="B439" s="13"/>
      <c r="C439" s="13"/>
      <c r="D439" s="27"/>
      <c r="E439" s="27"/>
      <c r="F439" s="27"/>
      <c r="G439" s="65"/>
      <c r="H439" s="65"/>
      <c r="I439" s="66">
        <f>SUM(I428:I438)</f>
        <v>19050082</v>
      </c>
    </row>
    <row r="440" spans="1:9" s="34" customFormat="1" ht="12.75" customHeight="1" x14ac:dyDescent="0.25">
      <c r="A440" s="40" t="s">
        <v>182</v>
      </c>
      <c r="B440" s="114" t="s">
        <v>676</v>
      </c>
      <c r="C440" s="114"/>
      <c r="D440" s="114"/>
      <c r="E440" s="114"/>
      <c r="F440" s="69" t="s">
        <v>329</v>
      </c>
      <c r="G440" s="115" t="s">
        <v>1</v>
      </c>
      <c r="H440" s="115"/>
      <c r="I440" s="115"/>
    </row>
    <row r="441" spans="1:9" s="34" customFormat="1" ht="27" x14ac:dyDescent="0.25">
      <c r="A441" s="3" t="s">
        <v>2</v>
      </c>
      <c r="B441" s="3" t="s">
        <v>3</v>
      </c>
      <c r="C441" s="4" t="s">
        <v>824</v>
      </c>
      <c r="D441" s="4" t="s">
        <v>4</v>
      </c>
      <c r="E441" s="4" t="s">
        <v>148</v>
      </c>
      <c r="F441" s="4" t="s">
        <v>6</v>
      </c>
      <c r="G441" s="5" t="s">
        <v>7</v>
      </c>
      <c r="H441" s="5" t="s">
        <v>8</v>
      </c>
      <c r="I441" s="5" t="s">
        <v>9</v>
      </c>
    </row>
    <row r="442" spans="1:9" s="34" customFormat="1" ht="45" x14ac:dyDescent="0.25">
      <c r="A442" s="13">
        <v>1</v>
      </c>
      <c r="B442" s="8">
        <v>1196490293</v>
      </c>
      <c r="C442" s="12">
        <v>42295513</v>
      </c>
      <c r="D442" s="17" t="s">
        <v>677</v>
      </c>
      <c r="E442" s="18" t="s">
        <v>678</v>
      </c>
      <c r="F442" s="8" t="s">
        <v>10</v>
      </c>
      <c r="G442" s="9">
        <v>5568361</v>
      </c>
      <c r="H442" s="9">
        <v>0</v>
      </c>
      <c r="I442" s="10">
        <f>+G442+H442</f>
        <v>5568361</v>
      </c>
    </row>
    <row r="443" spans="1:9" s="34" customFormat="1" ht="45" x14ac:dyDescent="0.25">
      <c r="A443" s="13">
        <v>2</v>
      </c>
      <c r="B443" s="8">
        <v>1196490771</v>
      </c>
      <c r="C443" s="12">
        <v>42295513</v>
      </c>
      <c r="D443" s="17" t="s">
        <v>679</v>
      </c>
      <c r="E443" s="18" t="s">
        <v>680</v>
      </c>
      <c r="F443" s="8" t="s">
        <v>10</v>
      </c>
      <c r="G443" s="9">
        <v>971297</v>
      </c>
      <c r="H443" s="9">
        <v>0</v>
      </c>
      <c r="I443" s="10">
        <f t="shared" ref="I443:I446" si="50">+G443+H443</f>
        <v>971297</v>
      </c>
    </row>
    <row r="444" spans="1:9" s="34" customFormat="1" ht="27" x14ac:dyDescent="0.25">
      <c r="A444" s="13">
        <v>3</v>
      </c>
      <c r="B444" s="8">
        <v>1196490774</v>
      </c>
      <c r="C444" s="12">
        <v>42295513</v>
      </c>
      <c r="D444" s="17" t="s">
        <v>883</v>
      </c>
      <c r="E444" s="18" t="s">
        <v>681</v>
      </c>
      <c r="F444" s="8" t="s">
        <v>10</v>
      </c>
      <c r="G444" s="9">
        <v>3832475</v>
      </c>
      <c r="H444" s="9">
        <v>0</v>
      </c>
      <c r="I444" s="10">
        <f t="shared" si="50"/>
        <v>3832475</v>
      </c>
    </row>
    <row r="445" spans="1:9" s="34" customFormat="1" ht="27" x14ac:dyDescent="0.25">
      <c r="A445" s="13">
        <v>4</v>
      </c>
      <c r="B445" s="8">
        <v>1196490874</v>
      </c>
      <c r="C445" s="12">
        <v>42295513</v>
      </c>
      <c r="D445" s="17" t="s">
        <v>884</v>
      </c>
      <c r="E445" s="18" t="s">
        <v>885</v>
      </c>
      <c r="F445" s="8" t="s">
        <v>10</v>
      </c>
      <c r="G445" s="9">
        <v>3832475</v>
      </c>
      <c r="H445" s="9">
        <v>0</v>
      </c>
      <c r="I445" s="10">
        <f t="shared" si="50"/>
        <v>3832475</v>
      </c>
    </row>
    <row r="446" spans="1:9" s="34" customFormat="1" ht="18" x14ac:dyDescent="0.25">
      <c r="A446" s="13">
        <v>5</v>
      </c>
      <c r="B446" s="8">
        <v>1196490775</v>
      </c>
      <c r="C446" s="12">
        <v>42295513</v>
      </c>
      <c r="D446" s="17" t="s">
        <v>886</v>
      </c>
      <c r="E446" s="18" t="s">
        <v>682</v>
      </c>
      <c r="F446" s="8" t="s">
        <v>10</v>
      </c>
      <c r="G446" s="9">
        <v>971297</v>
      </c>
      <c r="H446" s="9">
        <v>0</v>
      </c>
      <c r="I446" s="10">
        <f t="shared" si="50"/>
        <v>971297</v>
      </c>
    </row>
    <row r="447" spans="1:9" s="34" customFormat="1" x14ac:dyDescent="0.25">
      <c r="A447" s="61" t="s">
        <v>1008</v>
      </c>
      <c r="B447" s="27"/>
      <c r="C447" s="71"/>
      <c r="D447" s="71"/>
      <c r="E447" s="21"/>
      <c r="F447" s="16"/>
      <c r="G447" s="65"/>
      <c r="H447" s="65"/>
      <c r="I447" s="66">
        <f>SUM(I442:I446)</f>
        <v>15175905</v>
      </c>
    </row>
    <row r="448" spans="1:9" s="2" customFormat="1" ht="14.25" customHeight="1" x14ac:dyDescent="0.25">
      <c r="A448" s="20" t="s">
        <v>183</v>
      </c>
      <c r="B448" s="114" t="s">
        <v>683</v>
      </c>
      <c r="C448" s="114"/>
      <c r="D448" s="114"/>
      <c r="E448" s="114"/>
      <c r="F448" s="69" t="s">
        <v>120</v>
      </c>
      <c r="G448" s="115" t="s">
        <v>1</v>
      </c>
      <c r="H448" s="115"/>
      <c r="I448" s="115"/>
    </row>
    <row r="449" spans="1:9" s="34" customFormat="1" ht="13.5" customHeight="1" x14ac:dyDescent="0.25">
      <c r="A449" s="3" t="s">
        <v>2</v>
      </c>
      <c r="B449" s="3" t="s">
        <v>3</v>
      </c>
      <c r="C449" s="4" t="s">
        <v>824</v>
      </c>
      <c r="D449" s="4" t="s">
        <v>4</v>
      </c>
      <c r="E449" s="4" t="s">
        <v>148</v>
      </c>
      <c r="F449" s="4" t="s">
        <v>6</v>
      </c>
      <c r="G449" s="5" t="s">
        <v>7</v>
      </c>
      <c r="H449" s="5" t="s">
        <v>8</v>
      </c>
      <c r="I449" s="5" t="s">
        <v>9</v>
      </c>
    </row>
    <row r="450" spans="1:9" s="34" customFormat="1" ht="54" x14ac:dyDescent="0.25">
      <c r="A450" s="13">
        <v>1</v>
      </c>
      <c r="B450" s="7">
        <v>1186220253</v>
      </c>
      <c r="C450" s="12" t="s">
        <v>868</v>
      </c>
      <c r="D450" s="44" t="s">
        <v>683</v>
      </c>
      <c r="E450" s="55" t="s">
        <v>684</v>
      </c>
      <c r="F450" s="16" t="s">
        <v>10</v>
      </c>
      <c r="G450" s="9">
        <v>2500000</v>
      </c>
      <c r="H450" s="9">
        <f>ROUND(G450*0.19,0)</f>
        <v>475000</v>
      </c>
      <c r="I450" s="10">
        <f>+G450+H450</f>
        <v>2975000</v>
      </c>
    </row>
    <row r="451" spans="1:9" s="34" customFormat="1" x14ac:dyDescent="0.25">
      <c r="A451" s="61" t="s">
        <v>1009</v>
      </c>
      <c r="B451" s="13"/>
      <c r="C451" s="13"/>
      <c r="D451" s="27"/>
      <c r="E451" s="27"/>
      <c r="F451" s="27"/>
      <c r="G451" s="31"/>
      <c r="H451" s="42"/>
      <c r="I451" s="67">
        <f>SUM(I450)</f>
        <v>2975000</v>
      </c>
    </row>
    <row r="452" spans="1:9" s="34" customFormat="1" ht="18" customHeight="1" x14ac:dyDescent="0.25">
      <c r="A452" s="20" t="s">
        <v>222</v>
      </c>
      <c r="B452" s="114" t="s">
        <v>685</v>
      </c>
      <c r="C452" s="114"/>
      <c r="D452" s="114"/>
      <c r="E452" s="114"/>
      <c r="F452" s="69" t="s">
        <v>173</v>
      </c>
      <c r="G452" s="115" t="s">
        <v>1</v>
      </c>
      <c r="H452" s="115"/>
      <c r="I452" s="115"/>
    </row>
    <row r="453" spans="1:9" s="34" customFormat="1" ht="27" x14ac:dyDescent="0.25">
      <c r="A453" s="3" t="s">
        <v>2</v>
      </c>
      <c r="B453" s="3" t="s">
        <v>3</v>
      </c>
      <c r="C453" s="4" t="s">
        <v>824</v>
      </c>
      <c r="D453" s="4" t="s">
        <v>4</v>
      </c>
      <c r="E453" s="4" t="s">
        <v>148</v>
      </c>
      <c r="F453" s="4" t="s">
        <v>6</v>
      </c>
      <c r="G453" s="5" t="s">
        <v>7</v>
      </c>
      <c r="H453" s="5" t="s">
        <v>8</v>
      </c>
      <c r="I453" s="5" t="s">
        <v>9</v>
      </c>
    </row>
    <row r="454" spans="1:9" s="34" customFormat="1" ht="18" x14ac:dyDescent="0.25">
      <c r="A454" s="13">
        <v>1</v>
      </c>
      <c r="B454" s="13">
        <v>1186220240</v>
      </c>
      <c r="C454" s="16" t="s">
        <v>869</v>
      </c>
      <c r="D454" s="44" t="s">
        <v>686</v>
      </c>
      <c r="E454" s="16" t="s">
        <v>687</v>
      </c>
      <c r="F454" s="16" t="s">
        <v>10</v>
      </c>
      <c r="G454" s="9">
        <v>642950</v>
      </c>
      <c r="H454" s="9">
        <v>0</v>
      </c>
      <c r="I454" s="10">
        <f t="shared" ref="I454:I456" si="51">+G454+H454</f>
        <v>642950</v>
      </c>
    </row>
    <row r="455" spans="1:9" s="34" customFormat="1" ht="36" x14ac:dyDescent="0.25">
      <c r="A455" s="13">
        <v>2</v>
      </c>
      <c r="B455" s="13">
        <v>1186290565</v>
      </c>
      <c r="C455" s="16">
        <v>42203405</v>
      </c>
      <c r="D455" s="44" t="s">
        <v>688</v>
      </c>
      <c r="E455" s="16" t="s">
        <v>689</v>
      </c>
      <c r="F455" s="16" t="s">
        <v>10</v>
      </c>
      <c r="G455" s="9">
        <v>3249821</v>
      </c>
      <c r="H455" s="9">
        <v>0</v>
      </c>
      <c r="I455" s="10">
        <f t="shared" si="51"/>
        <v>3249821</v>
      </c>
    </row>
    <row r="456" spans="1:9" s="34" customFormat="1" ht="27" x14ac:dyDescent="0.25">
      <c r="A456" s="13">
        <v>3</v>
      </c>
      <c r="B456" s="13">
        <v>1186290557</v>
      </c>
      <c r="C456" s="16" t="s">
        <v>870</v>
      </c>
      <c r="D456" s="44" t="s">
        <v>690</v>
      </c>
      <c r="E456" s="16" t="s">
        <v>691</v>
      </c>
      <c r="F456" s="16" t="s">
        <v>10</v>
      </c>
      <c r="G456" s="9">
        <v>1405133</v>
      </c>
      <c r="H456" s="9">
        <f t="shared" ref="H456" si="52">ROUND(G456*0.19,0)</f>
        <v>266975</v>
      </c>
      <c r="I456" s="10">
        <f t="shared" si="51"/>
        <v>1672108</v>
      </c>
    </row>
    <row r="457" spans="1:9" s="34" customFormat="1" ht="18" x14ac:dyDescent="0.25">
      <c r="A457" s="13">
        <v>4</v>
      </c>
      <c r="B457" s="13">
        <v>1186290561</v>
      </c>
      <c r="C457" s="16" t="s">
        <v>871</v>
      </c>
      <c r="D457" s="44" t="s">
        <v>692</v>
      </c>
      <c r="E457" s="16" t="s">
        <v>693</v>
      </c>
      <c r="F457" s="16" t="s">
        <v>10</v>
      </c>
      <c r="G457" s="9">
        <v>2200000</v>
      </c>
      <c r="H457" s="9">
        <v>0</v>
      </c>
      <c r="I457" s="10">
        <f>+G457+H457</f>
        <v>2200000</v>
      </c>
    </row>
    <row r="458" spans="1:9" ht="18" x14ac:dyDescent="0.25">
      <c r="A458" s="13">
        <v>5</v>
      </c>
      <c r="B458" s="13">
        <v>1186220048</v>
      </c>
      <c r="C458" s="16">
        <v>42295905</v>
      </c>
      <c r="D458" s="44" t="s">
        <v>694</v>
      </c>
      <c r="E458" s="16" t="s">
        <v>694</v>
      </c>
      <c r="F458" s="16" t="s">
        <v>10</v>
      </c>
      <c r="G458" s="9">
        <v>1610500</v>
      </c>
      <c r="H458" s="9">
        <f>ROUND(G458*0.19,0)</f>
        <v>305995</v>
      </c>
      <c r="I458" s="10">
        <f>+G458+H458</f>
        <v>1916495</v>
      </c>
    </row>
    <row r="459" spans="1:9" s="34" customFormat="1" ht="18" x14ac:dyDescent="0.25">
      <c r="A459" s="13">
        <v>6</v>
      </c>
      <c r="B459" s="13">
        <v>1186290057</v>
      </c>
      <c r="C459" s="16">
        <v>42203406</v>
      </c>
      <c r="D459" s="44" t="s">
        <v>695</v>
      </c>
      <c r="E459" s="16" t="s">
        <v>695</v>
      </c>
      <c r="F459" s="16" t="s">
        <v>10</v>
      </c>
      <c r="G459" s="9">
        <v>2007754</v>
      </c>
      <c r="H459" s="9">
        <v>0</v>
      </c>
      <c r="I459" s="10">
        <f>+G459+H459</f>
        <v>2007754</v>
      </c>
    </row>
    <row r="460" spans="1:9" s="34" customFormat="1" ht="27" x14ac:dyDescent="0.25">
      <c r="A460" s="13">
        <v>7</v>
      </c>
      <c r="B460" s="13">
        <v>1186220050</v>
      </c>
      <c r="C460" s="16">
        <v>42296100</v>
      </c>
      <c r="D460" s="44" t="s">
        <v>696</v>
      </c>
      <c r="E460" s="16" t="s">
        <v>697</v>
      </c>
      <c r="F460" s="16" t="s">
        <v>10</v>
      </c>
      <c r="G460" s="9">
        <v>1188960</v>
      </c>
      <c r="H460" s="9">
        <v>0</v>
      </c>
      <c r="I460" s="10">
        <f>+G460+H460</f>
        <v>1188960</v>
      </c>
    </row>
    <row r="461" spans="1:9" s="34" customFormat="1" x14ac:dyDescent="0.25">
      <c r="A461" s="61" t="s">
        <v>1010</v>
      </c>
      <c r="B461" s="13"/>
      <c r="C461" s="13"/>
      <c r="D461" s="27"/>
      <c r="E461" s="27"/>
      <c r="F461" s="27"/>
      <c r="G461" s="63"/>
      <c r="H461" s="70"/>
      <c r="I461" s="66">
        <f>SUM(I454:I460)</f>
        <v>12878088</v>
      </c>
    </row>
    <row r="462" spans="1:9" s="34" customFormat="1" ht="18" customHeight="1" x14ac:dyDescent="0.25">
      <c r="A462" s="20" t="s">
        <v>254</v>
      </c>
      <c r="B462" s="114" t="s">
        <v>698</v>
      </c>
      <c r="C462" s="114"/>
      <c r="D462" s="114"/>
      <c r="E462" s="114"/>
      <c r="F462" s="69" t="s">
        <v>120</v>
      </c>
      <c r="G462" s="115" t="s">
        <v>1</v>
      </c>
      <c r="H462" s="115"/>
      <c r="I462" s="115"/>
    </row>
    <row r="463" spans="1:9" s="34" customFormat="1" ht="16.5" customHeight="1" x14ac:dyDescent="0.25">
      <c r="A463" s="3" t="s">
        <v>2</v>
      </c>
      <c r="B463" s="3" t="s">
        <v>3</v>
      </c>
      <c r="C463" s="4" t="s">
        <v>824</v>
      </c>
      <c r="D463" s="4" t="s">
        <v>4</v>
      </c>
      <c r="E463" s="4" t="s">
        <v>148</v>
      </c>
      <c r="F463" s="4" t="s">
        <v>6</v>
      </c>
      <c r="G463" s="5" t="s">
        <v>7</v>
      </c>
      <c r="H463" s="5" t="s">
        <v>8</v>
      </c>
      <c r="I463" s="5" t="s">
        <v>9</v>
      </c>
    </row>
    <row r="464" spans="1:9" s="34" customFormat="1" ht="27" x14ac:dyDescent="0.25">
      <c r="A464" s="13">
        <v>1</v>
      </c>
      <c r="B464" s="11">
        <v>1186220310</v>
      </c>
      <c r="C464" s="33" t="s">
        <v>872</v>
      </c>
      <c r="D464" s="17" t="s">
        <v>699</v>
      </c>
      <c r="E464" s="19" t="s">
        <v>700</v>
      </c>
      <c r="F464" s="12" t="s">
        <v>10</v>
      </c>
      <c r="G464" s="9">
        <v>118840</v>
      </c>
      <c r="H464" s="9">
        <v>0</v>
      </c>
      <c r="I464" s="10">
        <f t="shared" ref="I464" si="53">+G464+H464</f>
        <v>118840</v>
      </c>
    </row>
    <row r="465" spans="1:9" s="34" customFormat="1" x14ac:dyDescent="0.25">
      <c r="A465" s="61" t="s">
        <v>1011</v>
      </c>
      <c r="B465" s="13"/>
      <c r="C465" s="13"/>
      <c r="D465" s="27"/>
      <c r="E465" s="27"/>
      <c r="F465" s="27"/>
      <c r="G465" s="65"/>
      <c r="H465" s="65"/>
      <c r="I465" s="66">
        <f>SUM(I464)</f>
        <v>118840</v>
      </c>
    </row>
    <row r="466" spans="1:9" s="34" customFormat="1" ht="12.75" customHeight="1" x14ac:dyDescent="0.25">
      <c r="A466" s="20" t="s">
        <v>255</v>
      </c>
      <c r="B466" s="114" t="s">
        <v>701</v>
      </c>
      <c r="C466" s="114"/>
      <c r="D466" s="114"/>
      <c r="E466" s="114"/>
      <c r="F466" s="69" t="s">
        <v>120</v>
      </c>
      <c r="G466" s="115" t="s">
        <v>1</v>
      </c>
      <c r="H466" s="115"/>
      <c r="I466" s="115"/>
    </row>
    <row r="467" spans="1:9" s="34" customFormat="1" ht="27" x14ac:dyDescent="0.25">
      <c r="A467" s="3" t="s">
        <v>2</v>
      </c>
      <c r="B467" s="3" t="s">
        <v>3</v>
      </c>
      <c r="C467" s="4" t="s">
        <v>824</v>
      </c>
      <c r="D467" s="4" t="s">
        <v>4</v>
      </c>
      <c r="E467" s="4" t="s">
        <v>148</v>
      </c>
      <c r="F467" s="4" t="s">
        <v>6</v>
      </c>
      <c r="G467" s="5" t="s">
        <v>7</v>
      </c>
      <c r="H467" s="5" t="s">
        <v>8</v>
      </c>
      <c r="I467" s="5" t="s">
        <v>9</v>
      </c>
    </row>
    <row r="468" spans="1:9" s="34" customFormat="1" ht="27" x14ac:dyDescent="0.25">
      <c r="A468" s="13">
        <v>1</v>
      </c>
      <c r="B468" s="11">
        <v>1196490527</v>
      </c>
      <c r="C468" s="33" t="s">
        <v>872</v>
      </c>
      <c r="D468" s="17" t="s">
        <v>702</v>
      </c>
      <c r="E468" s="18" t="s">
        <v>702</v>
      </c>
      <c r="F468" s="12" t="s">
        <v>13</v>
      </c>
      <c r="G468" s="9">
        <v>59953.599999999999</v>
      </c>
      <c r="H468" s="9">
        <f t="shared" ref="H468:H469" si="54">ROUND(G468*0.19,0)</f>
        <v>11391</v>
      </c>
      <c r="I468" s="10">
        <f t="shared" ref="I468:I469" si="55">+G468+H468</f>
        <v>71344.600000000006</v>
      </c>
    </row>
    <row r="469" spans="1:9" s="34" customFormat="1" ht="27" x14ac:dyDescent="0.25">
      <c r="A469" s="13">
        <v>2</v>
      </c>
      <c r="B469" s="45">
        <v>1197011119</v>
      </c>
      <c r="C469" s="33" t="s">
        <v>872</v>
      </c>
      <c r="D469" s="17" t="s">
        <v>968</v>
      </c>
      <c r="E469" s="18" t="s">
        <v>966</v>
      </c>
      <c r="F469" s="12" t="s">
        <v>13</v>
      </c>
      <c r="G469" s="9">
        <v>56560</v>
      </c>
      <c r="H469" s="9">
        <f t="shared" si="54"/>
        <v>10746</v>
      </c>
      <c r="I469" s="10">
        <f t="shared" si="55"/>
        <v>67306</v>
      </c>
    </row>
    <row r="470" spans="1:9" s="34" customFormat="1" x14ac:dyDescent="0.25">
      <c r="A470" s="61" t="s">
        <v>1012</v>
      </c>
      <c r="B470" s="13"/>
      <c r="C470" s="13"/>
      <c r="D470" s="27"/>
      <c r="E470" s="27"/>
      <c r="F470" s="27"/>
      <c r="G470" s="65"/>
      <c r="H470" s="65"/>
      <c r="I470" s="66">
        <f>SUM(I468:I469)</f>
        <v>138650.6</v>
      </c>
    </row>
    <row r="471" spans="1:9" s="34" customFormat="1" ht="18" customHeight="1" x14ac:dyDescent="0.25">
      <c r="A471" s="20" t="s">
        <v>292</v>
      </c>
      <c r="B471" s="114" t="s">
        <v>703</v>
      </c>
      <c r="C471" s="114"/>
      <c r="D471" s="114"/>
      <c r="E471" s="114"/>
      <c r="F471" s="69" t="s">
        <v>177</v>
      </c>
      <c r="G471" s="115" t="s">
        <v>1</v>
      </c>
      <c r="H471" s="115"/>
      <c r="I471" s="115"/>
    </row>
    <row r="472" spans="1:9" s="34" customFormat="1" ht="18" customHeight="1" x14ac:dyDescent="0.25">
      <c r="A472" s="3" t="s">
        <v>2</v>
      </c>
      <c r="B472" s="3" t="s">
        <v>3</v>
      </c>
      <c r="C472" s="4" t="s">
        <v>824</v>
      </c>
      <c r="D472" s="4" t="s">
        <v>4</v>
      </c>
      <c r="E472" s="4" t="s">
        <v>148</v>
      </c>
      <c r="F472" s="4" t="s">
        <v>6</v>
      </c>
      <c r="G472" s="5" t="s">
        <v>7</v>
      </c>
      <c r="H472" s="5" t="s">
        <v>8</v>
      </c>
      <c r="I472" s="5" t="s">
        <v>9</v>
      </c>
    </row>
    <row r="473" spans="1:9" s="34" customFormat="1" ht="99" x14ac:dyDescent="0.25">
      <c r="A473" s="13">
        <v>1</v>
      </c>
      <c r="B473" s="16">
        <v>1196430149</v>
      </c>
      <c r="C473" s="12">
        <v>42203400</v>
      </c>
      <c r="D473" s="14" t="s">
        <v>704</v>
      </c>
      <c r="E473" s="12" t="s">
        <v>705</v>
      </c>
      <c r="F473" s="12" t="s">
        <v>13</v>
      </c>
      <c r="G473" s="9">
        <v>1436700</v>
      </c>
      <c r="H473" s="9">
        <v>0</v>
      </c>
      <c r="I473" s="10">
        <f t="shared" ref="I473:I476" si="56">+G473+H473</f>
        <v>1436700</v>
      </c>
    </row>
    <row r="474" spans="1:9" s="34" customFormat="1" ht="18" x14ac:dyDescent="0.25">
      <c r="A474" s="13">
        <v>2</v>
      </c>
      <c r="B474" s="16">
        <v>1196430020</v>
      </c>
      <c r="C474" s="12">
        <v>42203400</v>
      </c>
      <c r="D474" s="14" t="s">
        <v>706</v>
      </c>
      <c r="E474" s="12" t="s">
        <v>706</v>
      </c>
      <c r="F474" s="12" t="s">
        <v>13</v>
      </c>
      <c r="G474" s="9">
        <v>2218750</v>
      </c>
      <c r="H474" s="9">
        <v>0</v>
      </c>
      <c r="I474" s="10">
        <f t="shared" si="56"/>
        <v>2218750</v>
      </c>
    </row>
    <row r="475" spans="1:9" s="34" customFormat="1" ht="27" x14ac:dyDescent="0.25">
      <c r="A475" s="13">
        <v>3</v>
      </c>
      <c r="B475" s="16">
        <v>1196430008</v>
      </c>
      <c r="C475" s="12">
        <v>42203400</v>
      </c>
      <c r="D475" s="14" t="s">
        <v>707</v>
      </c>
      <c r="E475" s="12" t="s">
        <v>707</v>
      </c>
      <c r="F475" s="12" t="s">
        <v>13</v>
      </c>
      <c r="G475" s="9">
        <v>4047600</v>
      </c>
      <c r="H475" s="9">
        <v>0</v>
      </c>
      <c r="I475" s="10">
        <f t="shared" si="56"/>
        <v>4047600</v>
      </c>
    </row>
    <row r="476" spans="1:9" s="34" customFormat="1" ht="36" x14ac:dyDescent="0.25">
      <c r="A476" s="13">
        <v>4</v>
      </c>
      <c r="B476" s="16" t="s">
        <v>26</v>
      </c>
      <c r="C476" s="12" t="s">
        <v>873</v>
      </c>
      <c r="D476" s="14" t="s">
        <v>708</v>
      </c>
      <c r="E476" s="15" t="s">
        <v>709</v>
      </c>
      <c r="F476" s="12" t="s">
        <v>13</v>
      </c>
      <c r="G476" s="9">
        <v>1037600</v>
      </c>
      <c r="H476" s="9">
        <v>0</v>
      </c>
      <c r="I476" s="10">
        <f t="shared" si="56"/>
        <v>1037600</v>
      </c>
    </row>
    <row r="477" spans="1:9" s="34" customFormat="1" ht="36" x14ac:dyDescent="0.25">
      <c r="A477" s="13">
        <v>5</v>
      </c>
      <c r="B477" s="27">
        <v>1196430850</v>
      </c>
      <c r="C477" s="12" t="s">
        <v>873</v>
      </c>
      <c r="D477" s="14" t="s">
        <v>710</v>
      </c>
      <c r="E477" s="15" t="s">
        <v>711</v>
      </c>
      <c r="F477" s="12" t="s">
        <v>13</v>
      </c>
      <c r="G477" s="9">
        <v>765464</v>
      </c>
      <c r="H477" s="9">
        <f>ROUND(G477*0.19,0)</f>
        <v>145438</v>
      </c>
      <c r="I477" s="10">
        <f>+G477+H477</f>
        <v>910902</v>
      </c>
    </row>
    <row r="478" spans="1:9" s="34" customFormat="1" ht="36" x14ac:dyDescent="0.25">
      <c r="A478" s="13">
        <v>6</v>
      </c>
      <c r="B478" s="27">
        <v>1196430032</v>
      </c>
      <c r="C478" s="12" t="s">
        <v>873</v>
      </c>
      <c r="D478" s="14" t="s">
        <v>712</v>
      </c>
      <c r="E478" s="15" t="s">
        <v>713</v>
      </c>
      <c r="F478" s="12" t="s">
        <v>13</v>
      </c>
      <c r="G478" s="9">
        <v>736023</v>
      </c>
      <c r="H478" s="9">
        <f>ROUND(G478*0.19,0)</f>
        <v>139844</v>
      </c>
      <c r="I478" s="10">
        <f>+G478+H478</f>
        <v>875867</v>
      </c>
    </row>
    <row r="479" spans="1:9" ht="12.75" customHeight="1" x14ac:dyDescent="0.25">
      <c r="A479" s="61" t="s">
        <v>1013</v>
      </c>
      <c r="B479" s="13"/>
      <c r="C479" s="13"/>
      <c r="D479" s="27"/>
      <c r="E479" s="27"/>
      <c r="F479" s="27"/>
      <c r="G479" s="65"/>
      <c r="H479" s="65"/>
      <c r="I479" s="66">
        <f>SUM(I473:I478)</f>
        <v>10527419</v>
      </c>
    </row>
    <row r="480" spans="1:9" s="34" customFormat="1" ht="18" customHeight="1" x14ac:dyDescent="0.25">
      <c r="A480" s="20" t="s">
        <v>319</v>
      </c>
      <c r="B480" s="114" t="s">
        <v>714</v>
      </c>
      <c r="C480" s="114"/>
      <c r="D480" s="114"/>
      <c r="E480" s="114"/>
      <c r="F480" s="69" t="s">
        <v>120</v>
      </c>
      <c r="G480" s="115" t="s">
        <v>1</v>
      </c>
      <c r="H480" s="115"/>
      <c r="I480" s="115"/>
    </row>
    <row r="481" spans="1:9" s="34" customFormat="1" ht="27" x14ac:dyDescent="0.25">
      <c r="A481" s="3" t="s">
        <v>2</v>
      </c>
      <c r="B481" s="3" t="s">
        <v>3</v>
      </c>
      <c r="C481" s="4" t="s">
        <v>824</v>
      </c>
      <c r="D481" s="4" t="s">
        <v>4</v>
      </c>
      <c r="E481" s="4" t="s">
        <v>148</v>
      </c>
      <c r="F481" s="4" t="s">
        <v>6</v>
      </c>
      <c r="G481" s="5" t="s">
        <v>7</v>
      </c>
      <c r="H481" s="5" t="s">
        <v>8</v>
      </c>
      <c r="I481" s="5" t="s">
        <v>9</v>
      </c>
    </row>
    <row r="482" spans="1:9" s="34" customFormat="1" ht="36" x14ac:dyDescent="0.25">
      <c r="A482" s="13">
        <v>1</v>
      </c>
      <c r="B482" s="45">
        <v>1197011091</v>
      </c>
      <c r="C482" s="12">
        <v>42203400</v>
      </c>
      <c r="D482" s="23" t="s">
        <v>715</v>
      </c>
      <c r="E482" s="24" t="s">
        <v>716</v>
      </c>
      <c r="F482" s="12" t="s">
        <v>13</v>
      </c>
      <c r="G482" s="9">
        <v>762752</v>
      </c>
      <c r="H482" s="9">
        <f>ROUND(G482*0.19,0)</f>
        <v>144923</v>
      </c>
      <c r="I482" s="10">
        <f>+G482+H482</f>
        <v>907675</v>
      </c>
    </row>
    <row r="483" spans="1:9" s="34" customFormat="1" ht="45" x14ac:dyDescent="0.25">
      <c r="A483" s="13">
        <v>2</v>
      </c>
      <c r="B483" s="45">
        <v>1197011092</v>
      </c>
      <c r="C483" s="12">
        <v>42203400</v>
      </c>
      <c r="D483" s="23" t="s">
        <v>715</v>
      </c>
      <c r="E483" s="24" t="s">
        <v>717</v>
      </c>
      <c r="F483" s="12" t="s">
        <v>13</v>
      </c>
      <c r="G483" s="9">
        <v>785872</v>
      </c>
      <c r="H483" s="9">
        <f>ROUND(G483*0.19,0)</f>
        <v>149316</v>
      </c>
      <c r="I483" s="10">
        <f>+G483+H483</f>
        <v>935188</v>
      </c>
    </row>
    <row r="484" spans="1:9" s="34" customFormat="1" x14ac:dyDescent="0.25">
      <c r="A484" s="61" t="s">
        <v>1014</v>
      </c>
      <c r="B484" s="13"/>
      <c r="C484" s="13"/>
      <c r="D484" s="27"/>
      <c r="E484" s="27"/>
      <c r="F484" s="27"/>
      <c r="G484" s="65"/>
      <c r="H484" s="65"/>
      <c r="I484" s="66">
        <f>SUM(I482:I483)</f>
        <v>1842863</v>
      </c>
    </row>
    <row r="485" spans="1:9" s="34" customFormat="1" ht="15" customHeight="1" x14ac:dyDescent="0.25">
      <c r="A485" s="20" t="s">
        <v>320</v>
      </c>
      <c r="B485" s="114" t="s">
        <v>718</v>
      </c>
      <c r="C485" s="114"/>
      <c r="D485" s="114"/>
      <c r="E485" s="114"/>
      <c r="F485" s="69" t="s">
        <v>120</v>
      </c>
      <c r="G485" s="115" t="s">
        <v>1</v>
      </c>
      <c r="H485" s="115"/>
      <c r="I485" s="115"/>
    </row>
    <row r="486" spans="1:9" s="34" customFormat="1" ht="27" x14ac:dyDescent="0.25">
      <c r="A486" s="3" t="s">
        <v>2</v>
      </c>
      <c r="B486" s="3" t="s">
        <v>3</v>
      </c>
      <c r="C486" s="4" t="s">
        <v>824</v>
      </c>
      <c r="D486" s="4" t="s">
        <v>4</v>
      </c>
      <c r="E486" s="4" t="s">
        <v>148</v>
      </c>
      <c r="F486" s="4" t="s">
        <v>6</v>
      </c>
      <c r="G486" s="5" t="s">
        <v>7</v>
      </c>
      <c r="H486" s="5" t="s">
        <v>8</v>
      </c>
      <c r="I486" s="5" t="s">
        <v>9</v>
      </c>
    </row>
    <row r="487" spans="1:9" s="34" customFormat="1" ht="18" x14ac:dyDescent="0.25">
      <c r="A487" s="13">
        <v>1</v>
      </c>
      <c r="B487" s="16" t="s">
        <v>719</v>
      </c>
      <c r="C487" s="12">
        <v>42203400</v>
      </c>
      <c r="D487" s="23" t="s">
        <v>967</v>
      </c>
      <c r="E487" s="26" t="s">
        <v>720</v>
      </c>
      <c r="F487" s="12" t="s">
        <v>13</v>
      </c>
      <c r="G487" s="9">
        <v>834970</v>
      </c>
      <c r="H487" s="9">
        <f>ROUND(G487*0.19,0)</f>
        <v>158644</v>
      </c>
      <c r="I487" s="10">
        <f>+G487+H487</f>
        <v>993614</v>
      </c>
    </row>
    <row r="488" spans="1:9" s="2" customFormat="1" x14ac:dyDescent="0.25">
      <c r="A488" s="61" t="s">
        <v>1015</v>
      </c>
      <c r="B488" s="13"/>
      <c r="C488" s="13"/>
      <c r="D488" s="27"/>
      <c r="E488" s="27"/>
      <c r="F488" s="27"/>
      <c r="G488" s="65"/>
      <c r="H488" s="65"/>
      <c r="I488" s="66">
        <f>SUM(I487)</f>
        <v>993614</v>
      </c>
    </row>
    <row r="489" spans="1:9" s="34" customFormat="1" ht="9" customHeight="1" x14ac:dyDescent="0.25">
      <c r="A489" s="20" t="s">
        <v>322</v>
      </c>
      <c r="B489" s="114" t="s">
        <v>721</v>
      </c>
      <c r="C489" s="114"/>
      <c r="D489" s="114"/>
      <c r="E489" s="114"/>
      <c r="F489" s="69" t="s">
        <v>139</v>
      </c>
      <c r="G489" s="115" t="s">
        <v>1</v>
      </c>
      <c r="H489" s="115"/>
      <c r="I489" s="115"/>
    </row>
    <row r="490" spans="1:9" s="34" customFormat="1" ht="27" x14ac:dyDescent="0.25">
      <c r="A490" s="3" t="s">
        <v>2</v>
      </c>
      <c r="B490" s="3" t="s">
        <v>3</v>
      </c>
      <c r="C490" s="4" t="s">
        <v>824</v>
      </c>
      <c r="D490" s="4" t="s">
        <v>4</v>
      </c>
      <c r="E490" s="4" t="s">
        <v>148</v>
      </c>
      <c r="F490" s="4" t="s">
        <v>6</v>
      </c>
      <c r="G490" s="5" t="s">
        <v>7</v>
      </c>
      <c r="H490" s="5" t="s">
        <v>8</v>
      </c>
      <c r="I490" s="5" t="s">
        <v>9</v>
      </c>
    </row>
    <row r="491" spans="1:9" s="34" customFormat="1" ht="18" x14ac:dyDescent="0.25">
      <c r="A491" s="13">
        <v>1</v>
      </c>
      <c r="B491" s="45">
        <v>1186220594</v>
      </c>
      <c r="C491" s="24">
        <v>42293400</v>
      </c>
      <c r="D491" s="23" t="s">
        <v>722</v>
      </c>
      <c r="E491" s="24" t="s">
        <v>722</v>
      </c>
      <c r="F491" s="12" t="s">
        <v>10</v>
      </c>
      <c r="G491" s="9">
        <v>10000000</v>
      </c>
      <c r="H491" s="9">
        <v>0</v>
      </c>
      <c r="I491" s="10">
        <f>+G491+H491</f>
        <v>10000000</v>
      </c>
    </row>
    <row r="492" spans="1:9" s="34" customFormat="1" ht="18" x14ac:dyDescent="0.25">
      <c r="A492" s="13">
        <v>2</v>
      </c>
      <c r="B492" s="45">
        <v>1186220907</v>
      </c>
      <c r="C492" s="24">
        <v>42293400</v>
      </c>
      <c r="D492" s="23" t="s">
        <v>723</v>
      </c>
      <c r="E492" s="24" t="s">
        <v>723</v>
      </c>
      <c r="F492" s="12" t="s">
        <v>10</v>
      </c>
      <c r="G492" s="9">
        <v>3017550</v>
      </c>
      <c r="H492" s="9">
        <v>0</v>
      </c>
      <c r="I492" s="10">
        <f>+G492+H492</f>
        <v>3017550</v>
      </c>
    </row>
    <row r="493" spans="1:9" s="34" customFormat="1" x14ac:dyDescent="0.25">
      <c r="A493" s="61" t="s">
        <v>1016</v>
      </c>
      <c r="B493" s="13"/>
      <c r="C493" s="13"/>
      <c r="D493" s="27"/>
      <c r="E493" s="27"/>
      <c r="F493" s="27"/>
      <c r="G493" s="63"/>
      <c r="H493" s="70"/>
      <c r="I493" s="67">
        <f>SUM(I491:I492)</f>
        <v>13017550</v>
      </c>
    </row>
    <row r="494" spans="1:9" s="34" customFormat="1" ht="25.5" customHeight="1" x14ac:dyDescent="0.25">
      <c r="A494" s="20" t="s">
        <v>326</v>
      </c>
      <c r="B494" s="114" t="s">
        <v>724</v>
      </c>
      <c r="C494" s="114"/>
      <c r="D494" s="114"/>
      <c r="E494" s="114"/>
      <c r="F494" s="69" t="s">
        <v>725</v>
      </c>
      <c r="G494" s="115" t="s">
        <v>1</v>
      </c>
      <c r="H494" s="115"/>
      <c r="I494" s="115"/>
    </row>
    <row r="495" spans="1:9" s="34" customFormat="1" ht="27" x14ac:dyDescent="0.25">
      <c r="A495" s="3" t="s">
        <v>2</v>
      </c>
      <c r="B495" s="3" t="s">
        <v>3</v>
      </c>
      <c r="C495" s="4" t="s">
        <v>824</v>
      </c>
      <c r="D495" s="4" t="s">
        <v>4</v>
      </c>
      <c r="E495" s="4" t="s">
        <v>148</v>
      </c>
      <c r="F495" s="4" t="s">
        <v>6</v>
      </c>
      <c r="G495" s="5" t="s">
        <v>7</v>
      </c>
      <c r="H495" s="5" t="s">
        <v>8</v>
      </c>
      <c r="I495" s="5" t="s">
        <v>9</v>
      </c>
    </row>
    <row r="496" spans="1:9" s="34" customFormat="1" ht="72" x14ac:dyDescent="0.25">
      <c r="A496" s="13">
        <v>1</v>
      </c>
      <c r="B496" s="7">
        <v>1196420145</v>
      </c>
      <c r="C496" s="12" t="s">
        <v>874</v>
      </c>
      <c r="D496" s="23" t="s">
        <v>726</v>
      </c>
      <c r="E496" s="56" t="s">
        <v>727</v>
      </c>
      <c r="F496" s="12" t="s">
        <v>10</v>
      </c>
      <c r="G496" s="9">
        <v>110800</v>
      </c>
      <c r="H496" s="9">
        <v>0</v>
      </c>
      <c r="I496" s="10">
        <f>+G496+H496</f>
        <v>110800</v>
      </c>
    </row>
    <row r="497" spans="1:9" s="34" customFormat="1" ht="72" x14ac:dyDescent="0.25">
      <c r="A497" s="13">
        <v>2</v>
      </c>
      <c r="B497" s="7">
        <v>1196420146</v>
      </c>
      <c r="C497" s="12" t="s">
        <v>874</v>
      </c>
      <c r="D497" s="23" t="s">
        <v>728</v>
      </c>
      <c r="E497" s="56" t="s">
        <v>727</v>
      </c>
      <c r="F497" s="12" t="s">
        <v>10</v>
      </c>
      <c r="G497" s="9">
        <v>110800</v>
      </c>
      <c r="H497" s="9">
        <v>0</v>
      </c>
      <c r="I497" s="10">
        <f>+G497+H497</f>
        <v>110800</v>
      </c>
    </row>
    <row r="498" spans="1:9" s="64" customFormat="1" ht="72" x14ac:dyDescent="0.25">
      <c r="A498" s="13">
        <v>3</v>
      </c>
      <c r="B498" s="7">
        <v>1196420147</v>
      </c>
      <c r="C498" s="12" t="s">
        <v>874</v>
      </c>
      <c r="D498" s="23" t="s">
        <v>729</v>
      </c>
      <c r="E498" s="56" t="s">
        <v>727</v>
      </c>
      <c r="F498" s="12" t="s">
        <v>10</v>
      </c>
      <c r="G498" s="9">
        <v>148400</v>
      </c>
      <c r="H498" s="9">
        <v>0</v>
      </c>
      <c r="I498" s="10">
        <f>+G498+H498</f>
        <v>148400</v>
      </c>
    </row>
    <row r="499" spans="1:9" ht="72" x14ac:dyDescent="0.25">
      <c r="A499" s="13">
        <v>4</v>
      </c>
      <c r="B499" s="7">
        <v>1196420151</v>
      </c>
      <c r="C499" s="12" t="s">
        <v>874</v>
      </c>
      <c r="D499" s="23" t="s">
        <v>730</v>
      </c>
      <c r="E499" s="56" t="s">
        <v>727</v>
      </c>
      <c r="F499" s="12" t="s">
        <v>10</v>
      </c>
      <c r="G499" s="9">
        <v>148400</v>
      </c>
      <c r="H499" s="9">
        <v>0</v>
      </c>
      <c r="I499" s="10">
        <f>+G499+H499</f>
        <v>148400</v>
      </c>
    </row>
    <row r="500" spans="1:9" s="34" customFormat="1" ht="108" x14ac:dyDescent="0.25">
      <c r="A500" s="13">
        <v>5</v>
      </c>
      <c r="B500" s="7">
        <v>1196420148</v>
      </c>
      <c r="C500" s="12" t="s">
        <v>874</v>
      </c>
      <c r="D500" s="23" t="s">
        <v>731</v>
      </c>
      <c r="E500" s="56" t="s">
        <v>732</v>
      </c>
      <c r="F500" s="12" t="s">
        <v>10</v>
      </c>
      <c r="G500" s="9">
        <v>232000</v>
      </c>
      <c r="H500" s="9">
        <v>0</v>
      </c>
      <c r="I500" s="10">
        <f>+G500+H500</f>
        <v>232000</v>
      </c>
    </row>
    <row r="501" spans="1:9" s="2" customFormat="1" x14ac:dyDescent="0.25">
      <c r="A501" s="61" t="s">
        <v>1017</v>
      </c>
      <c r="B501" s="13"/>
      <c r="C501" s="13"/>
      <c r="D501" s="27"/>
      <c r="E501" s="27"/>
      <c r="F501" s="27"/>
      <c r="G501" s="63"/>
      <c r="H501" s="70"/>
      <c r="I501" s="67">
        <f>SUM(I496:I500)</f>
        <v>750400</v>
      </c>
    </row>
    <row r="502" spans="1:9" s="2" customFormat="1" ht="12.75" customHeight="1" x14ac:dyDescent="0.25">
      <c r="A502" s="20" t="s">
        <v>328</v>
      </c>
      <c r="B502" s="114" t="s">
        <v>733</v>
      </c>
      <c r="C502" s="114"/>
      <c r="D502" s="114"/>
      <c r="E502" s="114"/>
      <c r="F502" s="69" t="s">
        <v>734</v>
      </c>
      <c r="G502" s="115" t="s">
        <v>1</v>
      </c>
      <c r="H502" s="115"/>
      <c r="I502" s="115"/>
    </row>
    <row r="503" spans="1:9" s="2" customFormat="1" ht="27" x14ac:dyDescent="0.25">
      <c r="A503" s="3" t="s">
        <v>2</v>
      </c>
      <c r="B503" s="3" t="s">
        <v>3</v>
      </c>
      <c r="C503" s="4" t="s">
        <v>824</v>
      </c>
      <c r="D503" s="4" t="s">
        <v>4</v>
      </c>
      <c r="E503" s="4" t="s">
        <v>148</v>
      </c>
      <c r="F503" s="4" t="s">
        <v>6</v>
      </c>
      <c r="G503" s="5" t="s">
        <v>7</v>
      </c>
      <c r="H503" s="5" t="s">
        <v>8</v>
      </c>
      <c r="I503" s="5" t="s">
        <v>9</v>
      </c>
    </row>
    <row r="504" spans="1:9" s="34" customFormat="1" ht="18" x14ac:dyDescent="0.15">
      <c r="A504" s="13">
        <v>1</v>
      </c>
      <c r="B504" s="57">
        <v>1196491665</v>
      </c>
      <c r="C504" s="57">
        <v>42171703</v>
      </c>
      <c r="D504" s="24" t="s">
        <v>735</v>
      </c>
      <c r="E504" s="24" t="s">
        <v>736</v>
      </c>
      <c r="F504" s="24" t="s">
        <v>10</v>
      </c>
      <c r="G504" s="9">
        <v>650200</v>
      </c>
      <c r="H504" s="9">
        <f>ROUND(G504*0.19,0)</f>
        <v>123538</v>
      </c>
      <c r="I504" s="10">
        <f t="shared" ref="I504:I505" si="57">+G504+H504</f>
        <v>773738</v>
      </c>
    </row>
    <row r="505" spans="1:9" ht="18" x14ac:dyDescent="0.15">
      <c r="A505" s="13">
        <v>2</v>
      </c>
      <c r="B505" s="57">
        <v>1196490056</v>
      </c>
      <c r="C505" s="57">
        <v>42171703</v>
      </c>
      <c r="D505" s="24" t="s">
        <v>737</v>
      </c>
      <c r="E505" s="24" t="s">
        <v>738</v>
      </c>
      <c r="F505" s="24" t="s">
        <v>10</v>
      </c>
      <c r="G505" s="9">
        <v>645900</v>
      </c>
      <c r="H505" s="9">
        <f>ROUND(G505*0.19,0)</f>
        <v>122721</v>
      </c>
      <c r="I505" s="10">
        <f t="shared" si="57"/>
        <v>768621</v>
      </c>
    </row>
    <row r="506" spans="1:9" s="34" customFormat="1" x14ac:dyDescent="0.25">
      <c r="A506" s="61" t="s">
        <v>1018</v>
      </c>
      <c r="B506" s="13"/>
      <c r="C506" s="13"/>
      <c r="D506" s="27"/>
      <c r="E506" s="27"/>
      <c r="F506" s="27"/>
      <c r="G506" s="63"/>
      <c r="H506" s="70"/>
      <c r="I506" s="67">
        <f>SUM(I504:I505)</f>
        <v>1542359</v>
      </c>
    </row>
    <row r="507" spans="1:9" s="34" customFormat="1" ht="22.5" customHeight="1" x14ac:dyDescent="0.25">
      <c r="A507" s="20" t="s">
        <v>330</v>
      </c>
      <c r="B507" s="114" t="s">
        <v>739</v>
      </c>
      <c r="C507" s="114"/>
      <c r="D507" s="114"/>
      <c r="E507" s="114"/>
      <c r="F507" s="69" t="s">
        <v>740</v>
      </c>
      <c r="G507" s="115" t="s">
        <v>1</v>
      </c>
      <c r="H507" s="115"/>
      <c r="I507" s="115"/>
    </row>
    <row r="508" spans="1:9" s="34" customFormat="1" ht="27" x14ac:dyDescent="0.25">
      <c r="A508" s="3" t="s">
        <v>2</v>
      </c>
      <c r="B508" s="3" t="s">
        <v>3</v>
      </c>
      <c r="C508" s="4" t="s">
        <v>824</v>
      </c>
      <c r="D508" s="4" t="s">
        <v>4</v>
      </c>
      <c r="E508" s="4" t="s">
        <v>148</v>
      </c>
      <c r="F508" s="4" t="s">
        <v>6</v>
      </c>
      <c r="G508" s="5" t="s">
        <v>7</v>
      </c>
      <c r="H508" s="5" t="s">
        <v>8</v>
      </c>
      <c r="I508" s="5" t="s">
        <v>9</v>
      </c>
    </row>
    <row r="509" spans="1:9" s="34" customFormat="1" ht="18" x14ac:dyDescent="0.25">
      <c r="A509" s="13">
        <v>1</v>
      </c>
      <c r="B509" s="16">
        <v>1196490080</v>
      </c>
      <c r="C509" s="24">
        <v>42295114</v>
      </c>
      <c r="D509" s="24" t="s">
        <v>741</v>
      </c>
      <c r="E509" s="25" t="s">
        <v>741</v>
      </c>
      <c r="F509" s="24" t="s">
        <v>10</v>
      </c>
      <c r="G509" s="9">
        <v>102000</v>
      </c>
      <c r="H509" s="9">
        <f t="shared" ref="H509:H539" si="58">ROUND(G509*0.19,0)</f>
        <v>19380</v>
      </c>
      <c r="I509" s="10">
        <f>+G509+H509</f>
        <v>121380</v>
      </c>
    </row>
    <row r="510" spans="1:9" s="34" customFormat="1" ht="18" x14ac:dyDescent="0.25">
      <c r="A510" s="13">
        <v>2</v>
      </c>
      <c r="B510" s="16">
        <v>1196490081</v>
      </c>
      <c r="C510" s="24">
        <v>42295114</v>
      </c>
      <c r="D510" s="24" t="s">
        <v>742</v>
      </c>
      <c r="E510" s="25" t="s">
        <v>742</v>
      </c>
      <c r="F510" s="24" t="s">
        <v>10</v>
      </c>
      <c r="G510" s="9">
        <v>67000</v>
      </c>
      <c r="H510" s="9">
        <f t="shared" si="58"/>
        <v>12730</v>
      </c>
      <c r="I510" s="10">
        <f t="shared" ref="I510:I541" si="59">+G510+H510</f>
        <v>79730</v>
      </c>
    </row>
    <row r="511" spans="1:9" s="34" customFormat="1" ht="18" x14ac:dyDescent="0.25">
      <c r="A511" s="13">
        <v>3</v>
      </c>
      <c r="B511" s="16">
        <v>1196490083</v>
      </c>
      <c r="C511" s="24">
        <v>42294513</v>
      </c>
      <c r="D511" s="24" t="s">
        <v>743</v>
      </c>
      <c r="E511" s="25" t="s">
        <v>743</v>
      </c>
      <c r="F511" s="24" t="s">
        <v>10</v>
      </c>
      <c r="G511" s="9">
        <v>274000</v>
      </c>
      <c r="H511" s="9">
        <f t="shared" si="58"/>
        <v>52060</v>
      </c>
      <c r="I511" s="10">
        <f t="shared" si="59"/>
        <v>326060</v>
      </c>
    </row>
    <row r="512" spans="1:9" s="34" customFormat="1" x14ac:dyDescent="0.25">
      <c r="A512" s="13">
        <v>4</v>
      </c>
      <c r="B512" s="16">
        <v>1196491038</v>
      </c>
      <c r="C512" s="24">
        <v>42294523</v>
      </c>
      <c r="D512" s="24" t="s">
        <v>744</v>
      </c>
      <c r="E512" s="25" t="s">
        <v>744</v>
      </c>
      <c r="F512" s="24" t="s">
        <v>10</v>
      </c>
      <c r="G512" s="9">
        <v>211000</v>
      </c>
      <c r="H512" s="9">
        <f t="shared" si="58"/>
        <v>40090</v>
      </c>
      <c r="I512" s="10">
        <f t="shared" si="59"/>
        <v>251090</v>
      </c>
    </row>
    <row r="513" spans="1:9" s="34" customFormat="1" ht="18" x14ac:dyDescent="0.25">
      <c r="A513" s="13">
        <v>5</v>
      </c>
      <c r="B513" s="16" t="s">
        <v>26</v>
      </c>
      <c r="C513" s="24">
        <v>42294513</v>
      </c>
      <c r="D513" s="24" t="s">
        <v>745</v>
      </c>
      <c r="E513" s="25" t="s">
        <v>745</v>
      </c>
      <c r="F513" s="24" t="s">
        <v>10</v>
      </c>
      <c r="G513" s="9">
        <v>130000</v>
      </c>
      <c r="H513" s="9">
        <f t="shared" si="58"/>
        <v>24700</v>
      </c>
      <c r="I513" s="10">
        <f t="shared" si="59"/>
        <v>154700</v>
      </c>
    </row>
    <row r="514" spans="1:9" s="34" customFormat="1" ht="18" x14ac:dyDescent="0.25">
      <c r="A514" s="13">
        <v>6</v>
      </c>
      <c r="B514" s="16" t="s">
        <v>26</v>
      </c>
      <c r="C514" s="24">
        <v>42294513</v>
      </c>
      <c r="D514" s="24" t="s">
        <v>746</v>
      </c>
      <c r="E514" s="25" t="s">
        <v>746</v>
      </c>
      <c r="F514" s="24" t="s">
        <v>10</v>
      </c>
      <c r="G514" s="9">
        <v>238000</v>
      </c>
      <c r="H514" s="9">
        <f t="shared" si="58"/>
        <v>45220</v>
      </c>
      <c r="I514" s="10">
        <f t="shared" si="59"/>
        <v>283220</v>
      </c>
    </row>
    <row r="515" spans="1:9" s="34" customFormat="1" ht="18" x14ac:dyDescent="0.25">
      <c r="A515" s="13">
        <v>7</v>
      </c>
      <c r="B515" s="16">
        <v>1196491040</v>
      </c>
      <c r="C515" s="24">
        <v>42294513</v>
      </c>
      <c r="D515" s="24" t="s">
        <v>747</v>
      </c>
      <c r="E515" s="25" t="s">
        <v>747</v>
      </c>
      <c r="F515" s="24" t="s">
        <v>10</v>
      </c>
      <c r="G515" s="9">
        <v>130000</v>
      </c>
      <c r="H515" s="9">
        <f t="shared" si="58"/>
        <v>24700</v>
      </c>
      <c r="I515" s="10">
        <f t="shared" si="59"/>
        <v>154700</v>
      </c>
    </row>
    <row r="516" spans="1:9" s="34" customFormat="1" ht="18" x14ac:dyDescent="0.25">
      <c r="A516" s="13">
        <v>8</v>
      </c>
      <c r="B516" s="16">
        <v>1196491042</v>
      </c>
      <c r="C516" s="24">
        <v>42294513</v>
      </c>
      <c r="D516" s="24" t="s">
        <v>748</v>
      </c>
      <c r="E516" s="25" t="s">
        <v>748</v>
      </c>
      <c r="F516" s="24" t="s">
        <v>10</v>
      </c>
      <c r="G516" s="9">
        <v>270000</v>
      </c>
      <c r="H516" s="9">
        <f t="shared" si="58"/>
        <v>51300</v>
      </c>
      <c r="I516" s="10">
        <f t="shared" si="59"/>
        <v>321300</v>
      </c>
    </row>
    <row r="517" spans="1:9" s="34" customFormat="1" ht="18" x14ac:dyDescent="0.25">
      <c r="A517" s="13">
        <v>9</v>
      </c>
      <c r="B517" s="16">
        <v>1196491043</v>
      </c>
      <c r="C517" s="24" t="s">
        <v>875</v>
      </c>
      <c r="D517" s="24" t="s">
        <v>749</v>
      </c>
      <c r="E517" s="25" t="s">
        <v>749</v>
      </c>
      <c r="F517" s="24" t="s">
        <v>10</v>
      </c>
      <c r="G517" s="9">
        <v>159000</v>
      </c>
      <c r="H517" s="9">
        <f t="shared" si="58"/>
        <v>30210</v>
      </c>
      <c r="I517" s="10">
        <f t="shared" si="59"/>
        <v>189210</v>
      </c>
    </row>
    <row r="518" spans="1:9" s="34" customFormat="1" ht="18" x14ac:dyDescent="0.25">
      <c r="A518" s="13">
        <v>10</v>
      </c>
      <c r="B518" s="16">
        <v>1196491044</v>
      </c>
      <c r="C518" s="24" t="s">
        <v>875</v>
      </c>
      <c r="D518" s="24" t="s">
        <v>750</v>
      </c>
      <c r="E518" s="25" t="s">
        <v>750</v>
      </c>
      <c r="F518" s="24" t="s">
        <v>10</v>
      </c>
      <c r="G518" s="9">
        <v>55000</v>
      </c>
      <c r="H518" s="9">
        <f t="shared" si="58"/>
        <v>10450</v>
      </c>
      <c r="I518" s="10">
        <f t="shared" si="59"/>
        <v>65450</v>
      </c>
    </row>
    <row r="519" spans="1:9" s="34" customFormat="1" ht="18" x14ac:dyDescent="0.25">
      <c r="A519" s="13">
        <v>11</v>
      </c>
      <c r="B519" s="16">
        <v>1196491047</v>
      </c>
      <c r="C519" s="24">
        <v>42294513</v>
      </c>
      <c r="D519" s="24" t="s">
        <v>751</v>
      </c>
      <c r="E519" s="25" t="s">
        <v>751</v>
      </c>
      <c r="F519" s="24" t="s">
        <v>10</v>
      </c>
      <c r="G519" s="9">
        <v>553000</v>
      </c>
      <c r="H519" s="9">
        <f t="shared" si="58"/>
        <v>105070</v>
      </c>
      <c r="I519" s="10">
        <f t="shared" si="59"/>
        <v>658070</v>
      </c>
    </row>
    <row r="520" spans="1:9" s="34" customFormat="1" x14ac:dyDescent="0.25">
      <c r="A520" s="13">
        <v>12</v>
      </c>
      <c r="B520" s="16">
        <v>1196491048</v>
      </c>
      <c r="C520" s="24">
        <v>42294513</v>
      </c>
      <c r="D520" s="24" t="s">
        <v>752</v>
      </c>
      <c r="E520" s="25" t="s">
        <v>752</v>
      </c>
      <c r="F520" s="24" t="s">
        <v>10</v>
      </c>
      <c r="G520" s="9">
        <v>554000</v>
      </c>
      <c r="H520" s="9">
        <f t="shared" si="58"/>
        <v>105260</v>
      </c>
      <c r="I520" s="10">
        <f t="shared" si="59"/>
        <v>659260</v>
      </c>
    </row>
    <row r="521" spans="1:9" s="34" customFormat="1" x14ac:dyDescent="0.25">
      <c r="A521" s="13">
        <v>13</v>
      </c>
      <c r="B521" s="16">
        <v>1196491050</v>
      </c>
      <c r="C521" s="24">
        <v>42294513</v>
      </c>
      <c r="D521" s="24" t="s">
        <v>753</v>
      </c>
      <c r="E521" s="25" t="s">
        <v>753</v>
      </c>
      <c r="F521" s="24" t="s">
        <v>10</v>
      </c>
      <c r="G521" s="9">
        <v>688000</v>
      </c>
      <c r="H521" s="9">
        <f t="shared" si="58"/>
        <v>130720</v>
      </c>
      <c r="I521" s="10">
        <f t="shared" si="59"/>
        <v>818720</v>
      </c>
    </row>
    <row r="522" spans="1:9" s="34" customFormat="1" x14ac:dyDescent="0.25">
      <c r="A522" s="13">
        <v>14</v>
      </c>
      <c r="B522" s="16">
        <v>1196491049</v>
      </c>
      <c r="C522" s="24">
        <v>42294513</v>
      </c>
      <c r="D522" s="24" t="s">
        <v>754</v>
      </c>
      <c r="E522" s="25" t="s">
        <v>754</v>
      </c>
      <c r="F522" s="24" t="s">
        <v>10</v>
      </c>
      <c r="G522" s="9">
        <v>688000</v>
      </c>
      <c r="H522" s="9">
        <f t="shared" si="58"/>
        <v>130720</v>
      </c>
      <c r="I522" s="10">
        <f t="shared" si="59"/>
        <v>818720</v>
      </c>
    </row>
    <row r="523" spans="1:9" s="34" customFormat="1" x14ac:dyDescent="0.25">
      <c r="A523" s="13">
        <v>15</v>
      </c>
      <c r="B523" s="16">
        <v>1196491051</v>
      </c>
      <c r="C523" s="24">
        <v>42294513</v>
      </c>
      <c r="D523" s="24" t="s">
        <v>755</v>
      </c>
      <c r="E523" s="25" t="s">
        <v>755</v>
      </c>
      <c r="F523" s="24" t="s">
        <v>10</v>
      </c>
      <c r="G523" s="9">
        <v>738000</v>
      </c>
      <c r="H523" s="9">
        <f t="shared" si="58"/>
        <v>140220</v>
      </c>
      <c r="I523" s="10">
        <f t="shared" si="59"/>
        <v>878220</v>
      </c>
    </row>
    <row r="524" spans="1:9" s="34" customFormat="1" ht="36" x14ac:dyDescent="0.25">
      <c r="A524" s="13">
        <v>16</v>
      </c>
      <c r="B524" s="16">
        <v>1196491052</v>
      </c>
      <c r="C524" s="24">
        <v>42294513</v>
      </c>
      <c r="D524" s="24" t="s">
        <v>756</v>
      </c>
      <c r="E524" s="25" t="s">
        <v>756</v>
      </c>
      <c r="F524" s="24" t="s">
        <v>10</v>
      </c>
      <c r="G524" s="9">
        <v>833000</v>
      </c>
      <c r="H524" s="9">
        <f t="shared" si="58"/>
        <v>158270</v>
      </c>
      <c r="I524" s="10">
        <f t="shared" si="59"/>
        <v>991270</v>
      </c>
    </row>
    <row r="525" spans="1:9" s="34" customFormat="1" ht="27" x14ac:dyDescent="0.25">
      <c r="A525" s="13">
        <v>17</v>
      </c>
      <c r="B525" s="16">
        <v>1196490521</v>
      </c>
      <c r="C525" s="24">
        <v>42295114</v>
      </c>
      <c r="D525" s="24" t="s">
        <v>757</v>
      </c>
      <c r="E525" s="25" t="s">
        <v>757</v>
      </c>
      <c r="F525" s="24" t="s">
        <v>10</v>
      </c>
      <c r="G525" s="9">
        <v>353000</v>
      </c>
      <c r="H525" s="9">
        <f t="shared" si="58"/>
        <v>67070</v>
      </c>
      <c r="I525" s="10">
        <f t="shared" si="59"/>
        <v>420070</v>
      </c>
    </row>
    <row r="526" spans="1:9" s="34" customFormat="1" ht="18" x14ac:dyDescent="0.25">
      <c r="A526" s="13">
        <v>18</v>
      </c>
      <c r="B526" s="16">
        <v>1196490929</v>
      </c>
      <c r="C526" s="24">
        <v>42294513</v>
      </c>
      <c r="D526" s="24" t="s">
        <v>758</v>
      </c>
      <c r="E526" s="25" t="s">
        <v>758</v>
      </c>
      <c r="F526" s="24" t="s">
        <v>10</v>
      </c>
      <c r="G526" s="9">
        <v>159000</v>
      </c>
      <c r="H526" s="9">
        <f t="shared" si="58"/>
        <v>30210</v>
      </c>
      <c r="I526" s="10">
        <f t="shared" si="59"/>
        <v>189210</v>
      </c>
    </row>
    <row r="527" spans="1:9" s="34" customFormat="1" ht="18" x14ac:dyDescent="0.25">
      <c r="A527" s="13">
        <v>19</v>
      </c>
      <c r="B527" s="16">
        <v>1196490039</v>
      </c>
      <c r="C527" s="24">
        <v>42294513</v>
      </c>
      <c r="D527" s="24" t="s">
        <v>759</v>
      </c>
      <c r="E527" s="25" t="s">
        <v>759</v>
      </c>
      <c r="F527" s="24" t="s">
        <v>10</v>
      </c>
      <c r="G527" s="9">
        <v>1113000</v>
      </c>
      <c r="H527" s="9">
        <f t="shared" si="58"/>
        <v>211470</v>
      </c>
      <c r="I527" s="10">
        <f t="shared" si="59"/>
        <v>1324470</v>
      </c>
    </row>
    <row r="528" spans="1:9" s="34" customFormat="1" ht="27" x14ac:dyDescent="0.25">
      <c r="A528" s="13">
        <v>20</v>
      </c>
      <c r="B528" s="16">
        <v>1196491651</v>
      </c>
      <c r="C528" s="24">
        <v>42294513</v>
      </c>
      <c r="D528" s="24" t="s">
        <v>760</v>
      </c>
      <c r="E528" s="25" t="s">
        <v>760</v>
      </c>
      <c r="F528" s="24" t="s">
        <v>10</v>
      </c>
      <c r="G528" s="9">
        <v>345000</v>
      </c>
      <c r="H528" s="9">
        <f t="shared" si="58"/>
        <v>65550</v>
      </c>
      <c r="I528" s="10">
        <f t="shared" si="59"/>
        <v>410550</v>
      </c>
    </row>
    <row r="529" spans="1:9" s="34" customFormat="1" ht="18" x14ac:dyDescent="0.25">
      <c r="A529" s="13">
        <v>21</v>
      </c>
      <c r="B529" s="16">
        <v>1196491653</v>
      </c>
      <c r="C529" s="24">
        <v>42294513</v>
      </c>
      <c r="D529" s="24" t="s">
        <v>761</v>
      </c>
      <c r="E529" s="25" t="s">
        <v>761</v>
      </c>
      <c r="F529" s="24" t="s">
        <v>10</v>
      </c>
      <c r="G529" s="9">
        <v>30000</v>
      </c>
      <c r="H529" s="9">
        <f t="shared" si="58"/>
        <v>5700</v>
      </c>
      <c r="I529" s="10">
        <f t="shared" si="59"/>
        <v>35700</v>
      </c>
    </row>
    <row r="530" spans="1:9" s="34" customFormat="1" ht="18" x14ac:dyDescent="0.25">
      <c r="A530" s="13">
        <v>22</v>
      </c>
      <c r="B530" s="16">
        <v>1196491654</v>
      </c>
      <c r="C530" s="24">
        <v>42294513</v>
      </c>
      <c r="D530" s="24" t="s">
        <v>762</v>
      </c>
      <c r="E530" s="25" t="s">
        <v>762</v>
      </c>
      <c r="F530" s="24" t="s">
        <v>10</v>
      </c>
      <c r="G530" s="9">
        <v>358000</v>
      </c>
      <c r="H530" s="9">
        <f t="shared" si="58"/>
        <v>68020</v>
      </c>
      <c r="I530" s="10">
        <f t="shared" si="59"/>
        <v>426020</v>
      </c>
    </row>
    <row r="531" spans="1:9" s="34" customFormat="1" ht="18" x14ac:dyDescent="0.25">
      <c r="A531" s="13">
        <v>23</v>
      </c>
      <c r="B531" s="16">
        <v>1196490108</v>
      </c>
      <c r="C531" s="24">
        <v>42294513</v>
      </c>
      <c r="D531" s="24" t="s">
        <v>763</v>
      </c>
      <c r="E531" s="25" t="s">
        <v>763</v>
      </c>
      <c r="F531" s="24" t="s">
        <v>10</v>
      </c>
      <c r="G531" s="9">
        <v>711000</v>
      </c>
      <c r="H531" s="9">
        <f t="shared" si="58"/>
        <v>135090</v>
      </c>
      <c r="I531" s="10">
        <f t="shared" si="59"/>
        <v>846090</v>
      </c>
    </row>
    <row r="532" spans="1:9" s="34" customFormat="1" ht="18" x14ac:dyDescent="0.25">
      <c r="A532" s="13">
        <v>24</v>
      </c>
      <c r="B532" s="16">
        <v>1196491655</v>
      </c>
      <c r="C532" s="24">
        <v>42294513</v>
      </c>
      <c r="D532" s="24" t="s">
        <v>764</v>
      </c>
      <c r="E532" s="25" t="s">
        <v>764</v>
      </c>
      <c r="F532" s="24" t="s">
        <v>10</v>
      </c>
      <c r="G532" s="9">
        <v>675000</v>
      </c>
      <c r="H532" s="9">
        <f t="shared" si="58"/>
        <v>128250</v>
      </c>
      <c r="I532" s="10">
        <f t="shared" si="59"/>
        <v>803250</v>
      </c>
    </row>
    <row r="533" spans="1:9" s="34" customFormat="1" x14ac:dyDescent="0.25">
      <c r="A533" s="13">
        <v>25</v>
      </c>
      <c r="B533" s="16">
        <v>1196491656</v>
      </c>
      <c r="C533" s="24">
        <v>42294513</v>
      </c>
      <c r="D533" s="24" t="s">
        <v>765</v>
      </c>
      <c r="E533" s="25" t="s">
        <v>765</v>
      </c>
      <c r="F533" s="24" t="s">
        <v>10</v>
      </c>
      <c r="G533" s="9">
        <v>95000</v>
      </c>
      <c r="H533" s="9">
        <f t="shared" si="58"/>
        <v>18050</v>
      </c>
      <c r="I533" s="10">
        <f t="shared" si="59"/>
        <v>113050</v>
      </c>
    </row>
    <row r="534" spans="1:9" s="34" customFormat="1" ht="36" x14ac:dyDescent="0.25">
      <c r="A534" s="13">
        <v>26</v>
      </c>
      <c r="B534" s="16">
        <v>1196490522</v>
      </c>
      <c r="C534" s="24">
        <v>42294513</v>
      </c>
      <c r="D534" s="24" t="s">
        <v>766</v>
      </c>
      <c r="E534" s="25" t="s">
        <v>766</v>
      </c>
      <c r="F534" s="24" t="s">
        <v>10</v>
      </c>
      <c r="G534" s="9">
        <v>325000</v>
      </c>
      <c r="H534" s="9">
        <f t="shared" si="58"/>
        <v>61750</v>
      </c>
      <c r="I534" s="10">
        <f t="shared" si="59"/>
        <v>386750</v>
      </c>
    </row>
    <row r="535" spans="1:9" s="34" customFormat="1" x14ac:dyDescent="0.25">
      <c r="A535" s="13">
        <v>27</v>
      </c>
      <c r="B535" s="16">
        <v>1196491270</v>
      </c>
      <c r="C535" s="24">
        <v>42294513</v>
      </c>
      <c r="D535" s="24" t="s">
        <v>767</v>
      </c>
      <c r="E535" s="25" t="s">
        <v>767</v>
      </c>
      <c r="F535" s="24" t="s">
        <v>13</v>
      </c>
      <c r="G535" s="9">
        <v>73000</v>
      </c>
      <c r="H535" s="9">
        <f t="shared" si="58"/>
        <v>13870</v>
      </c>
      <c r="I535" s="10">
        <f t="shared" si="59"/>
        <v>86870</v>
      </c>
    </row>
    <row r="536" spans="1:9" s="34" customFormat="1" ht="18" x14ac:dyDescent="0.25">
      <c r="A536" s="13">
        <v>28</v>
      </c>
      <c r="B536" s="16" t="s">
        <v>768</v>
      </c>
      <c r="C536" s="24">
        <v>42294513</v>
      </c>
      <c r="D536" s="24" t="s">
        <v>769</v>
      </c>
      <c r="E536" s="25" t="s">
        <v>770</v>
      </c>
      <c r="F536" s="24" t="s">
        <v>13</v>
      </c>
      <c r="G536" s="9">
        <v>519000</v>
      </c>
      <c r="H536" s="9">
        <f t="shared" si="58"/>
        <v>98610</v>
      </c>
      <c r="I536" s="10">
        <f t="shared" si="59"/>
        <v>617610</v>
      </c>
    </row>
    <row r="537" spans="1:9" s="34" customFormat="1" ht="18" x14ac:dyDescent="0.25">
      <c r="A537" s="13">
        <v>29</v>
      </c>
      <c r="B537" s="16" t="s">
        <v>768</v>
      </c>
      <c r="C537" s="24">
        <v>42294513</v>
      </c>
      <c r="D537" s="24" t="s">
        <v>771</v>
      </c>
      <c r="E537" s="25" t="s">
        <v>772</v>
      </c>
      <c r="F537" s="24" t="s">
        <v>13</v>
      </c>
      <c r="G537" s="9">
        <v>510000</v>
      </c>
      <c r="H537" s="9">
        <f t="shared" si="58"/>
        <v>96900</v>
      </c>
      <c r="I537" s="10">
        <f t="shared" si="59"/>
        <v>606900</v>
      </c>
    </row>
    <row r="538" spans="1:9" s="34" customFormat="1" ht="18" x14ac:dyDescent="0.25">
      <c r="A538" s="13">
        <v>30</v>
      </c>
      <c r="B538" s="16" t="s">
        <v>768</v>
      </c>
      <c r="C538" s="24">
        <v>42294513</v>
      </c>
      <c r="D538" s="24" t="s">
        <v>773</v>
      </c>
      <c r="E538" s="25" t="s">
        <v>773</v>
      </c>
      <c r="F538" s="24" t="s">
        <v>13</v>
      </c>
      <c r="G538" s="9">
        <v>159000</v>
      </c>
      <c r="H538" s="9">
        <f t="shared" si="58"/>
        <v>30210</v>
      </c>
      <c r="I538" s="10">
        <f t="shared" si="59"/>
        <v>189210</v>
      </c>
    </row>
    <row r="539" spans="1:9" s="34" customFormat="1" ht="27" x14ac:dyDescent="0.25">
      <c r="A539" s="13">
        <v>31</v>
      </c>
      <c r="B539" s="16" t="s">
        <v>768</v>
      </c>
      <c r="C539" s="24">
        <v>42294513</v>
      </c>
      <c r="D539" s="24" t="s">
        <v>774</v>
      </c>
      <c r="E539" s="25" t="s">
        <v>774</v>
      </c>
      <c r="F539" s="24" t="s">
        <v>13</v>
      </c>
      <c r="G539" s="9">
        <v>333000</v>
      </c>
      <c r="H539" s="9">
        <f t="shared" si="58"/>
        <v>63270</v>
      </c>
      <c r="I539" s="10">
        <f t="shared" si="59"/>
        <v>396270</v>
      </c>
    </row>
    <row r="540" spans="1:9" s="34" customFormat="1" ht="18" x14ac:dyDescent="0.25">
      <c r="A540" s="11">
        <v>32</v>
      </c>
      <c r="B540" s="12" t="s">
        <v>768</v>
      </c>
      <c r="C540" s="12">
        <v>42294513</v>
      </c>
      <c r="D540" s="12" t="s">
        <v>925</v>
      </c>
      <c r="E540" s="15" t="s">
        <v>926</v>
      </c>
      <c r="F540" s="12" t="s">
        <v>10</v>
      </c>
      <c r="G540" s="52">
        <v>378000</v>
      </c>
      <c r="H540" s="52">
        <f t="shared" ref="H540:H541" si="60">ROUND(G540*0.19,0)</f>
        <v>71820</v>
      </c>
      <c r="I540" s="10">
        <f t="shared" si="59"/>
        <v>449820</v>
      </c>
    </row>
    <row r="541" spans="1:9" s="34" customFormat="1" ht="18" x14ac:dyDescent="0.25">
      <c r="A541" s="11">
        <v>33</v>
      </c>
      <c r="B541" s="12" t="s">
        <v>768</v>
      </c>
      <c r="C541" s="12">
        <v>42294513</v>
      </c>
      <c r="D541" s="12" t="s">
        <v>1142</v>
      </c>
      <c r="E541" s="15" t="s">
        <v>926</v>
      </c>
      <c r="F541" s="12" t="s">
        <v>10</v>
      </c>
      <c r="G541" s="52">
        <v>333000</v>
      </c>
      <c r="H541" s="52">
        <f t="shared" si="60"/>
        <v>63270</v>
      </c>
      <c r="I541" s="10">
        <f t="shared" si="59"/>
        <v>396270</v>
      </c>
    </row>
    <row r="542" spans="1:9" s="34" customFormat="1" x14ac:dyDescent="0.25">
      <c r="A542" s="77" t="s">
        <v>1019</v>
      </c>
      <c r="B542" s="11"/>
      <c r="C542" s="11"/>
      <c r="D542" s="8"/>
      <c r="E542" s="8"/>
      <c r="F542" s="8"/>
      <c r="G542" s="78"/>
      <c r="H542" s="78"/>
      <c r="I542" s="79">
        <f>SUM(I509:I541)</f>
        <v>14469210</v>
      </c>
    </row>
    <row r="543" spans="1:9" s="34" customFormat="1" ht="12.75" customHeight="1" x14ac:dyDescent="0.25">
      <c r="A543" s="40" t="s">
        <v>930</v>
      </c>
      <c r="B543" s="114" t="s">
        <v>775</v>
      </c>
      <c r="C543" s="114"/>
      <c r="D543" s="114"/>
      <c r="E543" s="114"/>
      <c r="F543" s="69" t="s">
        <v>740</v>
      </c>
      <c r="G543" s="115" t="s">
        <v>1</v>
      </c>
      <c r="H543" s="115"/>
      <c r="I543" s="115"/>
    </row>
    <row r="544" spans="1:9" s="34" customFormat="1" ht="23.25" customHeight="1" x14ac:dyDescent="0.25">
      <c r="A544" s="3" t="s">
        <v>2</v>
      </c>
      <c r="B544" s="3" t="s">
        <v>3</v>
      </c>
      <c r="C544" s="4" t="s">
        <v>824</v>
      </c>
      <c r="D544" s="4" t="s">
        <v>4</v>
      </c>
      <c r="E544" s="4" t="s">
        <v>148</v>
      </c>
      <c r="F544" s="4" t="s">
        <v>6</v>
      </c>
      <c r="G544" s="5" t="s">
        <v>7</v>
      </c>
      <c r="H544" s="5" t="s">
        <v>8</v>
      </c>
      <c r="I544" s="5" t="s">
        <v>9</v>
      </c>
    </row>
    <row r="545" spans="1:9" s="34" customFormat="1" ht="18" x14ac:dyDescent="0.25">
      <c r="A545" s="13">
        <v>1</v>
      </c>
      <c r="B545" s="76">
        <v>1196420018</v>
      </c>
      <c r="C545" s="24">
        <v>42294500</v>
      </c>
      <c r="D545" s="25" t="s">
        <v>929</v>
      </c>
      <c r="E545" s="25" t="s">
        <v>929</v>
      </c>
      <c r="F545" s="24" t="s">
        <v>10</v>
      </c>
      <c r="G545" s="9">
        <v>265000</v>
      </c>
      <c r="H545" s="9">
        <v>0</v>
      </c>
      <c r="I545" s="10">
        <f>+G545+H545</f>
        <v>265000</v>
      </c>
    </row>
    <row r="546" spans="1:9" s="34" customFormat="1" x14ac:dyDescent="0.25">
      <c r="A546" s="61" t="s">
        <v>1020</v>
      </c>
      <c r="B546" s="13"/>
      <c r="C546" s="13"/>
      <c r="D546" s="27"/>
      <c r="E546" s="27"/>
      <c r="F546" s="27"/>
      <c r="G546" s="65"/>
      <c r="H546" s="65"/>
      <c r="I546" s="66">
        <f>SUM(I545)</f>
        <v>265000</v>
      </c>
    </row>
    <row r="547" spans="1:9" s="34" customFormat="1" ht="18" customHeight="1" x14ac:dyDescent="0.25">
      <c r="A547" s="40" t="s">
        <v>934</v>
      </c>
      <c r="B547" s="114" t="s">
        <v>776</v>
      </c>
      <c r="C547" s="114"/>
      <c r="D547" s="114"/>
      <c r="E547" s="114"/>
      <c r="F547" s="69" t="s">
        <v>740</v>
      </c>
      <c r="G547" s="115" t="s">
        <v>1</v>
      </c>
      <c r="H547" s="115"/>
      <c r="I547" s="115"/>
    </row>
    <row r="548" spans="1:9" s="34" customFormat="1" ht="27" x14ac:dyDescent="0.25">
      <c r="A548" s="3" t="s">
        <v>2</v>
      </c>
      <c r="B548" s="3" t="s">
        <v>3</v>
      </c>
      <c r="C548" s="4" t="s">
        <v>824</v>
      </c>
      <c r="D548" s="4" t="s">
        <v>4</v>
      </c>
      <c r="E548" s="4" t="s">
        <v>148</v>
      </c>
      <c r="F548" s="4" t="s">
        <v>6</v>
      </c>
      <c r="G548" s="5" t="s">
        <v>7</v>
      </c>
      <c r="H548" s="5" t="s">
        <v>8</v>
      </c>
      <c r="I548" s="5" t="s">
        <v>9</v>
      </c>
    </row>
    <row r="549" spans="1:9" s="34" customFormat="1" ht="36" x14ac:dyDescent="0.25">
      <c r="A549" s="13">
        <v>1</v>
      </c>
      <c r="B549" s="76">
        <v>1196490546</v>
      </c>
      <c r="C549" s="24">
        <v>42294517</v>
      </c>
      <c r="D549" s="25" t="s">
        <v>931</v>
      </c>
      <c r="E549" s="25" t="s">
        <v>931</v>
      </c>
      <c r="F549" s="24" t="s">
        <v>10</v>
      </c>
      <c r="G549" s="9">
        <v>630000</v>
      </c>
      <c r="H549" s="9">
        <v>0</v>
      </c>
      <c r="I549" s="10">
        <f t="shared" ref="I549:I551" si="61">+G549+H549</f>
        <v>630000</v>
      </c>
    </row>
    <row r="550" spans="1:9" s="34" customFormat="1" ht="18" x14ac:dyDescent="0.25">
      <c r="A550" s="13">
        <v>2</v>
      </c>
      <c r="B550" s="41">
        <v>1196490198</v>
      </c>
      <c r="C550" s="24">
        <v>4229451</v>
      </c>
      <c r="D550" s="25" t="s">
        <v>932</v>
      </c>
      <c r="E550" s="25" t="s">
        <v>932</v>
      </c>
      <c r="F550" s="24" t="s">
        <v>10</v>
      </c>
      <c r="G550" s="9">
        <v>40000</v>
      </c>
      <c r="H550" s="9">
        <v>0</v>
      </c>
      <c r="I550" s="10">
        <f t="shared" si="61"/>
        <v>40000</v>
      </c>
    </row>
    <row r="551" spans="1:9" s="34" customFormat="1" ht="18" x14ac:dyDescent="0.25">
      <c r="A551" s="13">
        <v>3</v>
      </c>
      <c r="B551" s="76">
        <v>1196490800</v>
      </c>
      <c r="C551" s="24">
        <v>42295505</v>
      </c>
      <c r="D551" s="25" t="s">
        <v>933</v>
      </c>
      <c r="E551" s="25" t="s">
        <v>933</v>
      </c>
      <c r="F551" s="24" t="s">
        <v>13</v>
      </c>
      <c r="G551" s="31">
        <v>1730000</v>
      </c>
      <c r="H551" s="9">
        <v>0</v>
      </c>
      <c r="I551" s="10">
        <f t="shared" si="61"/>
        <v>1730000</v>
      </c>
    </row>
    <row r="552" spans="1:9" s="34" customFormat="1" x14ac:dyDescent="0.25">
      <c r="A552" s="61" t="s">
        <v>1021</v>
      </c>
      <c r="B552" s="13"/>
      <c r="C552" s="13"/>
      <c r="D552" s="27"/>
      <c r="E552" s="27"/>
      <c r="F552" s="27"/>
      <c r="G552" s="65"/>
      <c r="H552" s="65"/>
      <c r="I552" s="66">
        <f>SUM(I549:I551)</f>
        <v>2400000</v>
      </c>
    </row>
    <row r="553" spans="1:9" s="34" customFormat="1" ht="12.75" customHeight="1" x14ac:dyDescent="0.25">
      <c r="A553" s="40" t="s">
        <v>339</v>
      </c>
      <c r="B553" s="114" t="s">
        <v>777</v>
      </c>
      <c r="C553" s="114"/>
      <c r="D553" s="114"/>
      <c r="E553" s="114"/>
      <c r="F553" s="69" t="s">
        <v>173</v>
      </c>
      <c r="G553" s="115" t="s">
        <v>1</v>
      </c>
      <c r="H553" s="115"/>
      <c r="I553" s="115"/>
    </row>
    <row r="554" spans="1:9" s="34" customFormat="1" ht="27" x14ac:dyDescent="0.25">
      <c r="A554" s="3" t="s">
        <v>2</v>
      </c>
      <c r="B554" s="3" t="s">
        <v>3</v>
      </c>
      <c r="C554" s="4" t="s">
        <v>824</v>
      </c>
      <c r="D554" s="4" t="s">
        <v>4</v>
      </c>
      <c r="E554" s="4" t="s">
        <v>148</v>
      </c>
      <c r="F554" s="4" t="s">
        <v>6</v>
      </c>
      <c r="G554" s="5" t="s">
        <v>7</v>
      </c>
      <c r="H554" s="5" t="s">
        <v>8</v>
      </c>
      <c r="I554" s="5" t="s">
        <v>9</v>
      </c>
    </row>
    <row r="555" spans="1:9" s="34" customFormat="1" ht="18" x14ac:dyDescent="0.25">
      <c r="A555" s="13">
        <v>1</v>
      </c>
      <c r="B555" s="13">
        <v>1186220240</v>
      </c>
      <c r="C555" s="16" t="s">
        <v>869</v>
      </c>
      <c r="D555" s="28" t="s">
        <v>777</v>
      </c>
      <c r="E555" s="28" t="s">
        <v>778</v>
      </c>
      <c r="F555" s="16" t="s">
        <v>10</v>
      </c>
      <c r="G555" s="9">
        <v>642950</v>
      </c>
      <c r="H555" s="9">
        <v>0</v>
      </c>
      <c r="I555" s="10">
        <f>+G555+H555</f>
        <v>642950</v>
      </c>
    </row>
    <row r="556" spans="1:9" s="34" customFormat="1" x14ac:dyDescent="0.25">
      <c r="A556" s="61" t="s">
        <v>822</v>
      </c>
      <c r="B556" s="13"/>
      <c r="C556" s="13"/>
      <c r="D556" s="27"/>
      <c r="E556" s="27"/>
      <c r="F556" s="27"/>
      <c r="G556" s="65"/>
      <c r="H556" s="65"/>
      <c r="I556" s="66">
        <f>SUM(I555)</f>
        <v>642950</v>
      </c>
    </row>
    <row r="557" spans="1:9" s="34" customFormat="1" ht="12.75" customHeight="1" x14ac:dyDescent="0.25">
      <c r="A557" s="40" t="s">
        <v>340</v>
      </c>
      <c r="B557" s="114" t="s">
        <v>779</v>
      </c>
      <c r="C557" s="114"/>
      <c r="D557" s="114"/>
      <c r="E557" s="114"/>
      <c r="F557" s="69" t="s">
        <v>821</v>
      </c>
      <c r="G557" s="115" t="s">
        <v>1</v>
      </c>
      <c r="H557" s="115"/>
      <c r="I557" s="115"/>
    </row>
    <row r="558" spans="1:9" s="34" customFormat="1" ht="27" x14ac:dyDescent="0.25">
      <c r="A558" s="3" t="s">
        <v>2</v>
      </c>
      <c r="B558" s="3" t="s">
        <v>3</v>
      </c>
      <c r="C558" s="4" t="s">
        <v>824</v>
      </c>
      <c r="D558" s="4" t="s">
        <v>4</v>
      </c>
      <c r="E558" s="4" t="s">
        <v>148</v>
      </c>
      <c r="F558" s="4" t="s">
        <v>6</v>
      </c>
      <c r="G558" s="5" t="s">
        <v>7</v>
      </c>
      <c r="H558" s="5" t="s">
        <v>8</v>
      </c>
      <c r="I558" s="5" t="s">
        <v>9</v>
      </c>
    </row>
    <row r="559" spans="1:9" s="34" customFormat="1" ht="36" x14ac:dyDescent="0.25">
      <c r="A559" s="13">
        <v>1</v>
      </c>
      <c r="B559" s="16" t="s">
        <v>327</v>
      </c>
      <c r="C559" s="16">
        <v>42294954</v>
      </c>
      <c r="D559" s="18" t="s">
        <v>780</v>
      </c>
      <c r="E559" s="18" t="s">
        <v>781</v>
      </c>
      <c r="F559" s="12" t="s">
        <v>10</v>
      </c>
      <c r="G559" s="9">
        <v>1432431</v>
      </c>
      <c r="H559" s="9">
        <f t="shared" ref="H559" si="62">ROUND(G559*0.19,0)</f>
        <v>272162</v>
      </c>
      <c r="I559" s="10">
        <f t="shared" ref="I559" si="63">+G559+H559</f>
        <v>1704593</v>
      </c>
    </row>
    <row r="560" spans="1:9" s="34" customFormat="1" ht="27" x14ac:dyDescent="0.25">
      <c r="A560" s="13">
        <v>2</v>
      </c>
      <c r="B560" s="16" t="s">
        <v>327</v>
      </c>
      <c r="C560" s="16">
        <v>42294954</v>
      </c>
      <c r="D560" s="25" t="s">
        <v>782</v>
      </c>
      <c r="E560" s="25" t="s">
        <v>782</v>
      </c>
      <c r="F560" s="24" t="s">
        <v>10</v>
      </c>
      <c r="G560" s="9">
        <v>1432431</v>
      </c>
      <c r="H560" s="9">
        <f>ROUND(G560*0.19,0)</f>
        <v>272162</v>
      </c>
      <c r="I560" s="10">
        <f>+G560+H560</f>
        <v>1704593</v>
      </c>
    </row>
    <row r="561" spans="1:9" s="34" customFormat="1" ht="12.75" customHeight="1" x14ac:dyDescent="0.25">
      <c r="A561" s="61" t="s">
        <v>1022</v>
      </c>
      <c r="B561" s="13"/>
      <c r="C561" s="13"/>
      <c r="D561" s="27"/>
      <c r="E561" s="27"/>
      <c r="F561" s="27"/>
      <c r="G561" s="65"/>
      <c r="H561" s="65"/>
      <c r="I561" s="66">
        <f>SUM(I559:I560)</f>
        <v>3409186</v>
      </c>
    </row>
    <row r="562" spans="1:9" s="2" customFormat="1" ht="12.75" customHeight="1" x14ac:dyDescent="0.25">
      <c r="A562" s="20" t="s">
        <v>1143</v>
      </c>
      <c r="B562" s="114" t="s">
        <v>1144</v>
      </c>
      <c r="C562" s="114"/>
      <c r="D562" s="114"/>
      <c r="E562" s="114"/>
      <c r="F562" s="113" t="s">
        <v>35</v>
      </c>
      <c r="G562" s="115" t="s">
        <v>1</v>
      </c>
      <c r="H562" s="115"/>
      <c r="I562" s="115"/>
    </row>
    <row r="563" spans="1:9" s="2" customFormat="1" ht="27" x14ac:dyDescent="0.25">
      <c r="A563" s="3" t="s">
        <v>2</v>
      </c>
      <c r="B563" s="3" t="s">
        <v>3</v>
      </c>
      <c r="C563" s="3" t="s">
        <v>824</v>
      </c>
      <c r="D563" s="4" t="s">
        <v>4</v>
      </c>
      <c r="E563" s="4" t="s">
        <v>5</v>
      </c>
      <c r="F563" s="4" t="s">
        <v>6</v>
      </c>
      <c r="G563" s="5" t="s">
        <v>7</v>
      </c>
      <c r="H563" s="5" t="s">
        <v>8</v>
      </c>
      <c r="I563" s="5" t="s">
        <v>9</v>
      </c>
    </row>
    <row r="564" spans="1:9" s="2" customFormat="1" ht="36" x14ac:dyDescent="0.25">
      <c r="A564" s="13">
        <v>1</v>
      </c>
      <c r="B564" s="11">
        <v>1196420015</v>
      </c>
      <c r="C564" s="11" t="s">
        <v>826</v>
      </c>
      <c r="D564" s="17" t="s">
        <v>36</v>
      </c>
      <c r="E564" s="18" t="s">
        <v>37</v>
      </c>
      <c r="F564" s="8" t="s">
        <v>10</v>
      </c>
      <c r="G564" s="9">
        <v>2513272.1</v>
      </c>
      <c r="H564" s="9">
        <v>0</v>
      </c>
      <c r="I564" s="10">
        <f>+G564+H564</f>
        <v>2513272.1</v>
      </c>
    </row>
    <row r="565" spans="1:9" s="2" customFormat="1" ht="36" x14ac:dyDescent="0.25">
      <c r="A565" s="13">
        <v>2</v>
      </c>
      <c r="B565" s="11">
        <v>1196420177</v>
      </c>
      <c r="C565" s="11" t="s">
        <v>827</v>
      </c>
      <c r="D565" s="17" t="s">
        <v>38</v>
      </c>
      <c r="E565" s="18" t="s">
        <v>39</v>
      </c>
      <c r="F565" s="8" t="s">
        <v>10</v>
      </c>
      <c r="G565" s="9">
        <v>2513272.1</v>
      </c>
      <c r="H565" s="9">
        <v>0</v>
      </c>
      <c r="I565" s="10">
        <f t="shared" ref="I565:I567" si="64">+G565+H565</f>
        <v>2513272.1</v>
      </c>
    </row>
    <row r="566" spans="1:9" s="2" customFormat="1" ht="36" x14ac:dyDescent="0.25">
      <c r="A566" s="13">
        <v>3</v>
      </c>
      <c r="B566" s="11">
        <v>1196420178</v>
      </c>
      <c r="C566" s="11" t="s">
        <v>828</v>
      </c>
      <c r="D566" s="17" t="s">
        <v>40</v>
      </c>
      <c r="E566" s="18" t="s">
        <v>41</v>
      </c>
      <c r="F566" s="8" t="s">
        <v>10</v>
      </c>
      <c r="G566" s="9">
        <v>2513272.1</v>
      </c>
      <c r="H566" s="9">
        <v>0</v>
      </c>
      <c r="I566" s="10">
        <f t="shared" si="64"/>
        <v>2513272.1</v>
      </c>
    </row>
    <row r="567" spans="1:9" s="2" customFormat="1" ht="36" x14ac:dyDescent="0.25">
      <c r="A567" s="13">
        <v>4</v>
      </c>
      <c r="B567" s="11">
        <v>1196420179</v>
      </c>
      <c r="C567" s="11" t="s">
        <v>829</v>
      </c>
      <c r="D567" s="17" t="s">
        <v>42</v>
      </c>
      <c r="E567" s="18" t="s">
        <v>43</v>
      </c>
      <c r="F567" s="8" t="s">
        <v>10</v>
      </c>
      <c r="G567" s="9">
        <v>2513272.1</v>
      </c>
      <c r="H567" s="9">
        <v>0</v>
      </c>
      <c r="I567" s="10">
        <f t="shared" si="64"/>
        <v>2513272.1</v>
      </c>
    </row>
    <row r="568" spans="1:9" s="2" customFormat="1" ht="45" x14ac:dyDescent="0.25">
      <c r="A568" s="13">
        <v>5</v>
      </c>
      <c r="B568" s="16" t="s">
        <v>51</v>
      </c>
      <c r="C568" s="16" t="s">
        <v>855</v>
      </c>
      <c r="D568" s="17" t="s">
        <v>92</v>
      </c>
      <c r="E568" s="18" t="s">
        <v>93</v>
      </c>
      <c r="F568" s="8" t="s">
        <v>10</v>
      </c>
      <c r="G568" s="9">
        <v>2513272.1</v>
      </c>
      <c r="H568" s="9">
        <v>0</v>
      </c>
      <c r="I568" s="10">
        <f>+G568+H568</f>
        <v>2513272.1</v>
      </c>
    </row>
    <row r="569" spans="1:9" s="2" customFormat="1" ht="45" x14ac:dyDescent="0.25">
      <c r="A569" s="13">
        <v>6</v>
      </c>
      <c r="B569" s="16" t="s">
        <v>51</v>
      </c>
      <c r="C569" s="16" t="s">
        <v>856</v>
      </c>
      <c r="D569" s="17" t="s">
        <v>94</v>
      </c>
      <c r="E569" s="18" t="s">
        <v>95</v>
      </c>
      <c r="F569" s="8" t="s">
        <v>10</v>
      </c>
      <c r="G569" s="9">
        <v>2513272.1</v>
      </c>
      <c r="H569" s="9">
        <v>0</v>
      </c>
      <c r="I569" s="10">
        <f>+G569+H569</f>
        <v>2513272.1</v>
      </c>
    </row>
    <row r="570" spans="1:9" s="2" customFormat="1" ht="45" x14ac:dyDescent="0.25">
      <c r="A570" s="13">
        <v>7</v>
      </c>
      <c r="B570" s="16" t="s">
        <v>51</v>
      </c>
      <c r="C570" s="16" t="s">
        <v>857</v>
      </c>
      <c r="D570" s="17" t="s">
        <v>96</v>
      </c>
      <c r="E570" s="18" t="s">
        <v>97</v>
      </c>
      <c r="F570" s="8" t="s">
        <v>10</v>
      </c>
      <c r="G570" s="9">
        <v>2513272.1</v>
      </c>
      <c r="H570" s="9">
        <v>0</v>
      </c>
      <c r="I570" s="10">
        <f>+G570+H570</f>
        <v>2513272.1</v>
      </c>
    </row>
    <row r="571" spans="1:9" s="2" customFormat="1" ht="45" x14ac:dyDescent="0.25">
      <c r="A571" s="13">
        <v>8</v>
      </c>
      <c r="B571" s="16" t="s">
        <v>51</v>
      </c>
      <c r="C571" s="16" t="s">
        <v>858</v>
      </c>
      <c r="D571" s="17" t="s">
        <v>98</v>
      </c>
      <c r="E571" s="18" t="s">
        <v>99</v>
      </c>
      <c r="F571" s="8" t="s">
        <v>10</v>
      </c>
      <c r="G571" s="9">
        <v>2513272.1</v>
      </c>
      <c r="H571" s="9">
        <v>0</v>
      </c>
      <c r="I571" s="10">
        <f>+G571+H571</f>
        <v>2513272.1</v>
      </c>
    </row>
    <row r="572" spans="1:9" s="2" customFormat="1" ht="54" x14ac:dyDescent="0.25">
      <c r="A572" s="13">
        <v>9</v>
      </c>
      <c r="B572" s="16" t="s">
        <v>51</v>
      </c>
      <c r="C572" s="16" t="s">
        <v>859</v>
      </c>
      <c r="D572" s="17" t="s">
        <v>100</v>
      </c>
      <c r="E572" s="18" t="s">
        <v>101</v>
      </c>
      <c r="F572" s="8" t="s">
        <v>10</v>
      </c>
      <c r="G572" s="9">
        <v>2513272.1</v>
      </c>
      <c r="H572" s="9">
        <v>0</v>
      </c>
      <c r="I572" s="10">
        <f>+G572+H572</f>
        <v>2513272.1</v>
      </c>
    </row>
    <row r="573" spans="1:9" s="2" customFormat="1" ht="45" x14ac:dyDescent="0.25">
      <c r="A573" s="13">
        <v>10</v>
      </c>
      <c r="B573" s="16" t="s">
        <v>51</v>
      </c>
      <c r="C573" s="16" t="s">
        <v>860</v>
      </c>
      <c r="D573" s="17" t="s">
        <v>102</v>
      </c>
      <c r="E573" s="18" t="s">
        <v>103</v>
      </c>
      <c r="F573" s="8" t="s">
        <v>10</v>
      </c>
      <c r="G573" s="9">
        <v>2513272.1</v>
      </c>
      <c r="H573" s="9">
        <v>0</v>
      </c>
      <c r="I573" s="10">
        <f>+G573+H573</f>
        <v>2513272.1</v>
      </c>
    </row>
    <row r="574" spans="1:9" s="2" customFormat="1" ht="54" x14ac:dyDescent="0.25">
      <c r="A574" s="13">
        <v>11</v>
      </c>
      <c r="B574" s="16" t="s">
        <v>51</v>
      </c>
      <c r="C574" s="16" t="s">
        <v>861</v>
      </c>
      <c r="D574" s="17" t="s">
        <v>104</v>
      </c>
      <c r="E574" s="18" t="s">
        <v>105</v>
      </c>
      <c r="F574" s="8" t="s">
        <v>10</v>
      </c>
      <c r="G574" s="9">
        <v>2513272.1</v>
      </c>
      <c r="H574" s="9">
        <v>0</v>
      </c>
      <c r="I574" s="10">
        <f>+G574+H574</f>
        <v>2513272.1</v>
      </c>
    </row>
    <row r="575" spans="1:9" ht="45" x14ac:dyDescent="0.25">
      <c r="A575" s="13">
        <v>12</v>
      </c>
      <c r="B575" s="16" t="s">
        <v>51</v>
      </c>
      <c r="C575" s="16" t="s">
        <v>862</v>
      </c>
      <c r="D575" s="17" t="s">
        <v>106</v>
      </c>
      <c r="E575" s="18" t="s">
        <v>107</v>
      </c>
      <c r="F575" s="8" t="s">
        <v>10</v>
      </c>
      <c r="G575" s="9">
        <v>2513272.1</v>
      </c>
      <c r="H575" s="9">
        <v>0</v>
      </c>
      <c r="I575" s="10">
        <f>+G575+H575</f>
        <v>2513272.1</v>
      </c>
    </row>
    <row r="576" spans="1:9" s="2" customFormat="1" ht="81" x14ac:dyDescent="0.25">
      <c r="A576" s="13">
        <v>13</v>
      </c>
      <c r="B576" s="16" t="s">
        <v>51</v>
      </c>
      <c r="C576" s="16" t="s">
        <v>863</v>
      </c>
      <c r="D576" s="17" t="s">
        <v>108</v>
      </c>
      <c r="E576" s="18" t="s">
        <v>109</v>
      </c>
      <c r="F576" s="8" t="s">
        <v>10</v>
      </c>
      <c r="G576" s="9">
        <v>2513272.1</v>
      </c>
      <c r="H576" s="9">
        <v>0</v>
      </c>
      <c r="I576" s="10">
        <f>+G576+H576</f>
        <v>2513272.1</v>
      </c>
    </row>
    <row r="577" spans="1:9" s="34" customFormat="1" ht="15.75" customHeight="1" x14ac:dyDescent="0.25">
      <c r="A577" s="61" t="s">
        <v>1146</v>
      </c>
      <c r="B577" s="13"/>
      <c r="C577" s="13"/>
      <c r="D577" s="27"/>
      <c r="E577" s="27"/>
      <c r="F577" s="27"/>
      <c r="G577" s="65"/>
      <c r="H577" s="65"/>
      <c r="I577" s="66">
        <f>SUM(I564:I576)</f>
        <v>32672537.300000008</v>
      </c>
    </row>
    <row r="578" spans="1:9" ht="13.5" customHeight="1" x14ac:dyDescent="0.25"/>
  </sheetData>
  <mergeCells count="112">
    <mergeCell ref="B562:E562"/>
    <mergeCell ref="G562:I562"/>
    <mergeCell ref="B553:E553"/>
    <mergeCell ref="G553:I553"/>
    <mergeCell ref="B557:E557"/>
    <mergeCell ref="G557:I557"/>
    <mergeCell ref="B489:E489"/>
    <mergeCell ref="G489:I489"/>
    <mergeCell ref="B494:E494"/>
    <mergeCell ref="G494:I494"/>
    <mergeCell ref="B502:E502"/>
    <mergeCell ref="G502:I502"/>
    <mergeCell ref="B507:E507"/>
    <mergeCell ref="G507:I507"/>
    <mergeCell ref="B543:E543"/>
    <mergeCell ref="G543:I543"/>
    <mergeCell ref="B547:E547"/>
    <mergeCell ref="G547:I547"/>
    <mergeCell ref="B466:E466"/>
    <mergeCell ref="G466:I466"/>
    <mergeCell ref="B480:E480"/>
    <mergeCell ref="G480:I480"/>
    <mergeCell ref="B485:E485"/>
    <mergeCell ref="G485:I485"/>
    <mergeCell ref="B471:E471"/>
    <mergeCell ref="G471:I471"/>
    <mergeCell ref="B448:E448"/>
    <mergeCell ref="G448:I448"/>
    <mergeCell ref="B452:E452"/>
    <mergeCell ref="G452:I452"/>
    <mergeCell ref="B462:E462"/>
    <mergeCell ref="G462:I462"/>
    <mergeCell ref="B426:E426"/>
    <mergeCell ref="G426:I426"/>
    <mergeCell ref="B417:E417"/>
    <mergeCell ref="G417:I417"/>
    <mergeCell ref="B422:E422"/>
    <mergeCell ref="G422:I422"/>
    <mergeCell ref="B440:E440"/>
    <mergeCell ref="G440:I440"/>
    <mergeCell ref="B409:E409"/>
    <mergeCell ref="G409:I409"/>
    <mergeCell ref="B352:E352"/>
    <mergeCell ref="G352:I352"/>
    <mergeCell ref="B356:E356"/>
    <mergeCell ref="G356:I356"/>
    <mergeCell ref="B327:E327"/>
    <mergeCell ref="G327:I327"/>
    <mergeCell ref="B343:E343"/>
    <mergeCell ref="G343:I343"/>
    <mergeCell ref="B233:E233"/>
    <mergeCell ref="G233:I233"/>
    <mergeCell ref="B239:E239"/>
    <mergeCell ref="G239:I239"/>
    <mergeCell ref="B260:E260"/>
    <mergeCell ref="G260:I260"/>
    <mergeCell ref="B310:E310"/>
    <mergeCell ref="G310:I310"/>
    <mergeCell ref="B319:E319"/>
    <mergeCell ref="G319:I319"/>
    <mergeCell ref="B306:E306"/>
    <mergeCell ref="G306:I306"/>
    <mergeCell ref="B220:E220"/>
    <mergeCell ref="G220:I220"/>
    <mergeCell ref="B251:E251"/>
    <mergeCell ref="G251:I251"/>
    <mergeCell ref="B225:E225"/>
    <mergeCell ref="G225:I225"/>
    <mergeCell ref="B214:E214"/>
    <mergeCell ref="G214:I214"/>
    <mergeCell ref="B173:E173"/>
    <mergeCell ref="G173:I173"/>
    <mergeCell ref="B195:E195"/>
    <mergeCell ref="G195:I195"/>
    <mergeCell ref="B209:E209"/>
    <mergeCell ref="G209:I209"/>
    <mergeCell ref="B203:E203"/>
    <mergeCell ref="G203:I203"/>
    <mergeCell ref="B177:E177"/>
    <mergeCell ref="G177:I177"/>
    <mergeCell ref="B86:E86"/>
    <mergeCell ref="G86:I86"/>
    <mergeCell ref="B138:E138"/>
    <mergeCell ref="G138:I138"/>
    <mergeCell ref="B158:E158"/>
    <mergeCell ref="G158:I158"/>
    <mergeCell ref="B91:E91"/>
    <mergeCell ref="G91:I91"/>
    <mergeCell ref="B120:E120"/>
    <mergeCell ref="G120:I120"/>
    <mergeCell ref="B1:E1"/>
    <mergeCell ref="G1:I1"/>
    <mergeCell ref="B50:E50"/>
    <mergeCell ref="G50:I50"/>
    <mergeCell ref="B63:E63"/>
    <mergeCell ref="G63:I63"/>
    <mergeCell ref="B81:E81"/>
    <mergeCell ref="G81:I81"/>
    <mergeCell ref="B74:E74"/>
    <mergeCell ref="G74:I74"/>
    <mergeCell ref="B30:E30"/>
    <mergeCell ref="G30:I30"/>
    <mergeCell ref="B57:E57"/>
    <mergeCell ref="G57:I57"/>
    <mergeCell ref="B42:E42"/>
    <mergeCell ref="G42:I42"/>
    <mergeCell ref="B46:E46"/>
    <mergeCell ref="G46:I46"/>
    <mergeCell ref="B6:E6"/>
    <mergeCell ref="G6:I6"/>
    <mergeCell ref="B37:E37"/>
    <mergeCell ref="G37:I37"/>
  </mergeCells>
  <conditionalFormatting sqref="D402:E407">
    <cfRule type="expression" dxfId="2" priority="7">
      <formula>#REF!="G"</formula>
    </cfRule>
    <cfRule type="expression" dxfId="1" priority="8">
      <formula>#REF!="R"</formula>
    </cfRule>
    <cfRule type="expression" dxfId="0" priority="9">
      <formula>#REF!="Y"</formula>
    </cfRule>
  </conditionalFormatting>
  <dataValidations count="2">
    <dataValidation type="whole" allowBlank="1" showInputMessage="1" showErrorMessage="1" promptTitle="Código Interno" prompt="Ingrese Código Interno del Bien y/o Servicio a Adquirir (validado previamente con la Unidad de Compras (Almacenes N°1, N°6 según sea el caso)." sqref="B419:B420 B474:B475">
      <formula1>1</formula1>
      <formula2>1000000000000000</formula2>
    </dataValidation>
    <dataValidation type="whole" allowBlank="1" showInputMessage="1" showErrorMessage="1" promptTitle="Código UNSPSC" prompt="Ingrese Código del  Bien y/o Servicio a Adquirir, previamente validado en el catálogo de Bienes del SECOP II. (Si es una adquisición recurrente validar información del último proceso adelantado)" sqref="C473:C475 C482:C483 C487">
      <formula1>1</formula1>
      <formula2>100000000000</formula2>
    </dataValidation>
  </dataValidations>
  <pageMargins left="0.7" right="0.7" top="0.75" bottom="0.75" header="0.3" footer="0.3"/>
  <pageSetup paperSize="14" orientation="landscape" r:id="rId1"/>
  <drawing r:id="rId2"/>
  <legacyDrawing r:id="rId3"/>
  <oleObjects>
    <mc:AlternateContent xmlns:mc="http://schemas.openxmlformats.org/markup-compatibility/2006">
      <mc:Choice Requires="x14">
        <oleObject progId="PBrush" shapeId="4097" r:id="rId4">
          <objectPr defaultSize="0" autoPict="0" r:id="rId5">
            <anchor moveWithCells="1" sizeWithCells="1">
              <from>
                <xdr:col>0</xdr:col>
                <xdr:colOff>0</xdr:colOff>
                <xdr:row>0</xdr:row>
                <xdr:rowOff>0</xdr:rowOff>
              </from>
              <to>
                <xdr:col>0</xdr:col>
                <xdr:colOff>0</xdr:colOff>
                <xdr:row>0</xdr:row>
                <xdr:rowOff>0</xdr:rowOff>
              </to>
            </anchor>
          </objectPr>
        </oleObject>
      </mc:Choice>
      <mc:Fallback>
        <oleObject progId="PBrush" shapeId="409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PRESUPUESTO SA-031-2023</vt:lpstr>
      <vt:lpstr>precio historico def.</vt:lpstr>
      <vt:lpstr>cotizaciones</vt:lpstr>
      <vt:lpstr>precio referencia SA-031-2023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 Bueno</dc:creator>
  <cp:lastModifiedBy>Ramon Bueno</cp:lastModifiedBy>
  <cp:lastPrinted>2023-01-05T18:32:24Z</cp:lastPrinted>
  <dcterms:created xsi:type="dcterms:W3CDTF">2022-11-15T20:18:25Z</dcterms:created>
  <dcterms:modified xsi:type="dcterms:W3CDTF">2023-03-31T16:07:53Z</dcterms:modified>
</cp:coreProperties>
</file>